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omments2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tings" sheetId="2" state="visible" r:id="rId4"/>
    <sheet name="Components" sheetId="3" state="visible" r:id="rId5"/>
    <sheet name="10-Year Plan" sheetId="4" state="visible" r:id="rId6"/>
    <sheet name="Service Life Guid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Year the 10-year plan starts. Components already past their service life are scheduled in this year.</t>
        </r>
      </text>
    </comment>
  </commentList>
</comments>
</file>

<file path=xl/sharedStrings.xml><?xml version="1.0" encoding="utf-8"?>
<sst xmlns="http://schemas.openxmlformats.org/spreadsheetml/2006/main" count="225" uniqueCount="147">
  <si>
    <t xml:space="preserve">Building Capital Renewal Planner</t>
  </si>
  <si>
    <t xml:space="preserve">A 10-year plan for replacing your building's major components</t>
  </si>
  <si>
    <t xml:space="preserve">Boald Construction Management Ltd.  ·  (780) 497-0099  ·  www.boald.ca</t>
  </si>
  <si>
    <t xml:space="preserve">Why plan capital renewal?</t>
  </si>
  <si>
    <t xml:space="preserve">Roofs, windows, HVAC units and paving wear out on a predictable schedule. Planning for them lets you</t>
  </si>
  <si>
    <t xml:space="preserve">budget ahead, avoid emergency repairs, and replace components before they cause damage elsewhere.</t>
  </si>
  <si>
    <t xml:space="preserve">How to use this workbook</t>
  </si>
  <si>
    <t xml:space="preserve">1.  Settings — enter your building name, the first year of your plan, and an annual cost escalation rate.</t>
  </si>
  <si>
    <t xml:space="preserve">2.  Components — for each component, enter the quantity, unit cost (in today's dollars) and the year it</t>
  </si>
  <si>
    <t xml:space="preserve">     was installed or last replaced. Adjust the typical service life to suit its actual condition.</t>
  </si>
  <si>
    <t xml:space="preserve">3.  10-Year Plan — calculates when each component is due and what it will cost, year by year.</t>
  </si>
  <si>
    <t xml:space="preserve">     Enter your current reserve balance and planned annual contribution in Settings to test your funding.</t>
  </si>
  <si>
    <t xml:space="preserve">4.  Service Life Guide — typical service lives to help fill in the Components sheet.</t>
  </si>
  <si>
    <t xml:space="preserve">Colour legend</t>
  </si>
  <si>
    <t xml:space="preserve">Light yellow cells with blue text are inputs — type your own values there.</t>
  </si>
  <si>
    <t xml:space="preserve">Black text cells are formulas — leave them as they are.</t>
  </si>
  <si>
    <t xml:space="preserve">Row 1 of Components holds example values (marked in Notes) — replace them with your own.</t>
  </si>
  <si>
    <t xml:space="preserve">Good to know</t>
  </si>
  <si>
    <t xml:space="preserve">Typical service lives are general rules of thumb. Actual life depends on quality, exposure and maintenance.</t>
  </si>
  <si>
    <t xml:space="preserve">Get current pricing for your building before relying on any figure. Costs here exclude GST and design fees.</t>
  </si>
  <si>
    <t xml:space="preserve">Review the plan every year, and after any major repair or condition assessment.</t>
  </si>
  <si>
    <t xml:space="preserve">Need help?</t>
  </si>
  <si>
    <t xml:space="preserve">Boald prices and delivers roof, envelope, mechanical and interior renewals across the Edmonton region.</t>
  </si>
  <si>
    <t xml:space="preserve">We can walk your building and help fill in this plan with real quantities and current costs.</t>
  </si>
  <si>
    <t xml:space="preserve">Andrew Thomsen  ·  (780) 497-0099  ·  andrew@boaldconstruction.com  ·  www.boald.ca</t>
  </si>
  <si>
    <t xml:space="preserve">© 2026 Boald Construction Management Ltd. A planning tool only — not a reserve fund study or professional condition assessment.</t>
  </si>
  <si>
    <t xml:space="preserve">Settings</t>
  </si>
  <si>
    <t xml:space="preserve">Enter your building details and planning assumptions</t>
  </si>
  <si>
    <t xml:space="preserve">Item</t>
  </si>
  <si>
    <t xml:space="preserve">Your value</t>
  </si>
  <si>
    <t xml:space="preserve">Building name</t>
  </si>
  <si>
    <t xml:space="preserve">Example Building</t>
  </si>
  <si>
    <t xml:space="preserve">Address</t>
  </si>
  <si>
    <t xml:space="preserve">First year of plan</t>
  </si>
  <si>
    <t xml:space="preserve">Annual cost escalation</t>
  </si>
  <si>
    <t xml:space="preserve">Current reserve balance ($)</t>
  </si>
  <si>
    <t xml:space="preserve">Planned annual contribution ($)</t>
  </si>
  <si>
    <t xml:space="preserve">Prepared by</t>
  </si>
  <si>
    <t xml:space="preserve">Date prepared</t>
  </si>
  <si>
    <t xml:space="preserve">Escalation of 3% is a placeholder assumption. Use your own rate, or ask your cost consultant.</t>
  </si>
  <si>
    <t xml:space="preserve">Components</t>
  </si>
  <si>
    <t xml:space="preserve">List each major component, its cost today and when it was installed</t>
  </si>
  <si>
    <t xml:space="preserve">#</t>
  </si>
  <si>
    <t xml:space="preserve">Category</t>
  </si>
  <si>
    <t xml:space="preserve">Component</t>
  </si>
  <si>
    <t xml:space="preserve">Quantity</t>
  </si>
  <si>
    <t xml:space="preserve">Unit</t>
  </si>
  <si>
    <t xml:space="preserve">Unit cost ($, today)</t>
  </si>
  <si>
    <t xml:space="preserve">Replacement cost ($, today)</t>
  </si>
  <si>
    <t xml:space="preserve">Year installed / last replaced</t>
  </si>
  <si>
    <t xml:space="preserve">Service life (years)</t>
  </si>
  <si>
    <t xml:space="preserve">Next replacement year</t>
  </si>
  <si>
    <t xml:space="preserve">Years remaining</t>
  </si>
  <si>
    <t xml:space="preserve">Condition</t>
  </si>
  <si>
    <t xml:space="preserve">Notes</t>
  </si>
  <si>
    <t xml:space="preserve">Roofing</t>
  </si>
  <si>
    <t xml:space="preserve">Low-slope roof membrane (SBS modified bitumen)</t>
  </si>
  <si>
    <t xml:space="preserve">sq ft</t>
  </si>
  <si>
    <t xml:space="preserve">Fair</t>
  </si>
  <si>
    <t xml:space="preserve">Example values — replace with your own</t>
  </si>
  <si>
    <t xml:space="preserve">Metal roof panels</t>
  </si>
  <si>
    <t xml:space="preserve">Roof flashings and parapet caps</t>
  </si>
  <si>
    <t xml:space="preserve">lin ft</t>
  </si>
  <si>
    <t xml:space="preserve">Envelope</t>
  </si>
  <si>
    <t xml:space="preserve">Exterior sealants (windows and joints)</t>
  </si>
  <si>
    <t xml:space="preserve">EIFS / stucco cladding renewal</t>
  </si>
  <si>
    <t xml:space="preserve">Windows and storefront</t>
  </si>
  <si>
    <t xml:space="preserve">Exterior doors and hardware</t>
  </si>
  <si>
    <t xml:space="preserve">each</t>
  </si>
  <si>
    <t xml:space="preserve">Overhead doors</t>
  </si>
  <si>
    <t xml:space="preserve">Mechanical</t>
  </si>
  <si>
    <t xml:space="preserve">Rooftop HVAC units</t>
  </si>
  <si>
    <t xml:space="preserve">Boiler</t>
  </si>
  <si>
    <t xml:space="preserve">Domestic hot water heater</t>
  </si>
  <si>
    <t xml:space="preserve">Elevator pit sump pump</t>
  </si>
  <si>
    <t xml:space="preserve">Electrical</t>
  </si>
  <si>
    <t xml:space="preserve">Fire alarm control panel</t>
  </si>
  <si>
    <t xml:space="preserve">Lighting (LED)</t>
  </si>
  <si>
    <t xml:space="preserve">lot</t>
  </si>
  <si>
    <t xml:space="preserve">Emergency lighting batteries</t>
  </si>
  <si>
    <t xml:space="preserve">Elevator</t>
  </si>
  <si>
    <t xml:space="preserve">Elevator modernization (controller and machine)</t>
  </si>
  <si>
    <t xml:space="preserve">Site</t>
  </si>
  <si>
    <t xml:space="preserve">Asphalt paving overlay</t>
  </si>
  <si>
    <t xml:space="preserve">Asphalt crack seal and sealcoat</t>
  </si>
  <si>
    <t xml:space="preserve">Concrete sidewalks and curbs</t>
  </si>
  <si>
    <t xml:space="preserve">Interiors</t>
  </si>
  <si>
    <t xml:space="preserve">Interior paint</t>
  </si>
  <si>
    <t xml:space="preserve">Carpet</t>
  </si>
  <si>
    <t xml:space="preserve">Resilient flooring</t>
  </si>
  <si>
    <t xml:space="preserve">Total replacement value (today's dollars)</t>
  </si>
  <si>
    <t xml:space="preserve">Rows with no installed year or service life are left out of the plan. Add your own components in the blank rows.</t>
  </si>
  <si>
    <t xml:space="preserve">10-Year Plan</t>
  </si>
  <si>
    <t xml:space="preserve">Replacement costs by year, escalated from today's dollars</t>
  </si>
  <si>
    <t xml:space="preserve">10-year total</t>
  </si>
  <si>
    <t xml:space="preserve">Total renewal spending</t>
  </si>
  <si>
    <t xml:space="preserve">Planned contribution</t>
  </si>
  <si>
    <t xml:space="preserve">Reserve balance, start of year</t>
  </si>
  <si>
    <t xml:space="preserve">Reserve balance, end of year</t>
  </si>
  <si>
    <t xml:space="preserve">Cumulative spending</t>
  </si>
  <si>
    <t xml:space="preserve">Average annual contribution needed to fund 10 years of renewals (before interest)</t>
  </si>
  <si>
    <t xml:space="preserve">Red end-of-year balances mean planned contributions don't cover the work due. Costs are escalated from the plan's first year.</t>
  </si>
  <si>
    <t xml:space="preserve">Service Life Guide</t>
  </si>
  <si>
    <t xml:space="preserve">Typical service lives — general rules of thumb</t>
  </si>
  <si>
    <t xml:space="preserve">Typical life (years)</t>
  </si>
  <si>
    <t xml:space="preserve">What shortens it</t>
  </si>
  <si>
    <t xml:space="preserve">Low-slope membrane (SBS modified bitumen)</t>
  </si>
  <si>
    <t xml:space="preserve">20–30</t>
  </si>
  <si>
    <t xml:space="preserve">Ponding water, foot traffic, poor flashing details</t>
  </si>
  <si>
    <t xml:space="preserve">Single-ply membrane (EPDM, TPO)</t>
  </si>
  <si>
    <t xml:space="preserve">UV exposure, punctures, seam failures</t>
  </si>
  <si>
    <t xml:space="preserve">40+</t>
  </si>
  <si>
    <t xml:space="preserve">Fastener corrosion, damaged coatings</t>
  </si>
  <si>
    <t xml:space="preserve">Exterior sealants</t>
  </si>
  <si>
    <t xml:space="preserve">10–20</t>
  </si>
  <si>
    <t xml:space="preserve">UV, joint movement, poor surface prep</t>
  </si>
  <si>
    <t xml:space="preserve">EIFS / stucco</t>
  </si>
  <si>
    <t xml:space="preserve">25–35</t>
  </si>
  <si>
    <t xml:space="preserve">Water behind cladding, impact damage, failed sealant</t>
  </si>
  <si>
    <t xml:space="preserve">25–40</t>
  </si>
  <si>
    <t xml:space="preserve">Failed seals, poor drainage, thermal cycling</t>
  </si>
  <si>
    <t xml:space="preserve">15–25</t>
  </si>
  <si>
    <t xml:space="preserve">Impact damage, heavy cycling</t>
  </si>
  <si>
    <t xml:space="preserve">15–20</t>
  </si>
  <si>
    <t xml:space="preserve">Poor maintenance, oversizing, harsh winters</t>
  </si>
  <si>
    <t xml:space="preserve">Boilers</t>
  </si>
  <si>
    <t xml:space="preserve">Water treatment, cycling</t>
  </si>
  <si>
    <t xml:space="preserve">Domestic hot water heaters</t>
  </si>
  <si>
    <t xml:space="preserve">10–15</t>
  </si>
  <si>
    <t xml:space="preserve">Hard water, no anode maintenance</t>
  </si>
  <si>
    <t xml:space="preserve">Sump pumps</t>
  </si>
  <si>
    <t xml:space="preserve">7–12</t>
  </si>
  <si>
    <t xml:space="preserve">Debris, frequent cycling, no testing</t>
  </si>
  <si>
    <t xml:space="preserve">Fire alarm control panels</t>
  </si>
  <si>
    <t xml:space="preserve">Parts obsolescence</t>
  </si>
  <si>
    <t xml:space="preserve">LED lighting</t>
  </si>
  <si>
    <t xml:space="preserve">Heat, driver failures</t>
  </si>
  <si>
    <t xml:space="preserve">Elevator controller and machine</t>
  </si>
  <si>
    <t xml:space="preserve">Parts obsolescence, heavy use</t>
  </si>
  <si>
    <t xml:space="preserve">Asphalt paving</t>
  </si>
  <si>
    <t xml:space="preserve">Poor drainage, no crack sealing, heavy trucks</t>
  </si>
  <si>
    <t xml:space="preserve">Concrete sidewalks</t>
  </si>
  <si>
    <t xml:space="preserve">De-icing salts, freeze-thaw, settlement</t>
  </si>
  <si>
    <t xml:space="preserve">High traffic, cleaning</t>
  </si>
  <si>
    <t xml:space="preserve">Traffic, spills, rolling loads</t>
  </si>
  <si>
    <t xml:space="preserve">Moisture from slab, heavy loads</t>
  </si>
  <si>
    <t xml:space="preserve">General rules of thumb only. Actual life depends on product quality, installation, exposure and maintenance. Confirm with a condition assessment.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</si>
</sst>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%"/>
    <numFmt numFmtId="167" formatCode="\$#,##0;&quot;($&quot;#,##0\);\-"/>
    <numFmt numFmtId="168" formatCode="#,##0"/>
    <numFmt numFmtId="169" formatCode="\$#,##0.00;&quot;($&quot;#,##0.00\);\-"/>
    <numFmt numFmtId="170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1A1A"/>
      <name val="Arial"/>
      <family val="0"/>
      <charset val="1"/>
    </font>
    <font>
      <sz val="10"/>
      <color rgb="FF666666"/>
      <name val="Arial"/>
      <family val="0"/>
      <charset val="1"/>
    </font>
    <font>
      <b val="true"/>
      <sz val="9"/>
      <color rgb="FF0099FF"/>
      <name val="Arial"/>
      <family val="0"/>
      <charset val="1"/>
    </font>
    <font>
      <b val="true"/>
      <sz val="11"/>
      <color rgb="FF0099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i val="true"/>
      <sz val="8.5"/>
      <color rgb="FF666666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9"/>
      <color rgb="FF666666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99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A1A1A"/>
        <bgColor rgb="FF333300"/>
      </patternFill>
    </fill>
    <fill>
      <patternFill patternType="solid">
        <fgColor rgb="FF0099FF"/>
        <bgColor rgb="FF0066CC"/>
      </patternFill>
    </fill>
    <fill>
      <patternFill patternType="solid">
        <fgColor rgb="FF666666"/>
        <bgColor rgb="FF808080"/>
      </patternFill>
    </fill>
    <fill>
      <patternFill patternType="solid">
        <fgColor rgb="FFFFF2CC"/>
        <bgColor rgb="FFFDE2E2"/>
      </patternFill>
    </fill>
    <fill>
      <patternFill patternType="solid">
        <fgColor rgb="FFEEEEEE"/>
        <bgColor rgb="FFE9F5FF"/>
      </patternFill>
    </fill>
    <fill>
      <patternFill patternType="solid">
        <fgColor rgb="FFE9F5FF"/>
        <bgColor rgb="FFEEEE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C00000"/>
      </font>
      <fill>
        <patternFill>
          <bgColor rgb="FFFDE2E2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2CC"/>
      <rgbColor rgb="FFE9F5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99FF"/>
      <rgbColor rgb="FFEEEEEE"/>
      <rgbColor rgb="FFCCFFCC"/>
      <rgbColor rgb="FFFFFF99"/>
      <rgbColor rgb="FF99CCFF"/>
      <rgbColor rgb="FFFF99CC"/>
      <rgbColor rgb="FFCC99FF"/>
      <rgbColor rgb="FFFDE2E2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574920</xdr:colOff>
      <xdr:row>2</xdr:row>
      <xdr:rowOff>228240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85680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574920</xdr:colOff>
      <xdr:row>2</xdr:row>
      <xdr:rowOff>228240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85680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504360</xdr:colOff>
      <xdr:row>2</xdr:row>
      <xdr:rowOff>228240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85680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504360</xdr:colOff>
      <xdr:row>2</xdr:row>
      <xdr:rowOff>228240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85680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856800</xdr:colOff>
      <xdr:row>2</xdr:row>
      <xdr:rowOff>228240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856800" cy="780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99FF"/>
    <pageSetUpPr fitToPage="true"/>
  </sheetPr>
  <dimension ref="A1:H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"/>
    <col collapsed="false" customWidth="true" hidden="false" outlineLevel="0" max="3" min="3" style="0" width="90"/>
  </cols>
  <sheetData>
    <row r="1" customFormat="false" ht="21.75" hidden="false" customHeight="true" outlineLevel="0" collapsed="false">
      <c r="C1" s="1" t="s">
        <v>0</v>
      </c>
    </row>
    <row r="2" customFormat="false" ht="21.75" hidden="false" customHeight="true" outlineLevel="0" collapsed="false">
      <c r="C2" s="2" t="s">
        <v>1</v>
      </c>
    </row>
    <row r="3" customFormat="false" ht="21.75" hidden="false" customHeight="true" outlineLevel="0" collapsed="false">
      <c r="C3" s="3" t="s">
        <v>2</v>
      </c>
    </row>
    <row r="5" customFormat="false" ht="3.75" hidden="false" customHeight="true" outlineLevel="0" collapsed="false">
      <c r="A5" s="4"/>
      <c r="B5" s="5"/>
      <c r="C5" s="6"/>
      <c r="D5" s="4"/>
      <c r="E5" s="5"/>
      <c r="F5" s="6"/>
      <c r="G5" s="4"/>
      <c r="H5" s="5"/>
    </row>
    <row r="7" customFormat="false" ht="15" hidden="false" customHeight="false" outlineLevel="0" collapsed="false">
      <c r="B7" s="7" t="s">
        <v>3</v>
      </c>
    </row>
    <row r="8" customFormat="false" ht="15" hidden="false" customHeight="false" outlineLevel="0" collapsed="false">
      <c r="C8" s="8" t="s">
        <v>4</v>
      </c>
    </row>
    <row r="9" customFormat="false" ht="15" hidden="false" customHeight="false" outlineLevel="0" collapsed="false">
      <c r="C9" s="8" t="s">
        <v>5</v>
      </c>
    </row>
    <row r="11" customFormat="false" ht="15" hidden="false" customHeight="false" outlineLevel="0" collapsed="false">
      <c r="B11" s="7" t="s">
        <v>6</v>
      </c>
    </row>
    <row r="12" customFormat="false" ht="15" hidden="false" customHeight="false" outlineLevel="0" collapsed="false">
      <c r="C12" s="8" t="s">
        <v>7</v>
      </c>
    </row>
    <row r="13" customFormat="false" ht="15" hidden="false" customHeight="false" outlineLevel="0" collapsed="false">
      <c r="C13" s="8" t="s">
        <v>8</v>
      </c>
    </row>
    <row r="14" customFormat="false" ht="15" hidden="false" customHeight="false" outlineLevel="0" collapsed="false">
      <c r="C14" s="8" t="s">
        <v>9</v>
      </c>
    </row>
    <row r="15" customFormat="false" ht="15" hidden="false" customHeight="false" outlineLevel="0" collapsed="false">
      <c r="C15" s="8" t="s">
        <v>10</v>
      </c>
    </row>
    <row r="16" customFormat="false" ht="15" hidden="false" customHeight="false" outlineLevel="0" collapsed="false">
      <c r="C16" s="8" t="s">
        <v>11</v>
      </c>
    </row>
    <row r="17" customFormat="false" ht="15" hidden="false" customHeight="false" outlineLevel="0" collapsed="false">
      <c r="C17" s="8" t="s">
        <v>12</v>
      </c>
    </row>
    <row r="19" customFormat="false" ht="15" hidden="false" customHeight="false" outlineLevel="0" collapsed="false">
      <c r="B19" s="7" t="s">
        <v>13</v>
      </c>
    </row>
    <row r="20" customFormat="false" ht="15" hidden="false" customHeight="false" outlineLevel="0" collapsed="false">
      <c r="C20" s="8" t="s">
        <v>14</v>
      </c>
    </row>
    <row r="21" customFormat="false" ht="15" hidden="false" customHeight="false" outlineLevel="0" collapsed="false">
      <c r="C21" s="8" t="s">
        <v>15</v>
      </c>
    </row>
    <row r="22" customFormat="false" ht="15" hidden="false" customHeight="false" outlineLevel="0" collapsed="false">
      <c r="C22" s="8" t="s">
        <v>16</v>
      </c>
    </row>
    <row r="24" customFormat="false" ht="15" hidden="false" customHeight="false" outlineLevel="0" collapsed="false">
      <c r="B24" s="7" t="s">
        <v>17</v>
      </c>
    </row>
    <row r="25" customFormat="false" ht="15" hidden="false" customHeight="false" outlineLevel="0" collapsed="false">
      <c r="C25" s="8" t="s">
        <v>18</v>
      </c>
    </row>
    <row r="26" customFormat="false" ht="15" hidden="false" customHeight="false" outlineLevel="0" collapsed="false">
      <c r="C26" s="8" t="s">
        <v>19</v>
      </c>
    </row>
    <row r="27" customFormat="false" ht="15" hidden="false" customHeight="false" outlineLevel="0" collapsed="false">
      <c r="C27" s="8" t="s">
        <v>20</v>
      </c>
    </row>
    <row r="29" customFormat="false" ht="15" hidden="false" customHeight="false" outlineLevel="0" collapsed="false">
      <c r="B29" s="7" t="s">
        <v>21</v>
      </c>
    </row>
    <row r="30" customFormat="false" ht="15" hidden="false" customHeight="false" outlineLevel="0" collapsed="false">
      <c r="C30" s="8" t="s">
        <v>22</v>
      </c>
    </row>
    <row r="31" customFormat="false" ht="15" hidden="false" customHeight="false" outlineLevel="0" collapsed="false">
      <c r="C31" s="8" t="s">
        <v>23</v>
      </c>
    </row>
    <row r="32" customFormat="false" ht="15" hidden="false" customHeight="false" outlineLevel="0" collapsed="false">
      <c r="C32" s="9" t="s">
        <v>24</v>
      </c>
    </row>
    <row r="34" customFormat="false" ht="15" hidden="false" customHeight="false" outlineLevel="0" collapsed="false">
      <c r="C34" s="10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A"/>
    <pageSetUpPr fitToPage="tru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"/>
    <col collapsed="false" customWidth="true" hidden="false" outlineLevel="0" max="3" min="3" style="0" width="42"/>
    <col collapsed="false" customWidth="true" hidden="false" outlineLevel="0" max="4" min="4" style="0" width="28"/>
  </cols>
  <sheetData>
    <row r="1" customFormat="false" ht="21.75" hidden="false" customHeight="true" outlineLevel="0" collapsed="false">
      <c r="C1" s="1" t="s">
        <v>26</v>
      </c>
    </row>
    <row r="2" customFormat="false" ht="21.75" hidden="false" customHeight="true" outlineLevel="0" collapsed="false">
      <c r="C2" s="2" t="s">
        <v>27</v>
      </c>
    </row>
    <row r="3" customFormat="false" ht="21.75" hidden="false" customHeight="true" outlineLevel="0" collapsed="false">
      <c r="C3" s="3" t="s">
        <v>2</v>
      </c>
    </row>
    <row r="5" customFormat="false" ht="3.75" hidden="false" customHeight="true" outlineLevel="0" collapsed="false">
      <c r="A5" s="4"/>
      <c r="B5" s="5"/>
      <c r="C5" s="6"/>
      <c r="D5" s="4"/>
    </row>
    <row r="7" customFormat="false" ht="15" hidden="false" customHeight="false" outlineLevel="0" collapsed="false">
      <c r="C7" s="11" t="s">
        <v>28</v>
      </c>
      <c r="D7" s="11" t="s">
        <v>29</v>
      </c>
    </row>
    <row r="8" customFormat="false" ht="15" hidden="false" customHeight="false" outlineLevel="0" collapsed="false">
      <c r="C8" s="8" t="s">
        <v>30</v>
      </c>
      <c r="D8" s="12" t="s">
        <v>31</v>
      </c>
    </row>
    <row r="9" customFormat="false" ht="15" hidden="false" customHeight="false" outlineLevel="0" collapsed="false">
      <c r="C9" s="8" t="s">
        <v>32</v>
      </c>
      <c r="D9" s="12"/>
    </row>
    <row r="10" customFormat="false" ht="15" hidden="false" customHeight="false" outlineLevel="0" collapsed="false">
      <c r="C10" s="8" t="s">
        <v>33</v>
      </c>
      <c r="D10" s="13" t="n">
        <v>2027</v>
      </c>
    </row>
    <row r="11" customFormat="false" ht="15" hidden="false" customHeight="false" outlineLevel="0" collapsed="false">
      <c r="C11" s="8" t="s">
        <v>34</v>
      </c>
      <c r="D11" s="14" t="n">
        <v>0.03</v>
      </c>
    </row>
    <row r="12" customFormat="false" ht="15" hidden="false" customHeight="false" outlineLevel="0" collapsed="false">
      <c r="C12" s="8" t="s">
        <v>35</v>
      </c>
      <c r="D12" s="15" t="n">
        <v>0</v>
      </c>
    </row>
    <row r="13" customFormat="false" ht="15" hidden="false" customHeight="false" outlineLevel="0" collapsed="false">
      <c r="C13" s="8" t="s">
        <v>36</v>
      </c>
      <c r="D13" s="15" t="n">
        <v>0</v>
      </c>
    </row>
    <row r="14" customFormat="false" ht="15" hidden="false" customHeight="false" outlineLevel="0" collapsed="false">
      <c r="C14" s="8" t="s">
        <v>37</v>
      </c>
      <c r="D14" s="12"/>
    </row>
    <row r="15" customFormat="false" ht="15" hidden="false" customHeight="false" outlineLevel="0" collapsed="false">
      <c r="C15" s="8" t="s">
        <v>38</v>
      </c>
      <c r="D15" s="12"/>
    </row>
    <row r="17" customFormat="false" ht="15" hidden="false" customHeight="false" outlineLevel="0" collapsed="false">
      <c r="C17" s="10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A"/>
    <pageSetUpPr fitToPage="true"/>
  </sheetPr>
  <dimension ref="A1:M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44"/>
    <col collapsed="false" customWidth="true" hidden="false" outlineLevel="0" max="4" min="4" style="0" width="11"/>
    <col collapsed="false" customWidth="true" hidden="false" outlineLevel="0" max="5" min="5" style="0" width="8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0" min="10" style="0" width="13"/>
    <col collapsed="false" customWidth="true" hidden="false" outlineLevel="0" max="12" min="11" style="0" width="11"/>
    <col collapsed="false" customWidth="true" hidden="false" outlineLevel="0" max="13" min="13" style="0" width="34"/>
  </cols>
  <sheetData>
    <row r="1" customFormat="false" ht="21.75" hidden="false" customHeight="true" outlineLevel="0" collapsed="false">
      <c r="C1" s="1" t="s">
        <v>40</v>
      </c>
    </row>
    <row r="2" customFormat="false" ht="21.75" hidden="false" customHeight="true" outlineLevel="0" collapsed="false">
      <c r="C2" s="2" t="s">
        <v>41</v>
      </c>
    </row>
    <row r="3" customFormat="false" ht="21.75" hidden="false" customHeight="true" outlineLevel="0" collapsed="false">
      <c r="C3" s="3" t="s">
        <v>2</v>
      </c>
    </row>
    <row r="5" customFormat="false" ht="3.75" hidden="false" customHeight="true" outlineLevel="0" collapsed="false">
      <c r="A5" s="4"/>
      <c r="B5" s="5"/>
      <c r="C5" s="6"/>
      <c r="D5" s="4"/>
      <c r="E5" s="5"/>
      <c r="F5" s="6"/>
      <c r="G5" s="4"/>
      <c r="H5" s="5"/>
      <c r="I5" s="6"/>
      <c r="J5" s="4"/>
      <c r="K5" s="5"/>
      <c r="L5" s="6"/>
      <c r="M5" s="4"/>
    </row>
    <row r="7" customFormat="false" ht="31.5" hidden="false" customHeight="true" outlineLevel="0" collapsed="false">
      <c r="A7" s="16" t="s">
        <v>42</v>
      </c>
      <c r="B7" s="16" t="s">
        <v>43</v>
      </c>
      <c r="C7" s="16" t="s">
        <v>44</v>
      </c>
      <c r="D7" s="17" t="s">
        <v>45</v>
      </c>
      <c r="E7" s="17" t="s">
        <v>46</v>
      </c>
      <c r="F7" s="17" t="s">
        <v>47</v>
      </c>
      <c r="G7" s="17" t="s">
        <v>48</v>
      </c>
      <c r="H7" s="17" t="s">
        <v>49</v>
      </c>
      <c r="I7" s="17" t="s">
        <v>50</v>
      </c>
      <c r="J7" s="17" t="s">
        <v>51</v>
      </c>
      <c r="K7" s="17" t="s">
        <v>52</v>
      </c>
      <c r="L7" s="17" t="s">
        <v>53</v>
      </c>
      <c r="M7" s="17" t="s">
        <v>54</v>
      </c>
    </row>
    <row r="8" customFormat="false" ht="15" hidden="false" customHeight="false" outlineLevel="0" collapsed="false">
      <c r="A8" s="18" t="n">
        <v>1</v>
      </c>
      <c r="B8" s="12" t="s">
        <v>55</v>
      </c>
      <c r="C8" s="12" t="s">
        <v>56</v>
      </c>
      <c r="D8" s="19" t="n">
        <v>10000</v>
      </c>
      <c r="E8" s="12" t="s">
        <v>57</v>
      </c>
      <c r="F8" s="20" t="n">
        <v>18</v>
      </c>
      <c r="G8" s="21" t="n">
        <f aca="false">IF(AND(ISNUMBER(D8),ISNUMBER(F8)),D8*F8,0)</f>
        <v>180000</v>
      </c>
      <c r="H8" s="13" t="n">
        <v>2004</v>
      </c>
      <c r="I8" s="12" t="n">
        <v>25</v>
      </c>
      <c r="J8" s="22" t="n">
        <f aca="false">IF(AND(ISNUMBER(H8),ISNUMBER(I8),I8&gt;0),MAX(Settings!$D$10,H8+I8),"")</f>
        <v>2029</v>
      </c>
      <c r="K8" s="22" t="n">
        <f aca="false">IF(J8="","",J8-Settings!$D$10)</f>
        <v>2</v>
      </c>
      <c r="L8" s="12" t="s">
        <v>58</v>
      </c>
      <c r="M8" s="12" t="s">
        <v>59</v>
      </c>
    </row>
    <row r="9" customFormat="false" ht="15" hidden="false" customHeight="false" outlineLevel="0" collapsed="false">
      <c r="A9" s="18" t="n">
        <v>2</v>
      </c>
      <c r="B9" s="12" t="s">
        <v>55</v>
      </c>
      <c r="C9" s="12" t="s">
        <v>60</v>
      </c>
      <c r="D9" s="19"/>
      <c r="E9" s="12" t="s">
        <v>57</v>
      </c>
      <c r="F9" s="20"/>
      <c r="G9" s="21" t="n">
        <f aca="false">IF(AND(ISNUMBER(D9),ISNUMBER(F9)),D9*F9,0)</f>
        <v>0</v>
      </c>
      <c r="H9" s="13"/>
      <c r="I9" s="12" t="n">
        <v>40</v>
      </c>
      <c r="J9" s="22" t="str">
        <f aca="false">IF(AND(ISNUMBER(H9),ISNUMBER(I9),I9&gt;0),MAX(Settings!$D$10,H9+I9),"")</f>
        <v/>
      </c>
      <c r="K9" s="22" t="str">
        <f aca="false">IF(J9="","",J9-Settings!$D$10)</f>
        <v/>
      </c>
      <c r="L9" s="12"/>
      <c r="M9" s="12"/>
    </row>
    <row r="10" customFormat="false" ht="15" hidden="false" customHeight="false" outlineLevel="0" collapsed="false">
      <c r="A10" s="18" t="n">
        <v>3</v>
      </c>
      <c r="B10" s="12" t="s">
        <v>55</v>
      </c>
      <c r="C10" s="12" t="s">
        <v>61</v>
      </c>
      <c r="D10" s="19"/>
      <c r="E10" s="12" t="s">
        <v>62</v>
      </c>
      <c r="F10" s="20"/>
      <c r="G10" s="21" t="n">
        <f aca="false">IF(AND(ISNUMBER(D10),ISNUMBER(F10)),D10*F10,0)</f>
        <v>0</v>
      </c>
      <c r="H10" s="13"/>
      <c r="I10" s="12" t="n">
        <v>25</v>
      </c>
      <c r="J10" s="22" t="str">
        <f aca="false">IF(AND(ISNUMBER(H10),ISNUMBER(I10),I10&gt;0),MAX(Settings!$D$10,H10+I10),"")</f>
        <v/>
      </c>
      <c r="K10" s="22" t="str">
        <f aca="false">IF(J10="","",J10-Settings!$D$10)</f>
        <v/>
      </c>
      <c r="L10" s="12"/>
      <c r="M10" s="12"/>
    </row>
    <row r="11" customFormat="false" ht="15" hidden="false" customHeight="false" outlineLevel="0" collapsed="false">
      <c r="A11" s="18" t="n">
        <v>4</v>
      </c>
      <c r="B11" s="12" t="s">
        <v>63</v>
      </c>
      <c r="C11" s="12" t="s">
        <v>64</v>
      </c>
      <c r="D11" s="19"/>
      <c r="E11" s="12" t="s">
        <v>62</v>
      </c>
      <c r="F11" s="20"/>
      <c r="G11" s="21" t="n">
        <f aca="false">IF(AND(ISNUMBER(D11),ISNUMBER(F11)),D11*F11,0)</f>
        <v>0</v>
      </c>
      <c r="H11" s="13"/>
      <c r="I11" s="12" t="n">
        <v>15</v>
      </c>
      <c r="J11" s="22" t="str">
        <f aca="false">IF(AND(ISNUMBER(H11),ISNUMBER(I11),I11&gt;0),MAX(Settings!$D$10,H11+I11),"")</f>
        <v/>
      </c>
      <c r="K11" s="22" t="str">
        <f aca="false">IF(J11="","",J11-Settings!$D$10)</f>
        <v/>
      </c>
      <c r="L11" s="12"/>
      <c r="M11" s="12"/>
    </row>
    <row r="12" customFormat="false" ht="15" hidden="false" customHeight="false" outlineLevel="0" collapsed="false">
      <c r="A12" s="18" t="n">
        <v>5</v>
      </c>
      <c r="B12" s="12" t="s">
        <v>63</v>
      </c>
      <c r="C12" s="12" t="s">
        <v>65</v>
      </c>
      <c r="D12" s="19"/>
      <c r="E12" s="12" t="s">
        <v>57</v>
      </c>
      <c r="F12" s="20"/>
      <c r="G12" s="21" t="n">
        <f aca="false">IF(AND(ISNUMBER(D12),ISNUMBER(F12)),D12*F12,0)</f>
        <v>0</v>
      </c>
      <c r="H12" s="13"/>
      <c r="I12" s="12" t="n">
        <v>30</v>
      </c>
      <c r="J12" s="22" t="str">
        <f aca="false">IF(AND(ISNUMBER(H12),ISNUMBER(I12),I12&gt;0),MAX(Settings!$D$10,H12+I12),"")</f>
        <v/>
      </c>
      <c r="K12" s="22" t="str">
        <f aca="false">IF(J12="","",J12-Settings!$D$10)</f>
        <v/>
      </c>
      <c r="L12" s="12"/>
      <c r="M12" s="12"/>
    </row>
    <row r="13" customFormat="false" ht="15" hidden="false" customHeight="false" outlineLevel="0" collapsed="false">
      <c r="A13" s="18" t="n">
        <v>6</v>
      </c>
      <c r="B13" s="12" t="s">
        <v>63</v>
      </c>
      <c r="C13" s="12" t="s">
        <v>66</v>
      </c>
      <c r="D13" s="19"/>
      <c r="E13" s="12" t="s">
        <v>57</v>
      </c>
      <c r="F13" s="20"/>
      <c r="G13" s="21" t="n">
        <f aca="false">IF(AND(ISNUMBER(D13),ISNUMBER(F13)),D13*F13,0)</f>
        <v>0</v>
      </c>
      <c r="H13" s="13"/>
      <c r="I13" s="12" t="n">
        <v>30</v>
      </c>
      <c r="J13" s="22" t="str">
        <f aca="false">IF(AND(ISNUMBER(H13),ISNUMBER(I13),I13&gt;0),MAX(Settings!$D$10,H13+I13),"")</f>
        <v/>
      </c>
      <c r="K13" s="22" t="str">
        <f aca="false">IF(J13="","",J13-Settings!$D$10)</f>
        <v/>
      </c>
      <c r="L13" s="12"/>
      <c r="M13" s="12"/>
    </row>
    <row r="14" customFormat="false" ht="15" hidden="false" customHeight="false" outlineLevel="0" collapsed="false">
      <c r="A14" s="18" t="n">
        <v>7</v>
      </c>
      <c r="B14" s="12" t="s">
        <v>63</v>
      </c>
      <c r="C14" s="12" t="s">
        <v>67</v>
      </c>
      <c r="D14" s="19"/>
      <c r="E14" s="12" t="s">
        <v>68</v>
      </c>
      <c r="F14" s="20"/>
      <c r="G14" s="21" t="n">
        <f aca="false">IF(AND(ISNUMBER(D14),ISNUMBER(F14)),D14*F14,0)</f>
        <v>0</v>
      </c>
      <c r="H14" s="13"/>
      <c r="I14" s="12" t="n">
        <v>25</v>
      </c>
      <c r="J14" s="22" t="str">
        <f aca="false">IF(AND(ISNUMBER(H14),ISNUMBER(I14),I14&gt;0),MAX(Settings!$D$10,H14+I14),"")</f>
        <v/>
      </c>
      <c r="K14" s="22" t="str">
        <f aca="false">IF(J14="","",J14-Settings!$D$10)</f>
        <v/>
      </c>
      <c r="L14" s="12"/>
      <c r="M14" s="12"/>
    </row>
    <row r="15" customFormat="false" ht="15" hidden="false" customHeight="false" outlineLevel="0" collapsed="false">
      <c r="A15" s="18" t="n">
        <v>8</v>
      </c>
      <c r="B15" s="12" t="s">
        <v>63</v>
      </c>
      <c r="C15" s="12" t="s">
        <v>69</v>
      </c>
      <c r="D15" s="19"/>
      <c r="E15" s="12" t="s">
        <v>68</v>
      </c>
      <c r="F15" s="20"/>
      <c r="G15" s="21" t="n">
        <f aca="false">IF(AND(ISNUMBER(D15),ISNUMBER(F15)),D15*F15,0)</f>
        <v>0</v>
      </c>
      <c r="H15" s="13"/>
      <c r="I15" s="12" t="n">
        <v>20</v>
      </c>
      <c r="J15" s="22" t="str">
        <f aca="false">IF(AND(ISNUMBER(H15),ISNUMBER(I15),I15&gt;0),MAX(Settings!$D$10,H15+I15),"")</f>
        <v/>
      </c>
      <c r="K15" s="22" t="str">
        <f aca="false">IF(J15="","",J15-Settings!$D$10)</f>
        <v/>
      </c>
      <c r="L15" s="12"/>
      <c r="M15" s="12"/>
    </row>
    <row r="16" customFormat="false" ht="15" hidden="false" customHeight="false" outlineLevel="0" collapsed="false">
      <c r="A16" s="18" t="n">
        <v>9</v>
      </c>
      <c r="B16" s="12" t="s">
        <v>70</v>
      </c>
      <c r="C16" s="12" t="s">
        <v>71</v>
      </c>
      <c r="D16" s="19"/>
      <c r="E16" s="12" t="s">
        <v>68</v>
      </c>
      <c r="F16" s="20"/>
      <c r="G16" s="21" t="n">
        <f aca="false">IF(AND(ISNUMBER(D16),ISNUMBER(F16)),D16*F16,0)</f>
        <v>0</v>
      </c>
      <c r="H16" s="13"/>
      <c r="I16" s="12" t="n">
        <v>18</v>
      </c>
      <c r="J16" s="22" t="str">
        <f aca="false">IF(AND(ISNUMBER(H16),ISNUMBER(I16),I16&gt;0),MAX(Settings!$D$10,H16+I16),"")</f>
        <v/>
      </c>
      <c r="K16" s="22" t="str">
        <f aca="false">IF(J16="","",J16-Settings!$D$10)</f>
        <v/>
      </c>
      <c r="L16" s="12"/>
      <c r="M16" s="12"/>
    </row>
    <row r="17" customFormat="false" ht="15" hidden="false" customHeight="false" outlineLevel="0" collapsed="false">
      <c r="A17" s="18" t="n">
        <v>10</v>
      </c>
      <c r="B17" s="12" t="s">
        <v>70</v>
      </c>
      <c r="C17" s="12" t="s">
        <v>72</v>
      </c>
      <c r="D17" s="19"/>
      <c r="E17" s="12" t="s">
        <v>68</v>
      </c>
      <c r="F17" s="20"/>
      <c r="G17" s="21" t="n">
        <f aca="false">IF(AND(ISNUMBER(D17),ISNUMBER(F17)),D17*F17,0)</f>
        <v>0</v>
      </c>
      <c r="H17" s="13"/>
      <c r="I17" s="12" t="n">
        <v>25</v>
      </c>
      <c r="J17" s="22" t="str">
        <f aca="false">IF(AND(ISNUMBER(H17),ISNUMBER(I17),I17&gt;0),MAX(Settings!$D$10,H17+I17),"")</f>
        <v/>
      </c>
      <c r="K17" s="22" t="str">
        <f aca="false">IF(J17="","",J17-Settings!$D$10)</f>
        <v/>
      </c>
      <c r="L17" s="12"/>
      <c r="M17" s="12"/>
    </row>
    <row r="18" customFormat="false" ht="15" hidden="false" customHeight="false" outlineLevel="0" collapsed="false">
      <c r="A18" s="18" t="n">
        <v>11</v>
      </c>
      <c r="B18" s="12" t="s">
        <v>70</v>
      </c>
      <c r="C18" s="12" t="s">
        <v>73</v>
      </c>
      <c r="D18" s="19"/>
      <c r="E18" s="12" t="s">
        <v>68</v>
      </c>
      <c r="F18" s="20"/>
      <c r="G18" s="21" t="n">
        <f aca="false">IF(AND(ISNUMBER(D18),ISNUMBER(F18)),D18*F18,0)</f>
        <v>0</v>
      </c>
      <c r="H18" s="13"/>
      <c r="I18" s="12" t="n">
        <v>12</v>
      </c>
      <c r="J18" s="22" t="str">
        <f aca="false">IF(AND(ISNUMBER(H18),ISNUMBER(I18),I18&gt;0),MAX(Settings!$D$10,H18+I18),"")</f>
        <v/>
      </c>
      <c r="K18" s="22" t="str">
        <f aca="false">IF(J18="","",J18-Settings!$D$10)</f>
        <v/>
      </c>
      <c r="L18" s="12"/>
      <c r="M18" s="12"/>
    </row>
    <row r="19" customFormat="false" ht="15" hidden="false" customHeight="false" outlineLevel="0" collapsed="false">
      <c r="A19" s="18" t="n">
        <v>12</v>
      </c>
      <c r="B19" s="12" t="s">
        <v>70</v>
      </c>
      <c r="C19" s="12" t="s">
        <v>74</v>
      </c>
      <c r="D19" s="19"/>
      <c r="E19" s="12" t="s">
        <v>68</v>
      </c>
      <c r="F19" s="20"/>
      <c r="G19" s="21" t="n">
        <f aca="false">IF(AND(ISNUMBER(D19),ISNUMBER(F19)),D19*F19,0)</f>
        <v>0</v>
      </c>
      <c r="H19" s="13"/>
      <c r="I19" s="12" t="n">
        <v>10</v>
      </c>
      <c r="J19" s="22" t="str">
        <f aca="false">IF(AND(ISNUMBER(H19),ISNUMBER(I19),I19&gt;0),MAX(Settings!$D$10,H19+I19),"")</f>
        <v/>
      </c>
      <c r="K19" s="22" t="str">
        <f aca="false">IF(J19="","",J19-Settings!$D$10)</f>
        <v/>
      </c>
      <c r="L19" s="12"/>
      <c r="M19" s="12"/>
    </row>
    <row r="20" customFormat="false" ht="15" hidden="false" customHeight="false" outlineLevel="0" collapsed="false">
      <c r="A20" s="18" t="n">
        <v>13</v>
      </c>
      <c r="B20" s="12" t="s">
        <v>75</v>
      </c>
      <c r="C20" s="12" t="s">
        <v>76</v>
      </c>
      <c r="D20" s="19"/>
      <c r="E20" s="12" t="s">
        <v>68</v>
      </c>
      <c r="F20" s="20"/>
      <c r="G20" s="21" t="n">
        <f aca="false">IF(AND(ISNUMBER(D20),ISNUMBER(F20)),D20*F20,0)</f>
        <v>0</v>
      </c>
      <c r="H20" s="13"/>
      <c r="I20" s="12" t="n">
        <v>20</v>
      </c>
      <c r="J20" s="22" t="str">
        <f aca="false">IF(AND(ISNUMBER(H20),ISNUMBER(I20),I20&gt;0),MAX(Settings!$D$10,H20+I20),"")</f>
        <v/>
      </c>
      <c r="K20" s="22" t="str">
        <f aca="false">IF(J20="","",J20-Settings!$D$10)</f>
        <v/>
      </c>
      <c r="L20" s="12"/>
      <c r="M20" s="12"/>
    </row>
    <row r="21" customFormat="false" ht="15" hidden="false" customHeight="false" outlineLevel="0" collapsed="false">
      <c r="A21" s="18" t="n">
        <v>14</v>
      </c>
      <c r="B21" s="12" t="s">
        <v>75</v>
      </c>
      <c r="C21" s="12" t="s">
        <v>77</v>
      </c>
      <c r="D21" s="19"/>
      <c r="E21" s="12" t="s">
        <v>78</v>
      </c>
      <c r="F21" s="20"/>
      <c r="G21" s="21" t="n">
        <f aca="false">IF(AND(ISNUMBER(D21),ISNUMBER(F21)),D21*F21,0)</f>
        <v>0</v>
      </c>
      <c r="H21" s="13"/>
      <c r="I21" s="12" t="n">
        <v>15</v>
      </c>
      <c r="J21" s="22" t="str">
        <f aca="false">IF(AND(ISNUMBER(H21),ISNUMBER(I21),I21&gt;0),MAX(Settings!$D$10,H21+I21),"")</f>
        <v/>
      </c>
      <c r="K21" s="22" t="str">
        <f aca="false">IF(J21="","",J21-Settings!$D$10)</f>
        <v/>
      </c>
      <c r="L21" s="12"/>
      <c r="M21" s="12"/>
    </row>
    <row r="22" customFormat="false" ht="15" hidden="false" customHeight="false" outlineLevel="0" collapsed="false">
      <c r="A22" s="18" t="n">
        <v>15</v>
      </c>
      <c r="B22" s="12" t="s">
        <v>75</v>
      </c>
      <c r="C22" s="12" t="s">
        <v>79</v>
      </c>
      <c r="D22" s="19"/>
      <c r="E22" s="12" t="s">
        <v>78</v>
      </c>
      <c r="F22" s="20"/>
      <c r="G22" s="21" t="n">
        <f aca="false">IF(AND(ISNUMBER(D22),ISNUMBER(F22)),D22*F22,0)</f>
        <v>0</v>
      </c>
      <c r="H22" s="13"/>
      <c r="I22" s="12" t="n">
        <v>5</v>
      </c>
      <c r="J22" s="22" t="str">
        <f aca="false">IF(AND(ISNUMBER(H22),ISNUMBER(I22),I22&gt;0),MAX(Settings!$D$10,H22+I22),"")</f>
        <v/>
      </c>
      <c r="K22" s="22" t="str">
        <f aca="false">IF(J22="","",J22-Settings!$D$10)</f>
        <v/>
      </c>
      <c r="L22" s="12"/>
      <c r="M22" s="12"/>
    </row>
    <row r="23" customFormat="false" ht="15" hidden="false" customHeight="false" outlineLevel="0" collapsed="false">
      <c r="A23" s="18" t="n">
        <v>16</v>
      </c>
      <c r="B23" s="12" t="s">
        <v>80</v>
      </c>
      <c r="C23" s="12" t="s">
        <v>81</v>
      </c>
      <c r="D23" s="19"/>
      <c r="E23" s="12" t="s">
        <v>68</v>
      </c>
      <c r="F23" s="20"/>
      <c r="G23" s="21" t="n">
        <f aca="false">IF(AND(ISNUMBER(D23),ISNUMBER(F23)),D23*F23,0)</f>
        <v>0</v>
      </c>
      <c r="H23" s="13"/>
      <c r="I23" s="12" t="n">
        <v>25</v>
      </c>
      <c r="J23" s="22" t="str">
        <f aca="false">IF(AND(ISNUMBER(H23),ISNUMBER(I23),I23&gt;0),MAX(Settings!$D$10,H23+I23),"")</f>
        <v/>
      </c>
      <c r="K23" s="22" t="str">
        <f aca="false">IF(J23="","",J23-Settings!$D$10)</f>
        <v/>
      </c>
      <c r="L23" s="12"/>
      <c r="M23" s="12"/>
    </row>
    <row r="24" customFormat="false" ht="15" hidden="false" customHeight="false" outlineLevel="0" collapsed="false">
      <c r="A24" s="18" t="n">
        <v>17</v>
      </c>
      <c r="B24" s="12" t="s">
        <v>82</v>
      </c>
      <c r="C24" s="12" t="s">
        <v>83</v>
      </c>
      <c r="D24" s="19"/>
      <c r="E24" s="12" t="s">
        <v>57</v>
      </c>
      <c r="F24" s="20"/>
      <c r="G24" s="21" t="n">
        <f aca="false">IF(AND(ISNUMBER(D24),ISNUMBER(F24)),D24*F24,0)</f>
        <v>0</v>
      </c>
      <c r="H24" s="13"/>
      <c r="I24" s="12" t="n">
        <v>20</v>
      </c>
      <c r="J24" s="22" t="str">
        <f aca="false">IF(AND(ISNUMBER(H24),ISNUMBER(I24),I24&gt;0),MAX(Settings!$D$10,H24+I24),"")</f>
        <v/>
      </c>
      <c r="K24" s="22" t="str">
        <f aca="false">IF(J24="","",J24-Settings!$D$10)</f>
        <v/>
      </c>
      <c r="L24" s="12"/>
      <c r="M24" s="12"/>
    </row>
    <row r="25" customFormat="false" ht="15" hidden="false" customHeight="false" outlineLevel="0" collapsed="false">
      <c r="A25" s="18" t="n">
        <v>18</v>
      </c>
      <c r="B25" s="12" t="s">
        <v>82</v>
      </c>
      <c r="C25" s="12" t="s">
        <v>84</v>
      </c>
      <c r="D25" s="19"/>
      <c r="E25" s="12" t="s">
        <v>57</v>
      </c>
      <c r="F25" s="20"/>
      <c r="G25" s="21" t="n">
        <f aca="false">IF(AND(ISNUMBER(D25),ISNUMBER(F25)),D25*F25,0)</f>
        <v>0</v>
      </c>
      <c r="H25" s="13"/>
      <c r="I25" s="12" t="n">
        <v>5</v>
      </c>
      <c r="J25" s="22" t="str">
        <f aca="false">IF(AND(ISNUMBER(H25),ISNUMBER(I25),I25&gt;0),MAX(Settings!$D$10,H25+I25),"")</f>
        <v/>
      </c>
      <c r="K25" s="22" t="str">
        <f aca="false">IF(J25="","",J25-Settings!$D$10)</f>
        <v/>
      </c>
      <c r="L25" s="12"/>
      <c r="M25" s="12"/>
    </row>
    <row r="26" customFormat="false" ht="15" hidden="false" customHeight="false" outlineLevel="0" collapsed="false">
      <c r="A26" s="18" t="n">
        <v>19</v>
      </c>
      <c r="B26" s="12" t="s">
        <v>82</v>
      </c>
      <c r="C26" s="12" t="s">
        <v>85</v>
      </c>
      <c r="D26" s="19"/>
      <c r="E26" s="12" t="s">
        <v>57</v>
      </c>
      <c r="F26" s="20"/>
      <c r="G26" s="21" t="n">
        <f aca="false">IF(AND(ISNUMBER(D26),ISNUMBER(F26)),D26*F26,0)</f>
        <v>0</v>
      </c>
      <c r="H26" s="13"/>
      <c r="I26" s="12" t="n">
        <v>30</v>
      </c>
      <c r="J26" s="22" t="str">
        <f aca="false">IF(AND(ISNUMBER(H26),ISNUMBER(I26),I26&gt;0),MAX(Settings!$D$10,H26+I26),"")</f>
        <v/>
      </c>
      <c r="K26" s="22" t="str">
        <f aca="false">IF(J26="","",J26-Settings!$D$10)</f>
        <v/>
      </c>
      <c r="L26" s="12"/>
      <c r="M26" s="12"/>
    </row>
    <row r="27" customFormat="false" ht="15" hidden="false" customHeight="false" outlineLevel="0" collapsed="false">
      <c r="A27" s="18" t="n">
        <v>20</v>
      </c>
      <c r="B27" s="12" t="s">
        <v>86</v>
      </c>
      <c r="C27" s="12" t="s">
        <v>87</v>
      </c>
      <c r="D27" s="19"/>
      <c r="E27" s="12" t="s">
        <v>57</v>
      </c>
      <c r="F27" s="20"/>
      <c r="G27" s="21" t="n">
        <f aca="false">IF(AND(ISNUMBER(D27),ISNUMBER(F27)),D27*F27,0)</f>
        <v>0</v>
      </c>
      <c r="H27" s="13"/>
      <c r="I27" s="12" t="n">
        <v>10</v>
      </c>
      <c r="J27" s="22" t="str">
        <f aca="false">IF(AND(ISNUMBER(H27),ISNUMBER(I27),I27&gt;0),MAX(Settings!$D$10,H27+I27),"")</f>
        <v/>
      </c>
      <c r="K27" s="22" t="str">
        <f aca="false">IF(J27="","",J27-Settings!$D$10)</f>
        <v/>
      </c>
      <c r="L27" s="12"/>
      <c r="M27" s="12"/>
    </row>
    <row r="28" customFormat="false" ht="15" hidden="false" customHeight="false" outlineLevel="0" collapsed="false">
      <c r="A28" s="18" t="n">
        <v>21</v>
      </c>
      <c r="B28" s="12" t="s">
        <v>86</v>
      </c>
      <c r="C28" s="12" t="s">
        <v>88</v>
      </c>
      <c r="D28" s="19"/>
      <c r="E28" s="12" t="s">
        <v>57</v>
      </c>
      <c r="F28" s="20"/>
      <c r="G28" s="21" t="n">
        <f aca="false">IF(AND(ISNUMBER(D28),ISNUMBER(F28)),D28*F28,0)</f>
        <v>0</v>
      </c>
      <c r="H28" s="13"/>
      <c r="I28" s="12" t="n">
        <v>12</v>
      </c>
      <c r="J28" s="22" t="str">
        <f aca="false">IF(AND(ISNUMBER(H28),ISNUMBER(I28),I28&gt;0),MAX(Settings!$D$10,H28+I28),"")</f>
        <v/>
      </c>
      <c r="K28" s="22" t="str">
        <f aca="false">IF(J28="","",J28-Settings!$D$10)</f>
        <v/>
      </c>
      <c r="L28" s="12"/>
      <c r="M28" s="12"/>
    </row>
    <row r="29" customFormat="false" ht="15" hidden="false" customHeight="false" outlineLevel="0" collapsed="false">
      <c r="A29" s="18" t="n">
        <v>22</v>
      </c>
      <c r="B29" s="12" t="s">
        <v>86</v>
      </c>
      <c r="C29" s="12" t="s">
        <v>89</v>
      </c>
      <c r="D29" s="19"/>
      <c r="E29" s="12" t="s">
        <v>57</v>
      </c>
      <c r="F29" s="20"/>
      <c r="G29" s="21" t="n">
        <f aca="false">IF(AND(ISNUMBER(D29),ISNUMBER(F29)),D29*F29,0)</f>
        <v>0</v>
      </c>
      <c r="H29" s="13"/>
      <c r="I29" s="12" t="n">
        <v>20</v>
      </c>
      <c r="J29" s="22" t="str">
        <f aca="false">IF(AND(ISNUMBER(H29),ISNUMBER(I29),I29&gt;0),MAX(Settings!$D$10,H29+I29),"")</f>
        <v/>
      </c>
      <c r="K29" s="22" t="str">
        <f aca="false">IF(J29="","",J29-Settings!$D$10)</f>
        <v/>
      </c>
      <c r="L29" s="12"/>
      <c r="M29" s="12"/>
    </row>
    <row r="30" customFormat="false" ht="15" hidden="false" customHeight="false" outlineLevel="0" collapsed="false">
      <c r="A30" s="18" t="n">
        <v>23</v>
      </c>
      <c r="B30" s="12"/>
      <c r="C30" s="12"/>
      <c r="D30" s="19"/>
      <c r="E30" s="12"/>
      <c r="F30" s="20"/>
      <c r="G30" s="21" t="n">
        <f aca="false">IF(AND(ISNUMBER(D30),ISNUMBER(F30)),D30*F30,0)</f>
        <v>0</v>
      </c>
      <c r="H30" s="13"/>
      <c r="I30" s="12"/>
      <c r="J30" s="22" t="str">
        <f aca="false">IF(AND(ISNUMBER(H30),ISNUMBER(I30),I30&gt;0),MAX(Settings!$D$10,H30+I30),"")</f>
        <v/>
      </c>
      <c r="K30" s="22" t="str">
        <f aca="false">IF(J30="","",J30-Settings!$D$10)</f>
        <v/>
      </c>
      <c r="L30" s="12"/>
      <c r="M30" s="12"/>
    </row>
    <row r="31" customFormat="false" ht="15" hidden="false" customHeight="false" outlineLevel="0" collapsed="false">
      <c r="A31" s="18" t="n">
        <v>24</v>
      </c>
      <c r="B31" s="12"/>
      <c r="C31" s="12"/>
      <c r="D31" s="19"/>
      <c r="E31" s="12"/>
      <c r="F31" s="20"/>
      <c r="G31" s="21" t="n">
        <f aca="false">IF(AND(ISNUMBER(D31),ISNUMBER(F31)),D31*F31,0)</f>
        <v>0</v>
      </c>
      <c r="H31" s="13"/>
      <c r="I31" s="12"/>
      <c r="J31" s="22" t="str">
        <f aca="false">IF(AND(ISNUMBER(H31),ISNUMBER(I31),I31&gt;0),MAX(Settings!$D$10,H31+I31),"")</f>
        <v/>
      </c>
      <c r="K31" s="22" t="str">
        <f aca="false">IF(J31="","",J31-Settings!$D$10)</f>
        <v/>
      </c>
      <c r="L31" s="12"/>
      <c r="M31" s="12"/>
    </row>
    <row r="32" customFormat="false" ht="15" hidden="false" customHeight="false" outlineLevel="0" collapsed="false">
      <c r="A32" s="18" t="n">
        <v>25</v>
      </c>
      <c r="B32" s="12"/>
      <c r="C32" s="12"/>
      <c r="D32" s="19"/>
      <c r="E32" s="12"/>
      <c r="F32" s="20"/>
      <c r="G32" s="21" t="n">
        <f aca="false">IF(AND(ISNUMBER(D32),ISNUMBER(F32)),D32*F32,0)</f>
        <v>0</v>
      </c>
      <c r="H32" s="13"/>
      <c r="I32" s="12"/>
      <c r="J32" s="22" t="str">
        <f aca="false">IF(AND(ISNUMBER(H32),ISNUMBER(I32),I32&gt;0),MAX(Settings!$D$10,H32+I32),"")</f>
        <v/>
      </c>
      <c r="K32" s="22" t="str">
        <f aca="false">IF(J32="","",J32-Settings!$D$10)</f>
        <v/>
      </c>
      <c r="L32" s="12"/>
      <c r="M32" s="12"/>
    </row>
    <row r="33" customFormat="false" ht="15" hidden="false" customHeight="false" outlineLevel="0" collapsed="false">
      <c r="A33" s="18" t="n">
        <v>26</v>
      </c>
      <c r="B33" s="12"/>
      <c r="C33" s="12"/>
      <c r="D33" s="19"/>
      <c r="E33" s="12"/>
      <c r="F33" s="20"/>
      <c r="G33" s="21" t="n">
        <f aca="false">IF(AND(ISNUMBER(D33),ISNUMBER(F33)),D33*F33,0)</f>
        <v>0</v>
      </c>
      <c r="H33" s="13"/>
      <c r="I33" s="12"/>
      <c r="J33" s="22" t="str">
        <f aca="false">IF(AND(ISNUMBER(H33),ISNUMBER(I33),I33&gt;0),MAX(Settings!$D$10,H33+I33),"")</f>
        <v/>
      </c>
      <c r="K33" s="22" t="str">
        <f aca="false">IF(J33="","",J33-Settings!$D$10)</f>
        <v/>
      </c>
      <c r="L33" s="12"/>
      <c r="M33" s="12"/>
    </row>
    <row r="34" customFormat="false" ht="15" hidden="false" customHeight="false" outlineLevel="0" collapsed="false">
      <c r="A34" s="18" t="n">
        <v>27</v>
      </c>
      <c r="B34" s="12"/>
      <c r="C34" s="12"/>
      <c r="D34" s="19"/>
      <c r="E34" s="12"/>
      <c r="F34" s="20"/>
      <c r="G34" s="21" t="n">
        <f aca="false">IF(AND(ISNUMBER(D34),ISNUMBER(F34)),D34*F34,0)</f>
        <v>0</v>
      </c>
      <c r="H34" s="13"/>
      <c r="I34" s="12"/>
      <c r="J34" s="22" t="str">
        <f aca="false">IF(AND(ISNUMBER(H34),ISNUMBER(I34),I34&gt;0),MAX(Settings!$D$10,H34+I34),"")</f>
        <v/>
      </c>
      <c r="K34" s="22" t="str">
        <f aca="false">IF(J34="","",J34-Settings!$D$10)</f>
        <v/>
      </c>
      <c r="L34" s="12"/>
      <c r="M34" s="12"/>
    </row>
    <row r="35" customFormat="false" ht="15" hidden="false" customHeight="false" outlineLevel="0" collapsed="false">
      <c r="A35" s="18" t="n">
        <v>28</v>
      </c>
      <c r="B35" s="12"/>
      <c r="C35" s="12"/>
      <c r="D35" s="19"/>
      <c r="E35" s="12"/>
      <c r="F35" s="20"/>
      <c r="G35" s="21" t="n">
        <f aca="false">IF(AND(ISNUMBER(D35),ISNUMBER(F35)),D35*F35,0)</f>
        <v>0</v>
      </c>
      <c r="H35" s="13"/>
      <c r="I35" s="12"/>
      <c r="J35" s="22" t="str">
        <f aca="false">IF(AND(ISNUMBER(H35),ISNUMBER(I35),I35&gt;0),MAX(Settings!$D$10,H35+I35),"")</f>
        <v/>
      </c>
      <c r="K35" s="22" t="str">
        <f aca="false">IF(J35="","",J35-Settings!$D$10)</f>
        <v/>
      </c>
      <c r="L35" s="12"/>
      <c r="M35" s="12"/>
    </row>
    <row r="36" customFormat="false" ht="15" hidden="false" customHeight="false" outlineLevel="0" collapsed="false">
      <c r="A36" s="18" t="n">
        <v>29</v>
      </c>
      <c r="B36" s="12"/>
      <c r="C36" s="12"/>
      <c r="D36" s="19"/>
      <c r="E36" s="12"/>
      <c r="F36" s="20"/>
      <c r="G36" s="21" t="n">
        <f aca="false">IF(AND(ISNUMBER(D36),ISNUMBER(F36)),D36*F36,0)</f>
        <v>0</v>
      </c>
      <c r="H36" s="13"/>
      <c r="I36" s="12"/>
      <c r="J36" s="22" t="str">
        <f aca="false">IF(AND(ISNUMBER(H36),ISNUMBER(I36),I36&gt;0),MAX(Settings!$D$10,H36+I36),"")</f>
        <v/>
      </c>
      <c r="K36" s="22" t="str">
        <f aca="false">IF(J36="","",J36-Settings!$D$10)</f>
        <v/>
      </c>
      <c r="L36" s="12"/>
      <c r="M36" s="12"/>
    </row>
    <row r="37" customFormat="false" ht="15" hidden="false" customHeight="false" outlineLevel="0" collapsed="false">
      <c r="A37" s="18" t="n">
        <v>30</v>
      </c>
      <c r="B37" s="12"/>
      <c r="C37" s="12"/>
      <c r="D37" s="19"/>
      <c r="E37" s="12"/>
      <c r="F37" s="20"/>
      <c r="G37" s="21" t="n">
        <f aca="false">IF(AND(ISNUMBER(D37),ISNUMBER(F37)),D37*F37,0)</f>
        <v>0</v>
      </c>
      <c r="H37" s="13"/>
      <c r="I37" s="12"/>
      <c r="J37" s="22" t="str">
        <f aca="false">IF(AND(ISNUMBER(H37),ISNUMBER(I37),I37&gt;0),MAX(Settings!$D$10,H37+I37),"")</f>
        <v/>
      </c>
      <c r="K37" s="22" t="str">
        <f aca="false">IF(J37="","",J37-Settings!$D$10)</f>
        <v/>
      </c>
      <c r="L37" s="12"/>
      <c r="M37" s="12"/>
    </row>
    <row r="38" customFormat="false" ht="15" hidden="false" customHeight="false" outlineLevel="0" collapsed="false">
      <c r="A38" s="23"/>
      <c r="B38" s="23"/>
      <c r="C38" s="24" t="s">
        <v>90</v>
      </c>
      <c r="D38" s="23"/>
      <c r="E38" s="23"/>
      <c r="F38" s="23"/>
      <c r="G38" s="25" t="n">
        <f aca="false">SUM(G8:G37)</f>
        <v>180000</v>
      </c>
      <c r="H38" s="23"/>
      <c r="I38" s="23"/>
      <c r="J38" s="23"/>
      <c r="K38" s="23"/>
      <c r="L38" s="23"/>
      <c r="M38" s="23"/>
    </row>
    <row r="40" customFormat="false" ht="15" hidden="false" customHeight="false" outlineLevel="0" collapsed="false">
      <c r="C40" s="10" t="s">
        <v>91</v>
      </c>
    </row>
  </sheetData>
  <conditionalFormatting sqref="K8:K37">
    <cfRule type="expression" priority="2" aboveAverage="0" equalAverage="0" bottom="0" percent="0" rank="0" text="" dxfId="0">
      <formula>AND(K8&lt;&gt;"",K8=0)</formula>
    </cfRule>
  </conditionalFormatting>
  <dataValidations count="1">
    <dataValidation allowBlank="true" errorStyle="stop" operator="between" showDropDown="false" showErrorMessage="false" showInputMessage="false" sqref="L8:L37" type="list">
      <formula1>"Good,Fair,Poor"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99FF"/>
    <pageSetUpPr fitToPage="true"/>
  </sheetPr>
  <dimension ref="A1:N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3"/>
    <col collapsed="false" customWidth="true" hidden="false" outlineLevel="0" max="3" min="3" style="0" width="44"/>
    <col collapsed="false" customWidth="true" hidden="false" outlineLevel="0" max="13" min="4" style="0" width="12"/>
    <col collapsed="false" customWidth="true" hidden="false" outlineLevel="0" max="14" min="14" style="0" width="14"/>
  </cols>
  <sheetData>
    <row r="1" customFormat="false" ht="21.75" hidden="false" customHeight="true" outlineLevel="0" collapsed="false">
      <c r="C1" s="1" t="s">
        <v>92</v>
      </c>
    </row>
    <row r="2" customFormat="false" ht="21.75" hidden="false" customHeight="true" outlineLevel="0" collapsed="false">
      <c r="C2" s="2" t="s">
        <v>93</v>
      </c>
    </row>
    <row r="3" customFormat="false" ht="21.75" hidden="false" customHeight="true" outlineLevel="0" collapsed="false">
      <c r="C3" s="3" t="s">
        <v>2</v>
      </c>
    </row>
    <row r="5" customFormat="false" ht="3.75" hidden="false" customHeight="true" outlineLevel="0" collapsed="false">
      <c r="A5" s="4"/>
      <c r="B5" s="5"/>
      <c r="C5" s="6"/>
      <c r="D5" s="4"/>
      <c r="E5" s="5"/>
      <c r="F5" s="6"/>
      <c r="G5" s="4"/>
      <c r="H5" s="5"/>
      <c r="I5" s="6"/>
      <c r="J5" s="4"/>
      <c r="K5" s="5"/>
      <c r="L5" s="6"/>
      <c r="M5" s="4"/>
      <c r="N5" s="5"/>
    </row>
    <row r="7" customFormat="false" ht="31.5" hidden="false" customHeight="true" outlineLevel="0" collapsed="false">
      <c r="A7" s="16" t="s">
        <v>42</v>
      </c>
      <c r="B7" s="16" t="s">
        <v>43</v>
      </c>
      <c r="C7" s="16" t="s">
        <v>44</v>
      </c>
      <c r="D7" s="26" t="n">
        <f aca="false">Settings!$D$10+0</f>
        <v>2027</v>
      </c>
      <c r="E7" s="26" t="n">
        <f aca="false">Settings!$D$10+1</f>
        <v>2028</v>
      </c>
      <c r="F7" s="26" t="n">
        <f aca="false">Settings!$D$10+2</f>
        <v>2029</v>
      </c>
      <c r="G7" s="26" t="n">
        <f aca="false">Settings!$D$10+3</f>
        <v>2030</v>
      </c>
      <c r="H7" s="26" t="n">
        <f aca="false">Settings!$D$10+4</f>
        <v>2031</v>
      </c>
      <c r="I7" s="26" t="n">
        <f aca="false">Settings!$D$10+5</f>
        <v>2032</v>
      </c>
      <c r="J7" s="26" t="n">
        <f aca="false">Settings!$D$10+6</f>
        <v>2033</v>
      </c>
      <c r="K7" s="26" t="n">
        <f aca="false">Settings!$D$10+7</f>
        <v>2034</v>
      </c>
      <c r="L7" s="26" t="n">
        <f aca="false">Settings!$D$10+8</f>
        <v>2035</v>
      </c>
      <c r="M7" s="26" t="n">
        <f aca="false">Settings!$D$10+9</f>
        <v>2036</v>
      </c>
      <c r="N7" s="17" t="s">
        <v>94</v>
      </c>
    </row>
    <row r="8" customFormat="false" ht="15" hidden="false" customHeight="false" outlineLevel="0" collapsed="false">
      <c r="A8" s="18" t="n">
        <f aca="false">Components!A8</f>
        <v>1</v>
      </c>
      <c r="B8" s="27" t="str">
        <f aca="false">IF(Components!B8="","",Components!B8)</f>
        <v>Roofing</v>
      </c>
      <c r="C8" s="27" t="str">
        <f aca="false">IF(Components!C8="","",Components!C8)</f>
        <v>Low-slope roof membrane (SBS modified bitumen)</v>
      </c>
      <c r="D8" s="21" t="n">
        <f aca="false">IF(OR(Components!$J8="",Components!$G8=0),0,IF(AND(D$7&gt;=Components!$J8,MOD(D$7-Components!$J8,Components!$I8)=0),Components!$G8*(1+Settings!$D$11)^(D$7-Settings!$D$10),0))</f>
        <v>0</v>
      </c>
      <c r="E8" s="21" t="n">
        <f aca="false">IF(OR(Components!$J8="",Components!$G8=0),0,IF(AND(E$7&gt;=Components!$J8,MOD(E$7-Components!$J8,Components!$I8)=0),Components!$G8*(1+Settings!$D$11)^(E$7-Settings!$D$10),0))</f>
        <v>0</v>
      </c>
      <c r="F8" s="21" t="n">
        <f aca="false">IF(OR(Components!$J8="",Components!$G8=0),0,IF(AND(F$7&gt;=Components!$J8,MOD(F$7-Components!$J8,Components!$I8)=0),Components!$G8*(1+Settings!$D$11)^(F$7-Settings!$D$10),0))</f>
        <v>190962</v>
      </c>
      <c r="G8" s="21" t="n">
        <f aca="false">IF(OR(Components!$J8="",Components!$G8=0),0,IF(AND(G$7&gt;=Components!$J8,MOD(G$7-Components!$J8,Components!$I8)=0),Components!$G8*(1+Settings!$D$11)^(G$7-Settings!$D$10),0))</f>
        <v>0</v>
      </c>
      <c r="H8" s="21" t="n">
        <f aca="false">IF(OR(Components!$J8="",Components!$G8=0),0,IF(AND(H$7&gt;=Components!$J8,MOD(H$7-Components!$J8,Components!$I8)=0),Components!$G8*(1+Settings!$D$11)^(H$7-Settings!$D$10),0))</f>
        <v>0</v>
      </c>
      <c r="I8" s="21" t="n">
        <f aca="false">IF(OR(Components!$J8="",Components!$G8=0),0,IF(AND(I$7&gt;=Components!$J8,MOD(I$7-Components!$J8,Components!$I8)=0),Components!$G8*(1+Settings!$D$11)^(I$7-Settings!$D$10),0))</f>
        <v>0</v>
      </c>
      <c r="J8" s="21" t="n">
        <f aca="false">IF(OR(Components!$J8="",Components!$G8=0),0,IF(AND(J$7&gt;=Components!$J8,MOD(J$7-Components!$J8,Components!$I8)=0),Components!$G8*(1+Settings!$D$11)^(J$7-Settings!$D$10),0))</f>
        <v>0</v>
      </c>
      <c r="K8" s="21" t="n">
        <f aca="false">IF(OR(Components!$J8="",Components!$G8=0),0,IF(AND(K$7&gt;=Components!$J8,MOD(K$7-Components!$J8,Components!$I8)=0),Components!$G8*(1+Settings!$D$11)^(K$7-Settings!$D$10),0))</f>
        <v>0</v>
      </c>
      <c r="L8" s="21" t="n">
        <f aca="false">IF(OR(Components!$J8="",Components!$G8=0),0,IF(AND(L$7&gt;=Components!$J8,MOD(L$7-Components!$J8,Components!$I8)=0),Components!$G8*(1+Settings!$D$11)^(L$7-Settings!$D$10),0))</f>
        <v>0</v>
      </c>
      <c r="M8" s="21" t="n">
        <f aca="false">IF(OR(Components!$J8="",Components!$G8=0),0,IF(AND(M$7&gt;=Components!$J8,MOD(M$7-Components!$J8,Components!$I8)=0),Components!$G8*(1+Settings!$D$11)^(M$7-Settings!$D$10),0))</f>
        <v>0</v>
      </c>
      <c r="N8" s="28" t="n">
        <f aca="false">SUM(D8:M8)</f>
        <v>190962</v>
      </c>
    </row>
    <row r="9" customFormat="false" ht="15" hidden="false" customHeight="false" outlineLevel="0" collapsed="false">
      <c r="A9" s="29" t="n">
        <f aca="false">Components!A9</f>
        <v>2</v>
      </c>
      <c r="B9" s="30" t="str">
        <f aca="false">IF(Components!B9="","",Components!B9)</f>
        <v>Roofing</v>
      </c>
      <c r="C9" s="30" t="str">
        <f aca="false">IF(Components!C9="","",Components!C9)</f>
        <v>Metal roof panels</v>
      </c>
      <c r="D9" s="31" t="n">
        <f aca="false">IF(OR(Components!$J9="",Components!$G9=0),0,IF(AND(D$7&gt;=Components!$J9,MOD(D$7-Components!$J9,Components!$I9)=0),Components!$G9*(1+Settings!$D$11)^(D$7-Settings!$D$10),0))</f>
        <v>0</v>
      </c>
      <c r="E9" s="31" t="n">
        <f aca="false">IF(OR(Components!$J9="",Components!$G9=0),0,IF(AND(E$7&gt;=Components!$J9,MOD(E$7-Components!$J9,Components!$I9)=0),Components!$G9*(1+Settings!$D$11)^(E$7-Settings!$D$10),0))</f>
        <v>0</v>
      </c>
      <c r="F9" s="31" t="n">
        <f aca="false">IF(OR(Components!$J9="",Components!$G9=0),0,IF(AND(F$7&gt;=Components!$J9,MOD(F$7-Components!$J9,Components!$I9)=0),Components!$G9*(1+Settings!$D$11)^(F$7-Settings!$D$10),0))</f>
        <v>0</v>
      </c>
      <c r="G9" s="31" t="n">
        <f aca="false">IF(OR(Components!$J9="",Components!$G9=0),0,IF(AND(G$7&gt;=Components!$J9,MOD(G$7-Components!$J9,Components!$I9)=0),Components!$G9*(1+Settings!$D$11)^(G$7-Settings!$D$10),0))</f>
        <v>0</v>
      </c>
      <c r="H9" s="31" t="n">
        <f aca="false">IF(OR(Components!$J9="",Components!$G9=0),0,IF(AND(H$7&gt;=Components!$J9,MOD(H$7-Components!$J9,Components!$I9)=0),Components!$G9*(1+Settings!$D$11)^(H$7-Settings!$D$10),0))</f>
        <v>0</v>
      </c>
      <c r="I9" s="31" t="n">
        <f aca="false">IF(OR(Components!$J9="",Components!$G9=0),0,IF(AND(I$7&gt;=Components!$J9,MOD(I$7-Components!$J9,Components!$I9)=0),Components!$G9*(1+Settings!$D$11)^(I$7-Settings!$D$10),0))</f>
        <v>0</v>
      </c>
      <c r="J9" s="31" t="n">
        <f aca="false">IF(OR(Components!$J9="",Components!$G9=0),0,IF(AND(J$7&gt;=Components!$J9,MOD(J$7-Components!$J9,Components!$I9)=0),Components!$G9*(1+Settings!$D$11)^(J$7-Settings!$D$10),0))</f>
        <v>0</v>
      </c>
      <c r="K9" s="31" t="n">
        <f aca="false">IF(OR(Components!$J9="",Components!$G9=0),0,IF(AND(K$7&gt;=Components!$J9,MOD(K$7-Components!$J9,Components!$I9)=0),Components!$G9*(1+Settings!$D$11)^(K$7-Settings!$D$10),0))</f>
        <v>0</v>
      </c>
      <c r="L9" s="31" t="n">
        <f aca="false">IF(OR(Components!$J9="",Components!$G9=0),0,IF(AND(L$7&gt;=Components!$J9,MOD(L$7-Components!$J9,Components!$I9)=0),Components!$G9*(1+Settings!$D$11)^(L$7-Settings!$D$10),0))</f>
        <v>0</v>
      </c>
      <c r="M9" s="31" t="n">
        <f aca="false">IF(OR(Components!$J9="",Components!$G9=0),0,IF(AND(M$7&gt;=Components!$J9,MOD(M$7-Components!$J9,Components!$I9)=0),Components!$G9*(1+Settings!$D$11)^(M$7-Settings!$D$10),0))</f>
        <v>0</v>
      </c>
      <c r="N9" s="32" t="n">
        <f aca="false">SUM(D9:M9)</f>
        <v>0</v>
      </c>
    </row>
    <row r="10" customFormat="false" ht="15" hidden="false" customHeight="false" outlineLevel="0" collapsed="false">
      <c r="A10" s="18" t="n">
        <f aca="false">Components!A10</f>
        <v>3</v>
      </c>
      <c r="B10" s="27" t="str">
        <f aca="false">IF(Components!B10="","",Components!B10)</f>
        <v>Roofing</v>
      </c>
      <c r="C10" s="27" t="str">
        <f aca="false">IF(Components!C10="","",Components!C10)</f>
        <v>Roof flashings and parapet caps</v>
      </c>
      <c r="D10" s="21" t="n">
        <f aca="false">IF(OR(Components!$J10="",Components!$G10=0),0,IF(AND(D$7&gt;=Components!$J10,MOD(D$7-Components!$J10,Components!$I10)=0),Components!$G10*(1+Settings!$D$11)^(D$7-Settings!$D$10),0))</f>
        <v>0</v>
      </c>
      <c r="E10" s="21" t="n">
        <f aca="false">IF(OR(Components!$J10="",Components!$G10=0),0,IF(AND(E$7&gt;=Components!$J10,MOD(E$7-Components!$J10,Components!$I10)=0),Components!$G10*(1+Settings!$D$11)^(E$7-Settings!$D$10),0))</f>
        <v>0</v>
      </c>
      <c r="F10" s="21" t="n">
        <f aca="false">IF(OR(Components!$J10="",Components!$G10=0),0,IF(AND(F$7&gt;=Components!$J10,MOD(F$7-Components!$J10,Components!$I10)=0),Components!$G10*(1+Settings!$D$11)^(F$7-Settings!$D$10),0))</f>
        <v>0</v>
      </c>
      <c r="G10" s="21" t="n">
        <f aca="false">IF(OR(Components!$J10="",Components!$G10=0),0,IF(AND(G$7&gt;=Components!$J10,MOD(G$7-Components!$J10,Components!$I10)=0),Components!$G10*(1+Settings!$D$11)^(G$7-Settings!$D$10),0))</f>
        <v>0</v>
      </c>
      <c r="H10" s="21" t="n">
        <f aca="false">IF(OR(Components!$J10="",Components!$G10=0),0,IF(AND(H$7&gt;=Components!$J10,MOD(H$7-Components!$J10,Components!$I10)=0),Components!$G10*(1+Settings!$D$11)^(H$7-Settings!$D$10),0))</f>
        <v>0</v>
      </c>
      <c r="I10" s="21" t="n">
        <f aca="false">IF(OR(Components!$J10="",Components!$G10=0),0,IF(AND(I$7&gt;=Components!$J10,MOD(I$7-Components!$J10,Components!$I10)=0),Components!$G10*(1+Settings!$D$11)^(I$7-Settings!$D$10),0))</f>
        <v>0</v>
      </c>
      <c r="J10" s="21" t="n">
        <f aca="false">IF(OR(Components!$J10="",Components!$G10=0),0,IF(AND(J$7&gt;=Components!$J10,MOD(J$7-Components!$J10,Components!$I10)=0),Components!$G10*(1+Settings!$D$11)^(J$7-Settings!$D$10),0))</f>
        <v>0</v>
      </c>
      <c r="K10" s="21" t="n">
        <f aca="false">IF(OR(Components!$J10="",Components!$G10=0),0,IF(AND(K$7&gt;=Components!$J10,MOD(K$7-Components!$J10,Components!$I10)=0),Components!$G10*(1+Settings!$D$11)^(K$7-Settings!$D$10),0))</f>
        <v>0</v>
      </c>
      <c r="L10" s="21" t="n">
        <f aca="false">IF(OR(Components!$J10="",Components!$G10=0),0,IF(AND(L$7&gt;=Components!$J10,MOD(L$7-Components!$J10,Components!$I10)=0),Components!$G10*(1+Settings!$D$11)^(L$7-Settings!$D$10),0))</f>
        <v>0</v>
      </c>
      <c r="M10" s="21" t="n">
        <f aca="false">IF(OR(Components!$J10="",Components!$G10=0),0,IF(AND(M$7&gt;=Components!$J10,MOD(M$7-Components!$J10,Components!$I10)=0),Components!$G10*(1+Settings!$D$11)^(M$7-Settings!$D$10),0))</f>
        <v>0</v>
      </c>
      <c r="N10" s="28" t="n">
        <f aca="false">SUM(D10:M10)</f>
        <v>0</v>
      </c>
    </row>
    <row r="11" customFormat="false" ht="15" hidden="false" customHeight="false" outlineLevel="0" collapsed="false">
      <c r="A11" s="29" t="n">
        <f aca="false">Components!A11</f>
        <v>4</v>
      </c>
      <c r="B11" s="30" t="str">
        <f aca="false">IF(Components!B11="","",Components!B11)</f>
        <v>Envelope</v>
      </c>
      <c r="C11" s="30" t="str">
        <f aca="false">IF(Components!C11="","",Components!C11)</f>
        <v>Exterior sealants (windows and joints)</v>
      </c>
      <c r="D11" s="31" t="n">
        <f aca="false">IF(OR(Components!$J11="",Components!$G11=0),0,IF(AND(D$7&gt;=Components!$J11,MOD(D$7-Components!$J11,Components!$I11)=0),Components!$G11*(1+Settings!$D$11)^(D$7-Settings!$D$10),0))</f>
        <v>0</v>
      </c>
      <c r="E11" s="31" t="n">
        <f aca="false">IF(OR(Components!$J11="",Components!$G11=0),0,IF(AND(E$7&gt;=Components!$J11,MOD(E$7-Components!$J11,Components!$I11)=0),Components!$G11*(1+Settings!$D$11)^(E$7-Settings!$D$10),0))</f>
        <v>0</v>
      </c>
      <c r="F11" s="31" t="n">
        <f aca="false">IF(OR(Components!$J11="",Components!$G11=0),0,IF(AND(F$7&gt;=Components!$J11,MOD(F$7-Components!$J11,Components!$I11)=0),Components!$G11*(1+Settings!$D$11)^(F$7-Settings!$D$10),0))</f>
        <v>0</v>
      </c>
      <c r="G11" s="31" t="n">
        <f aca="false">IF(OR(Components!$J11="",Components!$G11=0),0,IF(AND(G$7&gt;=Components!$J11,MOD(G$7-Components!$J11,Components!$I11)=0),Components!$G11*(1+Settings!$D$11)^(G$7-Settings!$D$10),0))</f>
        <v>0</v>
      </c>
      <c r="H11" s="31" t="n">
        <f aca="false">IF(OR(Components!$J11="",Components!$G11=0),0,IF(AND(H$7&gt;=Components!$J11,MOD(H$7-Components!$J11,Components!$I11)=0),Components!$G11*(1+Settings!$D$11)^(H$7-Settings!$D$10),0))</f>
        <v>0</v>
      </c>
      <c r="I11" s="31" t="n">
        <f aca="false">IF(OR(Components!$J11="",Components!$G11=0),0,IF(AND(I$7&gt;=Components!$J11,MOD(I$7-Components!$J11,Components!$I11)=0),Components!$G11*(1+Settings!$D$11)^(I$7-Settings!$D$10),0))</f>
        <v>0</v>
      </c>
      <c r="J11" s="31" t="n">
        <f aca="false">IF(OR(Components!$J11="",Components!$G11=0),0,IF(AND(J$7&gt;=Components!$J11,MOD(J$7-Components!$J11,Components!$I11)=0),Components!$G11*(1+Settings!$D$11)^(J$7-Settings!$D$10),0))</f>
        <v>0</v>
      </c>
      <c r="K11" s="31" t="n">
        <f aca="false">IF(OR(Components!$J11="",Components!$G11=0),0,IF(AND(K$7&gt;=Components!$J11,MOD(K$7-Components!$J11,Components!$I11)=0),Components!$G11*(1+Settings!$D$11)^(K$7-Settings!$D$10),0))</f>
        <v>0</v>
      </c>
      <c r="L11" s="31" t="n">
        <f aca="false">IF(OR(Components!$J11="",Components!$G11=0),0,IF(AND(L$7&gt;=Components!$J11,MOD(L$7-Components!$J11,Components!$I11)=0),Components!$G11*(1+Settings!$D$11)^(L$7-Settings!$D$10),0))</f>
        <v>0</v>
      </c>
      <c r="M11" s="31" t="n">
        <f aca="false">IF(OR(Components!$J11="",Components!$G11=0),0,IF(AND(M$7&gt;=Components!$J11,MOD(M$7-Components!$J11,Components!$I11)=0),Components!$G11*(1+Settings!$D$11)^(M$7-Settings!$D$10),0))</f>
        <v>0</v>
      </c>
      <c r="N11" s="32" t="n">
        <f aca="false">SUM(D11:M11)</f>
        <v>0</v>
      </c>
    </row>
    <row r="12" customFormat="false" ht="15" hidden="false" customHeight="false" outlineLevel="0" collapsed="false">
      <c r="A12" s="18" t="n">
        <f aca="false">Components!A12</f>
        <v>5</v>
      </c>
      <c r="B12" s="27" t="str">
        <f aca="false">IF(Components!B12="","",Components!B12)</f>
        <v>Envelope</v>
      </c>
      <c r="C12" s="27" t="str">
        <f aca="false">IF(Components!C12="","",Components!C12)</f>
        <v>EIFS / stucco cladding renewal</v>
      </c>
      <c r="D12" s="21" t="n">
        <f aca="false">IF(OR(Components!$J12="",Components!$G12=0),0,IF(AND(D$7&gt;=Components!$J12,MOD(D$7-Components!$J12,Components!$I12)=0),Components!$G12*(1+Settings!$D$11)^(D$7-Settings!$D$10),0))</f>
        <v>0</v>
      </c>
      <c r="E12" s="21" t="n">
        <f aca="false">IF(OR(Components!$J12="",Components!$G12=0),0,IF(AND(E$7&gt;=Components!$J12,MOD(E$7-Components!$J12,Components!$I12)=0),Components!$G12*(1+Settings!$D$11)^(E$7-Settings!$D$10),0))</f>
        <v>0</v>
      </c>
      <c r="F12" s="21" t="n">
        <f aca="false">IF(OR(Components!$J12="",Components!$G12=0),0,IF(AND(F$7&gt;=Components!$J12,MOD(F$7-Components!$J12,Components!$I12)=0),Components!$G12*(1+Settings!$D$11)^(F$7-Settings!$D$10),0))</f>
        <v>0</v>
      </c>
      <c r="G12" s="21" t="n">
        <f aca="false">IF(OR(Components!$J12="",Components!$G12=0),0,IF(AND(G$7&gt;=Components!$J12,MOD(G$7-Components!$J12,Components!$I12)=0),Components!$G12*(1+Settings!$D$11)^(G$7-Settings!$D$10),0))</f>
        <v>0</v>
      </c>
      <c r="H12" s="21" t="n">
        <f aca="false">IF(OR(Components!$J12="",Components!$G12=0),0,IF(AND(H$7&gt;=Components!$J12,MOD(H$7-Components!$J12,Components!$I12)=0),Components!$G12*(1+Settings!$D$11)^(H$7-Settings!$D$10),0))</f>
        <v>0</v>
      </c>
      <c r="I12" s="21" t="n">
        <f aca="false">IF(OR(Components!$J12="",Components!$G12=0),0,IF(AND(I$7&gt;=Components!$J12,MOD(I$7-Components!$J12,Components!$I12)=0),Components!$G12*(1+Settings!$D$11)^(I$7-Settings!$D$10),0))</f>
        <v>0</v>
      </c>
      <c r="J12" s="21" t="n">
        <f aca="false">IF(OR(Components!$J12="",Components!$G12=0),0,IF(AND(J$7&gt;=Components!$J12,MOD(J$7-Components!$J12,Components!$I12)=0),Components!$G12*(1+Settings!$D$11)^(J$7-Settings!$D$10),0))</f>
        <v>0</v>
      </c>
      <c r="K12" s="21" t="n">
        <f aca="false">IF(OR(Components!$J12="",Components!$G12=0),0,IF(AND(K$7&gt;=Components!$J12,MOD(K$7-Components!$J12,Components!$I12)=0),Components!$G12*(1+Settings!$D$11)^(K$7-Settings!$D$10),0))</f>
        <v>0</v>
      </c>
      <c r="L12" s="21" t="n">
        <f aca="false">IF(OR(Components!$J12="",Components!$G12=0),0,IF(AND(L$7&gt;=Components!$J12,MOD(L$7-Components!$J12,Components!$I12)=0),Components!$G12*(1+Settings!$D$11)^(L$7-Settings!$D$10),0))</f>
        <v>0</v>
      </c>
      <c r="M12" s="21" t="n">
        <f aca="false">IF(OR(Components!$J12="",Components!$G12=0),0,IF(AND(M$7&gt;=Components!$J12,MOD(M$7-Components!$J12,Components!$I12)=0),Components!$G12*(1+Settings!$D$11)^(M$7-Settings!$D$10),0))</f>
        <v>0</v>
      </c>
      <c r="N12" s="28" t="n">
        <f aca="false">SUM(D12:M12)</f>
        <v>0</v>
      </c>
    </row>
    <row r="13" customFormat="false" ht="15" hidden="false" customHeight="false" outlineLevel="0" collapsed="false">
      <c r="A13" s="29" t="n">
        <f aca="false">Components!A13</f>
        <v>6</v>
      </c>
      <c r="B13" s="30" t="str">
        <f aca="false">IF(Components!B13="","",Components!B13)</f>
        <v>Envelope</v>
      </c>
      <c r="C13" s="30" t="str">
        <f aca="false">IF(Components!C13="","",Components!C13)</f>
        <v>Windows and storefront</v>
      </c>
      <c r="D13" s="31" t="n">
        <f aca="false">IF(OR(Components!$J13="",Components!$G13=0),0,IF(AND(D$7&gt;=Components!$J13,MOD(D$7-Components!$J13,Components!$I13)=0),Components!$G13*(1+Settings!$D$11)^(D$7-Settings!$D$10),0))</f>
        <v>0</v>
      </c>
      <c r="E13" s="31" t="n">
        <f aca="false">IF(OR(Components!$J13="",Components!$G13=0),0,IF(AND(E$7&gt;=Components!$J13,MOD(E$7-Components!$J13,Components!$I13)=0),Components!$G13*(1+Settings!$D$11)^(E$7-Settings!$D$10),0))</f>
        <v>0</v>
      </c>
      <c r="F13" s="31" t="n">
        <f aca="false">IF(OR(Components!$J13="",Components!$G13=0),0,IF(AND(F$7&gt;=Components!$J13,MOD(F$7-Components!$J13,Components!$I13)=0),Components!$G13*(1+Settings!$D$11)^(F$7-Settings!$D$10),0))</f>
        <v>0</v>
      </c>
      <c r="G13" s="31" t="n">
        <f aca="false">IF(OR(Components!$J13="",Components!$G13=0),0,IF(AND(G$7&gt;=Components!$J13,MOD(G$7-Components!$J13,Components!$I13)=0),Components!$G13*(1+Settings!$D$11)^(G$7-Settings!$D$10),0))</f>
        <v>0</v>
      </c>
      <c r="H13" s="31" t="n">
        <f aca="false">IF(OR(Components!$J13="",Components!$G13=0),0,IF(AND(H$7&gt;=Components!$J13,MOD(H$7-Components!$J13,Components!$I13)=0),Components!$G13*(1+Settings!$D$11)^(H$7-Settings!$D$10),0))</f>
        <v>0</v>
      </c>
      <c r="I13" s="31" t="n">
        <f aca="false">IF(OR(Components!$J13="",Components!$G13=0),0,IF(AND(I$7&gt;=Components!$J13,MOD(I$7-Components!$J13,Components!$I13)=0),Components!$G13*(1+Settings!$D$11)^(I$7-Settings!$D$10),0))</f>
        <v>0</v>
      </c>
      <c r="J13" s="31" t="n">
        <f aca="false">IF(OR(Components!$J13="",Components!$G13=0),0,IF(AND(J$7&gt;=Components!$J13,MOD(J$7-Components!$J13,Components!$I13)=0),Components!$G13*(1+Settings!$D$11)^(J$7-Settings!$D$10),0))</f>
        <v>0</v>
      </c>
      <c r="K13" s="31" t="n">
        <f aca="false">IF(OR(Components!$J13="",Components!$G13=0),0,IF(AND(K$7&gt;=Components!$J13,MOD(K$7-Components!$J13,Components!$I13)=0),Components!$G13*(1+Settings!$D$11)^(K$7-Settings!$D$10),0))</f>
        <v>0</v>
      </c>
      <c r="L13" s="31" t="n">
        <f aca="false">IF(OR(Components!$J13="",Components!$G13=0),0,IF(AND(L$7&gt;=Components!$J13,MOD(L$7-Components!$J13,Components!$I13)=0),Components!$G13*(1+Settings!$D$11)^(L$7-Settings!$D$10),0))</f>
        <v>0</v>
      </c>
      <c r="M13" s="31" t="n">
        <f aca="false">IF(OR(Components!$J13="",Components!$G13=0),0,IF(AND(M$7&gt;=Components!$J13,MOD(M$7-Components!$J13,Components!$I13)=0),Components!$G13*(1+Settings!$D$11)^(M$7-Settings!$D$10),0))</f>
        <v>0</v>
      </c>
      <c r="N13" s="32" t="n">
        <f aca="false">SUM(D13:M13)</f>
        <v>0</v>
      </c>
    </row>
    <row r="14" customFormat="false" ht="15" hidden="false" customHeight="false" outlineLevel="0" collapsed="false">
      <c r="A14" s="18" t="n">
        <f aca="false">Components!A14</f>
        <v>7</v>
      </c>
      <c r="B14" s="27" t="str">
        <f aca="false">IF(Components!B14="","",Components!B14)</f>
        <v>Envelope</v>
      </c>
      <c r="C14" s="27" t="str">
        <f aca="false">IF(Components!C14="","",Components!C14)</f>
        <v>Exterior doors and hardware</v>
      </c>
      <c r="D14" s="21" t="n">
        <f aca="false">IF(OR(Components!$J14="",Components!$G14=0),0,IF(AND(D$7&gt;=Components!$J14,MOD(D$7-Components!$J14,Components!$I14)=0),Components!$G14*(1+Settings!$D$11)^(D$7-Settings!$D$10),0))</f>
        <v>0</v>
      </c>
      <c r="E14" s="21" t="n">
        <f aca="false">IF(OR(Components!$J14="",Components!$G14=0),0,IF(AND(E$7&gt;=Components!$J14,MOD(E$7-Components!$J14,Components!$I14)=0),Components!$G14*(1+Settings!$D$11)^(E$7-Settings!$D$10),0))</f>
        <v>0</v>
      </c>
      <c r="F14" s="21" t="n">
        <f aca="false">IF(OR(Components!$J14="",Components!$G14=0),0,IF(AND(F$7&gt;=Components!$J14,MOD(F$7-Components!$J14,Components!$I14)=0),Components!$G14*(1+Settings!$D$11)^(F$7-Settings!$D$10),0))</f>
        <v>0</v>
      </c>
      <c r="G14" s="21" t="n">
        <f aca="false">IF(OR(Components!$J14="",Components!$G14=0),0,IF(AND(G$7&gt;=Components!$J14,MOD(G$7-Components!$J14,Components!$I14)=0),Components!$G14*(1+Settings!$D$11)^(G$7-Settings!$D$10),0))</f>
        <v>0</v>
      </c>
      <c r="H14" s="21" t="n">
        <f aca="false">IF(OR(Components!$J14="",Components!$G14=0),0,IF(AND(H$7&gt;=Components!$J14,MOD(H$7-Components!$J14,Components!$I14)=0),Components!$G14*(1+Settings!$D$11)^(H$7-Settings!$D$10),0))</f>
        <v>0</v>
      </c>
      <c r="I14" s="21" t="n">
        <f aca="false">IF(OR(Components!$J14="",Components!$G14=0),0,IF(AND(I$7&gt;=Components!$J14,MOD(I$7-Components!$J14,Components!$I14)=0),Components!$G14*(1+Settings!$D$11)^(I$7-Settings!$D$10),0))</f>
        <v>0</v>
      </c>
      <c r="J14" s="21" t="n">
        <f aca="false">IF(OR(Components!$J14="",Components!$G14=0),0,IF(AND(J$7&gt;=Components!$J14,MOD(J$7-Components!$J14,Components!$I14)=0),Components!$G14*(1+Settings!$D$11)^(J$7-Settings!$D$10),0))</f>
        <v>0</v>
      </c>
      <c r="K14" s="21" t="n">
        <f aca="false">IF(OR(Components!$J14="",Components!$G14=0),0,IF(AND(K$7&gt;=Components!$J14,MOD(K$7-Components!$J14,Components!$I14)=0),Components!$G14*(1+Settings!$D$11)^(K$7-Settings!$D$10),0))</f>
        <v>0</v>
      </c>
      <c r="L14" s="21" t="n">
        <f aca="false">IF(OR(Components!$J14="",Components!$G14=0),0,IF(AND(L$7&gt;=Components!$J14,MOD(L$7-Components!$J14,Components!$I14)=0),Components!$G14*(1+Settings!$D$11)^(L$7-Settings!$D$10),0))</f>
        <v>0</v>
      </c>
      <c r="M14" s="21" t="n">
        <f aca="false">IF(OR(Components!$J14="",Components!$G14=0),0,IF(AND(M$7&gt;=Components!$J14,MOD(M$7-Components!$J14,Components!$I14)=0),Components!$G14*(1+Settings!$D$11)^(M$7-Settings!$D$10),0))</f>
        <v>0</v>
      </c>
      <c r="N14" s="28" t="n">
        <f aca="false">SUM(D14:M14)</f>
        <v>0</v>
      </c>
    </row>
    <row r="15" customFormat="false" ht="15" hidden="false" customHeight="false" outlineLevel="0" collapsed="false">
      <c r="A15" s="29" t="n">
        <f aca="false">Components!A15</f>
        <v>8</v>
      </c>
      <c r="B15" s="30" t="str">
        <f aca="false">IF(Components!B15="","",Components!B15)</f>
        <v>Envelope</v>
      </c>
      <c r="C15" s="30" t="str">
        <f aca="false">IF(Components!C15="","",Components!C15)</f>
        <v>Overhead doors</v>
      </c>
      <c r="D15" s="31" t="n">
        <f aca="false">IF(OR(Components!$J15="",Components!$G15=0),0,IF(AND(D$7&gt;=Components!$J15,MOD(D$7-Components!$J15,Components!$I15)=0),Components!$G15*(1+Settings!$D$11)^(D$7-Settings!$D$10),0))</f>
        <v>0</v>
      </c>
      <c r="E15" s="31" t="n">
        <f aca="false">IF(OR(Components!$J15="",Components!$G15=0),0,IF(AND(E$7&gt;=Components!$J15,MOD(E$7-Components!$J15,Components!$I15)=0),Components!$G15*(1+Settings!$D$11)^(E$7-Settings!$D$10),0))</f>
        <v>0</v>
      </c>
      <c r="F15" s="31" t="n">
        <f aca="false">IF(OR(Components!$J15="",Components!$G15=0),0,IF(AND(F$7&gt;=Components!$J15,MOD(F$7-Components!$J15,Components!$I15)=0),Components!$G15*(1+Settings!$D$11)^(F$7-Settings!$D$10),0))</f>
        <v>0</v>
      </c>
      <c r="G15" s="31" t="n">
        <f aca="false">IF(OR(Components!$J15="",Components!$G15=0),0,IF(AND(G$7&gt;=Components!$J15,MOD(G$7-Components!$J15,Components!$I15)=0),Components!$G15*(1+Settings!$D$11)^(G$7-Settings!$D$10),0))</f>
        <v>0</v>
      </c>
      <c r="H15" s="31" t="n">
        <f aca="false">IF(OR(Components!$J15="",Components!$G15=0),0,IF(AND(H$7&gt;=Components!$J15,MOD(H$7-Components!$J15,Components!$I15)=0),Components!$G15*(1+Settings!$D$11)^(H$7-Settings!$D$10),0))</f>
        <v>0</v>
      </c>
      <c r="I15" s="31" t="n">
        <f aca="false">IF(OR(Components!$J15="",Components!$G15=0),0,IF(AND(I$7&gt;=Components!$J15,MOD(I$7-Components!$J15,Components!$I15)=0),Components!$G15*(1+Settings!$D$11)^(I$7-Settings!$D$10),0))</f>
        <v>0</v>
      </c>
      <c r="J15" s="31" t="n">
        <f aca="false">IF(OR(Components!$J15="",Components!$G15=0),0,IF(AND(J$7&gt;=Components!$J15,MOD(J$7-Components!$J15,Components!$I15)=0),Components!$G15*(1+Settings!$D$11)^(J$7-Settings!$D$10),0))</f>
        <v>0</v>
      </c>
      <c r="K15" s="31" t="n">
        <f aca="false">IF(OR(Components!$J15="",Components!$G15=0),0,IF(AND(K$7&gt;=Components!$J15,MOD(K$7-Components!$J15,Components!$I15)=0),Components!$G15*(1+Settings!$D$11)^(K$7-Settings!$D$10),0))</f>
        <v>0</v>
      </c>
      <c r="L15" s="31" t="n">
        <f aca="false">IF(OR(Components!$J15="",Components!$G15=0),0,IF(AND(L$7&gt;=Components!$J15,MOD(L$7-Components!$J15,Components!$I15)=0),Components!$G15*(1+Settings!$D$11)^(L$7-Settings!$D$10),0))</f>
        <v>0</v>
      </c>
      <c r="M15" s="31" t="n">
        <f aca="false">IF(OR(Components!$J15="",Components!$G15=0),0,IF(AND(M$7&gt;=Components!$J15,MOD(M$7-Components!$J15,Components!$I15)=0),Components!$G15*(1+Settings!$D$11)^(M$7-Settings!$D$10),0))</f>
        <v>0</v>
      </c>
      <c r="N15" s="32" t="n">
        <f aca="false">SUM(D15:M15)</f>
        <v>0</v>
      </c>
    </row>
    <row r="16" customFormat="false" ht="15" hidden="false" customHeight="false" outlineLevel="0" collapsed="false">
      <c r="A16" s="18" t="n">
        <f aca="false">Components!A16</f>
        <v>9</v>
      </c>
      <c r="B16" s="27" t="str">
        <f aca="false">IF(Components!B16="","",Components!B16)</f>
        <v>Mechanical</v>
      </c>
      <c r="C16" s="27" t="str">
        <f aca="false">IF(Components!C16="","",Components!C16)</f>
        <v>Rooftop HVAC units</v>
      </c>
      <c r="D16" s="21" t="n">
        <f aca="false">IF(OR(Components!$J16="",Components!$G16=0),0,IF(AND(D$7&gt;=Components!$J16,MOD(D$7-Components!$J16,Components!$I16)=0),Components!$G16*(1+Settings!$D$11)^(D$7-Settings!$D$10),0))</f>
        <v>0</v>
      </c>
      <c r="E16" s="21" t="n">
        <f aca="false">IF(OR(Components!$J16="",Components!$G16=0),0,IF(AND(E$7&gt;=Components!$J16,MOD(E$7-Components!$J16,Components!$I16)=0),Components!$G16*(1+Settings!$D$11)^(E$7-Settings!$D$10),0))</f>
        <v>0</v>
      </c>
      <c r="F16" s="21" t="n">
        <f aca="false">IF(OR(Components!$J16="",Components!$G16=0),0,IF(AND(F$7&gt;=Components!$J16,MOD(F$7-Components!$J16,Components!$I16)=0),Components!$G16*(1+Settings!$D$11)^(F$7-Settings!$D$10),0))</f>
        <v>0</v>
      </c>
      <c r="G16" s="21" t="n">
        <f aca="false">IF(OR(Components!$J16="",Components!$G16=0),0,IF(AND(G$7&gt;=Components!$J16,MOD(G$7-Components!$J16,Components!$I16)=0),Components!$G16*(1+Settings!$D$11)^(G$7-Settings!$D$10),0))</f>
        <v>0</v>
      </c>
      <c r="H16" s="21" t="n">
        <f aca="false">IF(OR(Components!$J16="",Components!$G16=0),0,IF(AND(H$7&gt;=Components!$J16,MOD(H$7-Components!$J16,Components!$I16)=0),Components!$G16*(1+Settings!$D$11)^(H$7-Settings!$D$10),0))</f>
        <v>0</v>
      </c>
      <c r="I16" s="21" t="n">
        <f aca="false">IF(OR(Components!$J16="",Components!$G16=0),0,IF(AND(I$7&gt;=Components!$J16,MOD(I$7-Components!$J16,Components!$I16)=0),Components!$G16*(1+Settings!$D$11)^(I$7-Settings!$D$10),0))</f>
        <v>0</v>
      </c>
      <c r="J16" s="21" t="n">
        <f aca="false">IF(OR(Components!$J16="",Components!$G16=0),0,IF(AND(J$7&gt;=Components!$J16,MOD(J$7-Components!$J16,Components!$I16)=0),Components!$G16*(1+Settings!$D$11)^(J$7-Settings!$D$10),0))</f>
        <v>0</v>
      </c>
      <c r="K16" s="21" t="n">
        <f aca="false">IF(OR(Components!$J16="",Components!$G16=0),0,IF(AND(K$7&gt;=Components!$J16,MOD(K$7-Components!$J16,Components!$I16)=0),Components!$G16*(1+Settings!$D$11)^(K$7-Settings!$D$10),0))</f>
        <v>0</v>
      </c>
      <c r="L16" s="21" t="n">
        <f aca="false">IF(OR(Components!$J16="",Components!$G16=0),0,IF(AND(L$7&gt;=Components!$J16,MOD(L$7-Components!$J16,Components!$I16)=0),Components!$G16*(1+Settings!$D$11)^(L$7-Settings!$D$10),0))</f>
        <v>0</v>
      </c>
      <c r="M16" s="21" t="n">
        <f aca="false">IF(OR(Components!$J16="",Components!$G16=0),0,IF(AND(M$7&gt;=Components!$J16,MOD(M$7-Components!$J16,Components!$I16)=0),Components!$G16*(1+Settings!$D$11)^(M$7-Settings!$D$10),0))</f>
        <v>0</v>
      </c>
      <c r="N16" s="28" t="n">
        <f aca="false">SUM(D16:M16)</f>
        <v>0</v>
      </c>
    </row>
    <row r="17" customFormat="false" ht="15" hidden="false" customHeight="false" outlineLevel="0" collapsed="false">
      <c r="A17" s="29" t="n">
        <f aca="false">Components!A17</f>
        <v>10</v>
      </c>
      <c r="B17" s="30" t="str">
        <f aca="false">IF(Components!B17="","",Components!B17)</f>
        <v>Mechanical</v>
      </c>
      <c r="C17" s="30" t="str">
        <f aca="false">IF(Components!C17="","",Components!C17)</f>
        <v>Boiler</v>
      </c>
      <c r="D17" s="31" t="n">
        <f aca="false">IF(OR(Components!$J17="",Components!$G17=0),0,IF(AND(D$7&gt;=Components!$J17,MOD(D$7-Components!$J17,Components!$I17)=0),Components!$G17*(1+Settings!$D$11)^(D$7-Settings!$D$10),0))</f>
        <v>0</v>
      </c>
      <c r="E17" s="31" t="n">
        <f aca="false">IF(OR(Components!$J17="",Components!$G17=0),0,IF(AND(E$7&gt;=Components!$J17,MOD(E$7-Components!$J17,Components!$I17)=0),Components!$G17*(1+Settings!$D$11)^(E$7-Settings!$D$10),0))</f>
        <v>0</v>
      </c>
      <c r="F17" s="31" t="n">
        <f aca="false">IF(OR(Components!$J17="",Components!$G17=0),0,IF(AND(F$7&gt;=Components!$J17,MOD(F$7-Components!$J17,Components!$I17)=0),Components!$G17*(1+Settings!$D$11)^(F$7-Settings!$D$10),0))</f>
        <v>0</v>
      </c>
      <c r="G17" s="31" t="n">
        <f aca="false">IF(OR(Components!$J17="",Components!$G17=0),0,IF(AND(G$7&gt;=Components!$J17,MOD(G$7-Components!$J17,Components!$I17)=0),Components!$G17*(1+Settings!$D$11)^(G$7-Settings!$D$10),0))</f>
        <v>0</v>
      </c>
      <c r="H17" s="31" t="n">
        <f aca="false">IF(OR(Components!$J17="",Components!$G17=0),0,IF(AND(H$7&gt;=Components!$J17,MOD(H$7-Components!$J17,Components!$I17)=0),Components!$G17*(1+Settings!$D$11)^(H$7-Settings!$D$10),0))</f>
        <v>0</v>
      </c>
      <c r="I17" s="31" t="n">
        <f aca="false">IF(OR(Components!$J17="",Components!$G17=0),0,IF(AND(I$7&gt;=Components!$J17,MOD(I$7-Components!$J17,Components!$I17)=0),Components!$G17*(1+Settings!$D$11)^(I$7-Settings!$D$10),0))</f>
        <v>0</v>
      </c>
      <c r="J17" s="31" t="n">
        <f aca="false">IF(OR(Components!$J17="",Components!$G17=0),0,IF(AND(J$7&gt;=Components!$J17,MOD(J$7-Components!$J17,Components!$I17)=0),Components!$G17*(1+Settings!$D$11)^(J$7-Settings!$D$10),0))</f>
        <v>0</v>
      </c>
      <c r="K17" s="31" t="n">
        <f aca="false">IF(OR(Components!$J17="",Components!$G17=0),0,IF(AND(K$7&gt;=Components!$J17,MOD(K$7-Components!$J17,Components!$I17)=0),Components!$G17*(1+Settings!$D$11)^(K$7-Settings!$D$10),0))</f>
        <v>0</v>
      </c>
      <c r="L17" s="31" t="n">
        <f aca="false">IF(OR(Components!$J17="",Components!$G17=0),0,IF(AND(L$7&gt;=Components!$J17,MOD(L$7-Components!$J17,Components!$I17)=0),Components!$G17*(1+Settings!$D$11)^(L$7-Settings!$D$10),0))</f>
        <v>0</v>
      </c>
      <c r="M17" s="31" t="n">
        <f aca="false">IF(OR(Components!$J17="",Components!$G17=0),0,IF(AND(M$7&gt;=Components!$J17,MOD(M$7-Components!$J17,Components!$I17)=0),Components!$G17*(1+Settings!$D$11)^(M$7-Settings!$D$10),0))</f>
        <v>0</v>
      </c>
      <c r="N17" s="32" t="n">
        <f aca="false">SUM(D17:M17)</f>
        <v>0</v>
      </c>
    </row>
    <row r="18" customFormat="false" ht="15" hidden="false" customHeight="false" outlineLevel="0" collapsed="false">
      <c r="A18" s="18" t="n">
        <f aca="false">Components!A18</f>
        <v>11</v>
      </c>
      <c r="B18" s="27" t="str">
        <f aca="false">IF(Components!B18="","",Components!B18)</f>
        <v>Mechanical</v>
      </c>
      <c r="C18" s="27" t="str">
        <f aca="false">IF(Components!C18="","",Components!C18)</f>
        <v>Domestic hot water heater</v>
      </c>
      <c r="D18" s="21" t="n">
        <f aca="false">IF(OR(Components!$J18="",Components!$G18=0),0,IF(AND(D$7&gt;=Components!$J18,MOD(D$7-Components!$J18,Components!$I18)=0),Components!$G18*(1+Settings!$D$11)^(D$7-Settings!$D$10),0))</f>
        <v>0</v>
      </c>
      <c r="E18" s="21" t="n">
        <f aca="false">IF(OR(Components!$J18="",Components!$G18=0),0,IF(AND(E$7&gt;=Components!$J18,MOD(E$7-Components!$J18,Components!$I18)=0),Components!$G18*(1+Settings!$D$11)^(E$7-Settings!$D$10),0))</f>
        <v>0</v>
      </c>
      <c r="F18" s="21" t="n">
        <f aca="false">IF(OR(Components!$J18="",Components!$G18=0),0,IF(AND(F$7&gt;=Components!$J18,MOD(F$7-Components!$J18,Components!$I18)=0),Components!$G18*(1+Settings!$D$11)^(F$7-Settings!$D$10),0))</f>
        <v>0</v>
      </c>
      <c r="G18" s="21" t="n">
        <f aca="false">IF(OR(Components!$J18="",Components!$G18=0),0,IF(AND(G$7&gt;=Components!$J18,MOD(G$7-Components!$J18,Components!$I18)=0),Components!$G18*(1+Settings!$D$11)^(G$7-Settings!$D$10),0))</f>
        <v>0</v>
      </c>
      <c r="H18" s="21" t="n">
        <f aca="false">IF(OR(Components!$J18="",Components!$G18=0),0,IF(AND(H$7&gt;=Components!$J18,MOD(H$7-Components!$J18,Components!$I18)=0),Components!$G18*(1+Settings!$D$11)^(H$7-Settings!$D$10),0))</f>
        <v>0</v>
      </c>
      <c r="I18" s="21" t="n">
        <f aca="false">IF(OR(Components!$J18="",Components!$G18=0),0,IF(AND(I$7&gt;=Components!$J18,MOD(I$7-Components!$J18,Components!$I18)=0),Components!$G18*(1+Settings!$D$11)^(I$7-Settings!$D$10),0))</f>
        <v>0</v>
      </c>
      <c r="J18" s="21" t="n">
        <f aca="false">IF(OR(Components!$J18="",Components!$G18=0),0,IF(AND(J$7&gt;=Components!$J18,MOD(J$7-Components!$J18,Components!$I18)=0),Components!$G18*(1+Settings!$D$11)^(J$7-Settings!$D$10),0))</f>
        <v>0</v>
      </c>
      <c r="K18" s="21" t="n">
        <f aca="false">IF(OR(Components!$J18="",Components!$G18=0),0,IF(AND(K$7&gt;=Components!$J18,MOD(K$7-Components!$J18,Components!$I18)=0),Components!$G18*(1+Settings!$D$11)^(K$7-Settings!$D$10),0))</f>
        <v>0</v>
      </c>
      <c r="L18" s="21" t="n">
        <f aca="false">IF(OR(Components!$J18="",Components!$G18=0),0,IF(AND(L$7&gt;=Components!$J18,MOD(L$7-Components!$J18,Components!$I18)=0),Components!$G18*(1+Settings!$D$11)^(L$7-Settings!$D$10),0))</f>
        <v>0</v>
      </c>
      <c r="M18" s="21" t="n">
        <f aca="false">IF(OR(Components!$J18="",Components!$G18=0),0,IF(AND(M$7&gt;=Components!$J18,MOD(M$7-Components!$J18,Components!$I18)=0),Components!$G18*(1+Settings!$D$11)^(M$7-Settings!$D$10),0))</f>
        <v>0</v>
      </c>
      <c r="N18" s="28" t="n">
        <f aca="false">SUM(D18:M18)</f>
        <v>0</v>
      </c>
    </row>
    <row r="19" customFormat="false" ht="15" hidden="false" customHeight="false" outlineLevel="0" collapsed="false">
      <c r="A19" s="29" t="n">
        <f aca="false">Components!A19</f>
        <v>12</v>
      </c>
      <c r="B19" s="30" t="str">
        <f aca="false">IF(Components!B19="","",Components!B19)</f>
        <v>Mechanical</v>
      </c>
      <c r="C19" s="30" t="str">
        <f aca="false">IF(Components!C19="","",Components!C19)</f>
        <v>Elevator pit sump pump</v>
      </c>
      <c r="D19" s="31" t="n">
        <f aca="false">IF(OR(Components!$J19="",Components!$G19=0),0,IF(AND(D$7&gt;=Components!$J19,MOD(D$7-Components!$J19,Components!$I19)=0),Components!$G19*(1+Settings!$D$11)^(D$7-Settings!$D$10),0))</f>
        <v>0</v>
      </c>
      <c r="E19" s="31" t="n">
        <f aca="false">IF(OR(Components!$J19="",Components!$G19=0),0,IF(AND(E$7&gt;=Components!$J19,MOD(E$7-Components!$J19,Components!$I19)=0),Components!$G19*(1+Settings!$D$11)^(E$7-Settings!$D$10),0))</f>
        <v>0</v>
      </c>
      <c r="F19" s="31" t="n">
        <f aca="false">IF(OR(Components!$J19="",Components!$G19=0),0,IF(AND(F$7&gt;=Components!$J19,MOD(F$7-Components!$J19,Components!$I19)=0),Components!$G19*(1+Settings!$D$11)^(F$7-Settings!$D$10),0))</f>
        <v>0</v>
      </c>
      <c r="G19" s="31" t="n">
        <f aca="false">IF(OR(Components!$J19="",Components!$G19=0),0,IF(AND(G$7&gt;=Components!$J19,MOD(G$7-Components!$J19,Components!$I19)=0),Components!$G19*(1+Settings!$D$11)^(G$7-Settings!$D$10),0))</f>
        <v>0</v>
      </c>
      <c r="H19" s="31" t="n">
        <f aca="false">IF(OR(Components!$J19="",Components!$G19=0),0,IF(AND(H$7&gt;=Components!$J19,MOD(H$7-Components!$J19,Components!$I19)=0),Components!$G19*(1+Settings!$D$11)^(H$7-Settings!$D$10),0))</f>
        <v>0</v>
      </c>
      <c r="I19" s="31" t="n">
        <f aca="false">IF(OR(Components!$J19="",Components!$G19=0),0,IF(AND(I$7&gt;=Components!$J19,MOD(I$7-Components!$J19,Components!$I19)=0),Components!$G19*(1+Settings!$D$11)^(I$7-Settings!$D$10),0))</f>
        <v>0</v>
      </c>
      <c r="J19" s="31" t="n">
        <f aca="false">IF(OR(Components!$J19="",Components!$G19=0),0,IF(AND(J$7&gt;=Components!$J19,MOD(J$7-Components!$J19,Components!$I19)=0),Components!$G19*(1+Settings!$D$11)^(J$7-Settings!$D$10),0))</f>
        <v>0</v>
      </c>
      <c r="K19" s="31" t="n">
        <f aca="false">IF(OR(Components!$J19="",Components!$G19=0),0,IF(AND(K$7&gt;=Components!$J19,MOD(K$7-Components!$J19,Components!$I19)=0),Components!$G19*(1+Settings!$D$11)^(K$7-Settings!$D$10),0))</f>
        <v>0</v>
      </c>
      <c r="L19" s="31" t="n">
        <f aca="false">IF(OR(Components!$J19="",Components!$G19=0),0,IF(AND(L$7&gt;=Components!$J19,MOD(L$7-Components!$J19,Components!$I19)=0),Components!$G19*(1+Settings!$D$11)^(L$7-Settings!$D$10),0))</f>
        <v>0</v>
      </c>
      <c r="M19" s="31" t="n">
        <f aca="false">IF(OR(Components!$J19="",Components!$G19=0),0,IF(AND(M$7&gt;=Components!$J19,MOD(M$7-Components!$J19,Components!$I19)=0),Components!$G19*(1+Settings!$D$11)^(M$7-Settings!$D$10),0))</f>
        <v>0</v>
      </c>
      <c r="N19" s="32" t="n">
        <f aca="false">SUM(D19:M19)</f>
        <v>0</v>
      </c>
    </row>
    <row r="20" customFormat="false" ht="15" hidden="false" customHeight="false" outlineLevel="0" collapsed="false">
      <c r="A20" s="18" t="n">
        <f aca="false">Components!A20</f>
        <v>13</v>
      </c>
      <c r="B20" s="27" t="str">
        <f aca="false">IF(Components!B20="","",Components!B20)</f>
        <v>Electrical</v>
      </c>
      <c r="C20" s="27" t="str">
        <f aca="false">IF(Components!C20="","",Components!C20)</f>
        <v>Fire alarm control panel</v>
      </c>
      <c r="D20" s="21" t="n">
        <f aca="false">IF(OR(Components!$J20="",Components!$G20=0),0,IF(AND(D$7&gt;=Components!$J20,MOD(D$7-Components!$J20,Components!$I20)=0),Components!$G20*(1+Settings!$D$11)^(D$7-Settings!$D$10),0))</f>
        <v>0</v>
      </c>
      <c r="E20" s="21" t="n">
        <f aca="false">IF(OR(Components!$J20="",Components!$G20=0),0,IF(AND(E$7&gt;=Components!$J20,MOD(E$7-Components!$J20,Components!$I20)=0),Components!$G20*(1+Settings!$D$11)^(E$7-Settings!$D$10),0))</f>
        <v>0</v>
      </c>
      <c r="F20" s="21" t="n">
        <f aca="false">IF(OR(Components!$J20="",Components!$G20=0),0,IF(AND(F$7&gt;=Components!$J20,MOD(F$7-Components!$J20,Components!$I20)=0),Components!$G20*(1+Settings!$D$11)^(F$7-Settings!$D$10),0))</f>
        <v>0</v>
      </c>
      <c r="G20" s="21" t="n">
        <f aca="false">IF(OR(Components!$J20="",Components!$G20=0),0,IF(AND(G$7&gt;=Components!$J20,MOD(G$7-Components!$J20,Components!$I20)=0),Components!$G20*(1+Settings!$D$11)^(G$7-Settings!$D$10),0))</f>
        <v>0</v>
      </c>
      <c r="H20" s="21" t="n">
        <f aca="false">IF(OR(Components!$J20="",Components!$G20=0),0,IF(AND(H$7&gt;=Components!$J20,MOD(H$7-Components!$J20,Components!$I20)=0),Components!$G20*(1+Settings!$D$11)^(H$7-Settings!$D$10),0))</f>
        <v>0</v>
      </c>
      <c r="I20" s="21" t="n">
        <f aca="false">IF(OR(Components!$J20="",Components!$G20=0),0,IF(AND(I$7&gt;=Components!$J20,MOD(I$7-Components!$J20,Components!$I20)=0),Components!$G20*(1+Settings!$D$11)^(I$7-Settings!$D$10),0))</f>
        <v>0</v>
      </c>
      <c r="J20" s="21" t="n">
        <f aca="false">IF(OR(Components!$J20="",Components!$G20=0),0,IF(AND(J$7&gt;=Components!$J20,MOD(J$7-Components!$J20,Components!$I20)=0),Components!$G20*(1+Settings!$D$11)^(J$7-Settings!$D$10),0))</f>
        <v>0</v>
      </c>
      <c r="K20" s="21" t="n">
        <f aca="false">IF(OR(Components!$J20="",Components!$G20=0),0,IF(AND(K$7&gt;=Components!$J20,MOD(K$7-Components!$J20,Components!$I20)=0),Components!$G20*(1+Settings!$D$11)^(K$7-Settings!$D$10),0))</f>
        <v>0</v>
      </c>
      <c r="L20" s="21" t="n">
        <f aca="false">IF(OR(Components!$J20="",Components!$G20=0),0,IF(AND(L$7&gt;=Components!$J20,MOD(L$7-Components!$J20,Components!$I20)=0),Components!$G20*(1+Settings!$D$11)^(L$7-Settings!$D$10),0))</f>
        <v>0</v>
      </c>
      <c r="M20" s="21" t="n">
        <f aca="false">IF(OR(Components!$J20="",Components!$G20=0),0,IF(AND(M$7&gt;=Components!$J20,MOD(M$7-Components!$J20,Components!$I20)=0),Components!$G20*(1+Settings!$D$11)^(M$7-Settings!$D$10),0))</f>
        <v>0</v>
      </c>
      <c r="N20" s="28" t="n">
        <f aca="false">SUM(D20:M20)</f>
        <v>0</v>
      </c>
    </row>
    <row r="21" customFormat="false" ht="15" hidden="false" customHeight="false" outlineLevel="0" collapsed="false">
      <c r="A21" s="29" t="n">
        <f aca="false">Components!A21</f>
        <v>14</v>
      </c>
      <c r="B21" s="30" t="str">
        <f aca="false">IF(Components!B21="","",Components!B21)</f>
        <v>Electrical</v>
      </c>
      <c r="C21" s="30" t="str">
        <f aca="false">IF(Components!C21="","",Components!C21)</f>
        <v>Lighting (LED)</v>
      </c>
      <c r="D21" s="31" t="n">
        <f aca="false">IF(OR(Components!$J21="",Components!$G21=0),0,IF(AND(D$7&gt;=Components!$J21,MOD(D$7-Components!$J21,Components!$I21)=0),Components!$G21*(1+Settings!$D$11)^(D$7-Settings!$D$10),0))</f>
        <v>0</v>
      </c>
      <c r="E21" s="31" t="n">
        <f aca="false">IF(OR(Components!$J21="",Components!$G21=0),0,IF(AND(E$7&gt;=Components!$J21,MOD(E$7-Components!$J21,Components!$I21)=0),Components!$G21*(1+Settings!$D$11)^(E$7-Settings!$D$10),0))</f>
        <v>0</v>
      </c>
      <c r="F21" s="31" t="n">
        <f aca="false">IF(OR(Components!$J21="",Components!$G21=0),0,IF(AND(F$7&gt;=Components!$J21,MOD(F$7-Components!$J21,Components!$I21)=0),Components!$G21*(1+Settings!$D$11)^(F$7-Settings!$D$10),0))</f>
        <v>0</v>
      </c>
      <c r="G21" s="31" t="n">
        <f aca="false">IF(OR(Components!$J21="",Components!$G21=0),0,IF(AND(G$7&gt;=Components!$J21,MOD(G$7-Components!$J21,Components!$I21)=0),Components!$G21*(1+Settings!$D$11)^(G$7-Settings!$D$10),0))</f>
        <v>0</v>
      </c>
      <c r="H21" s="31" t="n">
        <f aca="false">IF(OR(Components!$J21="",Components!$G21=0),0,IF(AND(H$7&gt;=Components!$J21,MOD(H$7-Components!$J21,Components!$I21)=0),Components!$G21*(1+Settings!$D$11)^(H$7-Settings!$D$10),0))</f>
        <v>0</v>
      </c>
      <c r="I21" s="31" t="n">
        <f aca="false">IF(OR(Components!$J21="",Components!$G21=0),0,IF(AND(I$7&gt;=Components!$J21,MOD(I$7-Components!$J21,Components!$I21)=0),Components!$G21*(1+Settings!$D$11)^(I$7-Settings!$D$10),0))</f>
        <v>0</v>
      </c>
      <c r="J21" s="31" t="n">
        <f aca="false">IF(OR(Components!$J21="",Components!$G21=0),0,IF(AND(J$7&gt;=Components!$J21,MOD(J$7-Components!$J21,Components!$I21)=0),Components!$G21*(1+Settings!$D$11)^(J$7-Settings!$D$10),0))</f>
        <v>0</v>
      </c>
      <c r="K21" s="31" t="n">
        <f aca="false">IF(OR(Components!$J21="",Components!$G21=0),0,IF(AND(K$7&gt;=Components!$J21,MOD(K$7-Components!$J21,Components!$I21)=0),Components!$G21*(1+Settings!$D$11)^(K$7-Settings!$D$10),0))</f>
        <v>0</v>
      </c>
      <c r="L21" s="31" t="n">
        <f aca="false">IF(OR(Components!$J21="",Components!$G21=0),0,IF(AND(L$7&gt;=Components!$J21,MOD(L$7-Components!$J21,Components!$I21)=0),Components!$G21*(1+Settings!$D$11)^(L$7-Settings!$D$10),0))</f>
        <v>0</v>
      </c>
      <c r="M21" s="31" t="n">
        <f aca="false">IF(OR(Components!$J21="",Components!$G21=0),0,IF(AND(M$7&gt;=Components!$J21,MOD(M$7-Components!$J21,Components!$I21)=0),Components!$G21*(1+Settings!$D$11)^(M$7-Settings!$D$10),0))</f>
        <v>0</v>
      </c>
      <c r="N21" s="32" t="n">
        <f aca="false">SUM(D21:M21)</f>
        <v>0</v>
      </c>
    </row>
    <row r="22" customFormat="false" ht="15" hidden="false" customHeight="false" outlineLevel="0" collapsed="false">
      <c r="A22" s="18" t="n">
        <f aca="false">Components!A22</f>
        <v>15</v>
      </c>
      <c r="B22" s="27" t="str">
        <f aca="false">IF(Components!B22="","",Components!B22)</f>
        <v>Electrical</v>
      </c>
      <c r="C22" s="27" t="str">
        <f aca="false">IF(Components!C22="","",Components!C22)</f>
        <v>Emergency lighting batteries</v>
      </c>
      <c r="D22" s="21" t="n">
        <f aca="false">IF(OR(Components!$J22="",Components!$G22=0),0,IF(AND(D$7&gt;=Components!$J22,MOD(D$7-Components!$J22,Components!$I22)=0),Components!$G22*(1+Settings!$D$11)^(D$7-Settings!$D$10),0))</f>
        <v>0</v>
      </c>
      <c r="E22" s="21" t="n">
        <f aca="false">IF(OR(Components!$J22="",Components!$G22=0),0,IF(AND(E$7&gt;=Components!$J22,MOD(E$7-Components!$J22,Components!$I22)=0),Components!$G22*(1+Settings!$D$11)^(E$7-Settings!$D$10),0))</f>
        <v>0</v>
      </c>
      <c r="F22" s="21" t="n">
        <f aca="false">IF(OR(Components!$J22="",Components!$G22=0),0,IF(AND(F$7&gt;=Components!$J22,MOD(F$7-Components!$J22,Components!$I22)=0),Components!$G22*(1+Settings!$D$11)^(F$7-Settings!$D$10),0))</f>
        <v>0</v>
      </c>
      <c r="G22" s="21" t="n">
        <f aca="false">IF(OR(Components!$J22="",Components!$G22=0),0,IF(AND(G$7&gt;=Components!$J22,MOD(G$7-Components!$J22,Components!$I22)=0),Components!$G22*(1+Settings!$D$11)^(G$7-Settings!$D$10),0))</f>
        <v>0</v>
      </c>
      <c r="H22" s="21" t="n">
        <f aca="false">IF(OR(Components!$J22="",Components!$G22=0),0,IF(AND(H$7&gt;=Components!$J22,MOD(H$7-Components!$J22,Components!$I22)=0),Components!$G22*(1+Settings!$D$11)^(H$7-Settings!$D$10),0))</f>
        <v>0</v>
      </c>
      <c r="I22" s="21" t="n">
        <f aca="false">IF(OR(Components!$J22="",Components!$G22=0),0,IF(AND(I$7&gt;=Components!$J22,MOD(I$7-Components!$J22,Components!$I22)=0),Components!$G22*(1+Settings!$D$11)^(I$7-Settings!$D$10),0))</f>
        <v>0</v>
      </c>
      <c r="J22" s="21" t="n">
        <f aca="false">IF(OR(Components!$J22="",Components!$G22=0),0,IF(AND(J$7&gt;=Components!$J22,MOD(J$7-Components!$J22,Components!$I22)=0),Components!$G22*(1+Settings!$D$11)^(J$7-Settings!$D$10),0))</f>
        <v>0</v>
      </c>
      <c r="K22" s="21" t="n">
        <f aca="false">IF(OR(Components!$J22="",Components!$G22=0),0,IF(AND(K$7&gt;=Components!$J22,MOD(K$7-Components!$J22,Components!$I22)=0),Components!$G22*(1+Settings!$D$11)^(K$7-Settings!$D$10),0))</f>
        <v>0</v>
      </c>
      <c r="L22" s="21" t="n">
        <f aca="false">IF(OR(Components!$J22="",Components!$G22=0),0,IF(AND(L$7&gt;=Components!$J22,MOD(L$7-Components!$J22,Components!$I22)=0),Components!$G22*(1+Settings!$D$11)^(L$7-Settings!$D$10),0))</f>
        <v>0</v>
      </c>
      <c r="M22" s="21" t="n">
        <f aca="false">IF(OR(Components!$J22="",Components!$G22=0),0,IF(AND(M$7&gt;=Components!$J22,MOD(M$7-Components!$J22,Components!$I22)=0),Components!$G22*(1+Settings!$D$11)^(M$7-Settings!$D$10),0))</f>
        <v>0</v>
      </c>
      <c r="N22" s="28" t="n">
        <f aca="false">SUM(D22:M22)</f>
        <v>0</v>
      </c>
    </row>
    <row r="23" customFormat="false" ht="15" hidden="false" customHeight="false" outlineLevel="0" collapsed="false">
      <c r="A23" s="29" t="n">
        <f aca="false">Components!A23</f>
        <v>16</v>
      </c>
      <c r="B23" s="30" t="str">
        <f aca="false">IF(Components!B23="","",Components!B23)</f>
        <v>Elevator</v>
      </c>
      <c r="C23" s="30" t="str">
        <f aca="false">IF(Components!C23="","",Components!C23)</f>
        <v>Elevator modernization (controller and machine)</v>
      </c>
      <c r="D23" s="31" t="n">
        <f aca="false">IF(OR(Components!$J23="",Components!$G23=0),0,IF(AND(D$7&gt;=Components!$J23,MOD(D$7-Components!$J23,Components!$I23)=0),Components!$G23*(1+Settings!$D$11)^(D$7-Settings!$D$10),0))</f>
        <v>0</v>
      </c>
      <c r="E23" s="31" t="n">
        <f aca="false">IF(OR(Components!$J23="",Components!$G23=0),0,IF(AND(E$7&gt;=Components!$J23,MOD(E$7-Components!$J23,Components!$I23)=0),Components!$G23*(1+Settings!$D$11)^(E$7-Settings!$D$10),0))</f>
        <v>0</v>
      </c>
      <c r="F23" s="31" t="n">
        <f aca="false">IF(OR(Components!$J23="",Components!$G23=0),0,IF(AND(F$7&gt;=Components!$J23,MOD(F$7-Components!$J23,Components!$I23)=0),Components!$G23*(1+Settings!$D$11)^(F$7-Settings!$D$10),0))</f>
        <v>0</v>
      </c>
      <c r="G23" s="31" t="n">
        <f aca="false">IF(OR(Components!$J23="",Components!$G23=0),0,IF(AND(G$7&gt;=Components!$J23,MOD(G$7-Components!$J23,Components!$I23)=0),Components!$G23*(1+Settings!$D$11)^(G$7-Settings!$D$10),0))</f>
        <v>0</v>
      </c>
      <c r="H23" s="31" t="n">
        <f aca="false">IF(OR(Components!$J23="",Components!$G23=0),0,IF(AND(H$7&gt;=Components!$J23,MOD(H$7-Components!$J23,Components!$I23)=0),Components!$G23*(1+Settings!$D$11)^(H$7-Settings!$D$10),0))</f>
        <v>0</v>
      </c>
      <c r="I23" s="31" t="n">
        <f aca="false">IF(OR(Components!$J23="",Components!$G23=0),0,IF(AND(I$7&gt;=Components!$J23,MOD(I$7-Components!$J23,Components!$I23)=0),Components!$G23*(1+Settings!$D$11)^(I$7-Settings!$D$10),0))</f>
        <v>0</v>
      </c>
      <c r="J23" s="31" t="n">
        <f aca="false">IF(OR(Components!$J23="",Components!$G23=0),0,IF(AND(J$7&gt;=Components!$J23,MOD(J$7-Components!$J23,Components!$I23)=0),Components!$G23*(1+Settings!$D$11)^(J$7-Settings!$D$10),0))</f>
        <v>0</v>
      </c>
      <c r="K23" s="31" t="n">
        <f aca="false">IF(OR(Components!$J23="",Components!$G23=0),0,IF(AND(K$7&gt;=Components!$J23,MOD(K$7-Components!$J23,Components!$I23)=0),Components!$G23*(1+Settings!$D$11)^(K$7-Settings!$D$10),0))</f>
        <v>0</v>
      </c>
      <c r="L23" s="31" t="n">
        <f aca="false">IF(OR(Components!$J23="",Components!$G23=0),0,IF(AND(L$7&gt;=Components!$J23,MOD(L$7-Components!$J23,Components!$I23)=0),Components!$G23*(1+Settings!$D$11)^(L$7-Settings!$D$10),0))</f>
        <v>0</v>
      </c>
      <c r="M23" s="31" t="n">
        <f aca="false">IF(OR(Components!$J23="",Components!$G23=0),0,IF(AND(M$7&gt;=Components!$J23,MOD(M$7-Components!$J23,Components!$I23)=0),Components!$G23*(1+Settings!$D$11)^(M$7-Settings!$D$10),0))</f>
        <v>0</v>
      </c>
      <c r="N23" s="32" t="n">
        <f aca="false">SUM(D23:M23)</f>
        <v>0</v>
      </c>
    </row>
    <row r="24" customFormat="false" ht="15" hidden="false" customHeight="false" outlineLevel="0" collapsed="false">
      <c r="A24" s="18" t="n">
        <f aca="false">Components!A24</f>
        <v>17</v>
      </c>
      <c r="B24" s="27" t="str">
        <f aca="false">IF(Components!B24="","",Components!B24)</f>
        <v>Site</v>
      </c>
      <c r="C24" s="27" t="str">
        <f aca="false">IF(Components!C24="","",Components!C24)</f>
        <v>Asphalt paving overlay</v>
      </c>
      <c r="D24" s="21" t="n">
        <f aca="false">IF(OR(Components!$J24="",Components!$G24=0),0,IF(AND(D$7&gt;=Components!$J24,MOD(D$7-Components!$J24,Components!$I24)=0),Components!$G24*(1+Settings!$D$11)^(D$7-Settings!$D$10),0))</f>
        <v>0</v>
      </c>
      <c r="E24" s="21" t="n">
        <f aca="false">IF(OR(Components!$J24="",Components!$G24=0),0,IF(AND(E$7&gt;=Components!$J24,MOD(E$7-Components!$J24,Components!$I24)=0),Components!$G24*(1+Settings!$D$11)^(E$7-Settings!$D$10),0))</f>
        <v>0</v>
      </c>
      <c r="F24" s="21" t="n">
        <f aca="false">IF(OR(Components!$J24="",Components!$G24=0),0,IF(AND(F$7&gt;=Components!$J24,MOD(F$7-Components!$J24,Components!$I24)=0),Components!$G24*(1+Settings!$D$11)^(F$7-Settings!$D$10),0))</f>
        <v>0</v>
      </c>
      <c r="G24" s="21" t="n">
        <f aca="false">IF(OR(Components!$J24="",Components!$G24=0),0,IF(AND(G$7&gt;=Components!$J24,MOD(G$7-Components!$J24,Components!$I24)=0),Components!$G24*(1+Settings!$D$11)^(G$7-Settings!$D$10),0))</f>
        <v>0</v>
      </c>
      <c r="H24" s="21" t="n">
        <f aca="false">IF(OR(Components!$J24="",Components!$G24=0),0,IF(AND(H$7&gt;=Components!$J24,MOD(H$7-Components!$J24,Components!$I24)=0),Components!$G24*(1+Settings!$D$11)^(H$7-Settings!$D$10),0))</f>
        <v>0</v>
      </c>
      <c r="I24" s="21" t="n">
        <f aca="false">IF(OR(Components!$J24="",Components!$G24=0),0,IF(AND(I$7&gt;=Components!$J24,MOD(I$7-Components!$J24,Components!$I24)=0),Components!$G24*(1+Settings!$D$11)^(I$7-Settings!$D$10),0))</f>
        <v>0</v>
      </c>
      <c r="J24" s="21" t="n">
        <f aca="false">IF(OR(Components!$J24="",Components!$G24=0),0,IF(AND(J$7&gt;=Components!$J24,MOD(J$7-Components!$J24,Components!$I24)=0),Components!$G24*(1+Settings!$D$11)^(J$7-Settings!$D$10),0))</f>
        <v>0</v>
      </c>
      <c r="K24" s="21" t="n">
        <f aca="false">IF(OR(Components!$J24="",Components!$G24=0),0,IF(AND(K$7&gt;=Components!$J24,MOD(K$7-Components!$J24,Components!$I24)=0),Components!$G24*(1+Settings!$D$11)^(K$7-Settings!$D$10),0))</f>
        <v>0</v>
      </c>
      <c r="L24" s="21" t="n">
        <f aca="false">IF(OR(Components!$J24="",Components!$G24=0),0,IF(AND(L$7&gt;=Components!$J24,MOD(L$7-Components!$J24,Components!$I24)=0),Components!$G24*(1+Settings!$D$11)^(L$7-Settings!$D$10),0))</f>
        <v>0</v>
      </c>
      <c r="M24" s="21" t="n">
        <f aca="false">IF(OR(Components!$J24="",Components!$G24=0),0,IF(AND(M$7&gt;=Components!$J24,MOD(M$7-Components!$J24,Components!$I24)=0),Components!$G24*(1+Settings!$D$11)^(M$7-Settings!$D$10),0))</f>
        <v>0</v>
      </c>
      <c r="N24" s="28" t="n">
        <f aca="false">SUM(D24:M24)</f>
        <v>0</v>
      </c>
    </row>
    <row r="25" customFormat="false" ht="15" hidden="false" customHeight="false" outlineLevel="0" collapsed="false">
      <c r="A25" s="29" t="n">
        <f aca="false">Components!A25</f>
        <v>18</v>
      </c>
      <c r="B25" s="30" t="str">
        <f aca="false">IF(Components!B25="","",Components!B25)</f>
        <v>Site</v>
      </c>
      <c r="C25" s="30" t="str">
        <f aca="false">IF(Components!C25="","",Components!C25)</f>
        <v>Asphalt crack seal and sealcoat</v>
      </c>
      <c r="D25" s="31" t="n">
        <f aca="false">IF(OR(Components!$J25="",Components!$G25=0),0,IF(AND(D$7&gt;=Components!$J25,MOD(D$7-Components!$J25,Components!$I25)=0),Components!$G25*(1+Settings!$D$11)^(D$7-Settings!$D$10),0))</f>
        <v>0</v>
      </c>
      <c r="E25" s="31" t="n">
        <f aca="false">IF(OR(Components!$J25="",Components!$G25=0),0,IF(AND(E$7&gt;=Components!$J25,MOD(E$7-Components!$J25,Components!$I25)=0),Components!$G25*(1+Settings!$D$11)^(E$7-Settings!$D$10),0))</f>
        <v>0</v>
      </c>
      <c r="F25" s="31" t="n">
        <f aca="false">IF(OR(Components!$J25="",Components!$G25=0),0,IF(AND(F$7&gt;=Components!$J25,MOD(F$7-Components!$J25,Components!$I25)=0),Components!$G25*(1+Settings!$D$11)^(F$7-Settings!$D$10),0))</f>
        <v>0</v>
      </c>
      <c r="G25" s="31" t="n">
        <f aca="false">IF(OR(Components!$J25="",Components!$G25=0),0,IF(AND(G$7&gt;=Components!$J25,MOD(G$7-Components!$J25,Components!$I25)=0),Components!$G25*(1+Settings!$D$11)^(G$7-Settings!$D$10),0))</f>
        <v>0</v>
      </c>
      <c r="H25" s="31" t="n">
        <f aca="false">IF(OR(Components!$J25="",Components!$G25=0),0,IF(AND(H$7&gt;=Components!$J25,MOD(H$7-Components!$J25,Components!$I25)=0),Components!$G25*(1+Settings!$D$11)^(H$7-Settings!$D$10),0))</f>
        <v>0</v>
      </c>
      <c r="I25" s="31" t="n">
        <f aca="false">IF(OR(Components!$J25="",Components!$G25=0),0,IF(AND(I$7&gt;=Components!$J25,MOD(I$7-Components!$J25,Components!$I25)=0),Components!$G25*(1+Settings!$D$11)^(I$7-Settings!$D$10),0))</f>
        <v>0</v>
      </c>
      <c r="J25" s="31" t="n">
        <f aca="false">IF(OR(Components!$J25="",Components!$G25=0),0,IF(AND(J$7&gt;=Components!$J25,MOD(J$7-Components!$J25,Components!$I25)=0),Components!$G25*(1+Settings!$D$11)^(J$7-Settings!$D$10),0))</f>
        <v>0</v>
      </c>
      <c r="K25" s="31" t="n">
        <f aca="false">IF(OR(Components!$J25="",Components!$G25=0),0,IF(AND(K$7&gt;=Components!$J25,MOD(K$7-Components!$J25,Components!$I25)=0),Components!$G25*(1+Settings!$D$11)^(K$7-Settings!$D$10),0))</f>
        <v>0</v>
      </c>
      <c r="L25" s="31" t="n">
        <f aca="false">IF(OR(Components!$J25="",Components!$G25=0),0,IF(AND(L$7&gt;=Components!$J25,MOD(L$7-Components!$J25,Components!$I25)=0),Components!$G25*(1+Settings!$D$11)^(L$7-Settings!$D$10),0))</f>
        <v>0</v>
      </c>
      <c r="M25" s="31" t="n">
        <f aca="false">IF(OR(Components!$J25="",Components!$G25=0),0,IF(AND(M$7&gt;=Components!$J25,MOD(M$7-Components!$J25,Components!$I25)=0),Components!$G25*(1+Settings!$D$11)^(M$7-Settings!$D$10),0))</f>
        <v>0</v>
      </c>
      <c r="N25" s="32" t="n">
        <f aca="false">SUM(D25:M25)</f>
        <v>0</v>
      </c>
    </row>
    <row r="26" customFormat="false" ht="15" hidden="false" customHeight="false" outlineLevel="0" collapsed="false">
      <c r="A26" s="18" t="n">
        <f aca="false">Components!A26</f>
        <v>19</v>
      </c>
      <c r="B26" s="27" t="str">
        <f aca="false">IF(Components!B26="","",Components!B26)</f>
        <v>Site</v>
      </c>
      <c r="C26" s="27" t="str">
        <f aca="false">IF(Components!C26="","",Components!C26)</f>
        <v>Concrete sidewalks and curbs</v>
      </c>
      <c r="D26" s="21" t="n">
        <f aca="false">IF(OR(Components!$J26="",Components!$G26=0),0,IF(AND(D$7&gt;=Components!$J26,MOD(D$7-Components!$J26,Components!$I26)=0),Components!$G26*(1+Settings!$D$11)^(D$7-Settings!$D$10),0))</f>
        <v>0</v>
      </c>
      <c r="E26" s="21" t="n">
        <f aca="false">IF(OR(Components!$J26="",Components!$G26=0),0,IF(AND(E$7&gt;=Components!$J26,MOD(E$7-Components!$J26,Components!$I26)=0),Components!$G26*(1+Settings!$D$11)^(E$7-Settings!$D$10),0))</f>
        <v>0</v>
      </c>
      <c r="F26" s="21" t="n">
        <f aca="false">IF(OR(Components!$J26="",Components!$G26=0),0,IF(AND(F$7&gt;=Components!$J26,MOD(F$7-Components!$J26,Components!$I26)=0),Components!$G26*(1+Settings!$D$11)^(F$7-Settings!$D$10),0))</f>
        <v>0</v>
      </c>
      <c r="G26" s="21" t="n">
        <f aca="false">IF(OR(Components!$J26="",Components!$G26=0),0,IF(AND(G$7&gt;=Components!$J26,MOD(G$7-Components!$J26,Components!$I26)=0),Components!$G26*(1+Settings!$D$11)^(G$7-Settings!$D$10),0))</f>
        <v>0</v>
      </c>
      <c r="H26" s="21" t="n">
        <f aca="false">IF(OR(Components!$J26="",Components!$G26=0),0,IF(AND(H$7&gt;=Components!$J26,MOD(H$7-Components!$J26,Components!$I26)=0),Components!$G26*(1+Settings!$D$11)^(H$7-Settings!$D$10),0))</f>
        <v>0</v>
      </c>
      <c r="I26" s="21" t="n">
        <f aca="false">IF(OR(Components!$J26="",Components!$G26=0),0,IF(AND(I$7&gt;=Components!$J26,MOD(I$7-Components!$J26,Components!$I26)=0),Components!$G26*(1+Settings!$D$11)^(I$7-Settings!$D$10),0))</f>
        <v>0</v>
      </c>
      <c r="J26" s="21" t="n">
        <f aca="false">IF(OR(Components!$J26="",Components!$G26=0),0,IF(AND(J$7&gt;=Components!$J26,MOD(J$7-Components!$J26,Components!$I26)=0),Components!$G26*(1+Settings!$D$11)^(J$7-Settings!$D$10),0))</f>
        <v>0</v>
      </c>
      <c r="K26" s="21" t="n">
        <f aca="false">IF(OR(Components!$J26="",Components!$G26=0),0,IF(AND(K$7&gt;=Components!$J26,MOD(K$7-Components!$J26,Components!$I26)=0),Components!$G26*(1+Settings!$D$11)^(K$7-Settings!$D$10),0))</f>
        <v>0</v>
      </c>
      <c r="L26" s="21" t="n">
        <f aca="false">IF(OR(Components!$J26="",Components!$G26=0),0,IF(AND(L$7&gt;=Components!$J26,MOD(L$7-Components!$J26,Components!$I26)=0),Components!$G26*(1+Settings!$D$11)^(L$7-Settings!$D$10),0))</f>
        <v>0</v>
      </c>
      <c r="M26" s="21" t="n">
        <f aca="false">IF(OR(Components!$J26="",Components!$G26=0),0,IF(AND(M$7&gt;=Components!$J26,MOD(M$7-Components!$J26,Components!$I26)=0),Components!$G26*(1+Settings!$D$11)^(M$7-Settings!$D$10),0))</f>
        <v>0</v>
      </c>
      <c r="N26" s="28" t="n">
        <f aca="false">SUM(D26:M26)</f>
        <v>0</v>
      </c>
    </row>
    <row r="27" customFormat="false" ht="15" hidden="false" customHeight="false" outlineLevel="0" collapsed="false">
      <c r="A27" s="29" t="n">
        <f aca="false">Components!A27</f>
        <v>20</v>
      </c>
      <c r="B27" s="30" t="str">
        <f aca="false">IF(Components!B27="","",Components!B27)</f>
        <v>Interiors</v>
      </c>
      <c r="C27" s="30" t="str">
        <f aca="false">IF(Components!C27="","",Components!C27)</f>
        <v>Interior paint</v>
      </c>
      <c r="D27" s="31" t="n">
        <f aca="false">IF(OR(Components!$J27="",Components!$G27=0),0,IF(AND(D$7&gt;=Components!$J27,MOD(D$7-Components!$J27,Components!$I27)=0),Components!$G27*(1+Settings!$D$11)^(D$7-Settings!$D$10),0))</f>
        <v>0</v>
      </c>
      <c r="E27" s="31" t="n">
        <f aca="false">IF(OR(Components!$J27="",Components!$G27=0),0,IF(AND(E$7&gt;=Components!$J27,MOD(E$7-Components!$J27,Components!$I27)=0),Components!$G27*(1+Settings!$D$11)^(E$7-Settings!$D$10),0))</f>
        <v>0</v>
      </c>
      <c r="F27" s="31" t="n">
        <f aca="false">IF(OR(Components!$J27="",Components!$G27=0),0,IF(AND(F$7&gt;=Components!$J27,MOD(F$7-Components!$J27,Components!$I27)=0),Components!$G27*(1+Settings!$D$11)^(F$7-Settings!$D$10),0))</f>
        <v>0</v>
      </c>
      <c r="G27" s="31" t="n">
        <f aca="false">IF(OR(Components!$J27="",Components!$G27=0),0,IF(AND(G$7&gt;=Components!$J27,MOD(G$7-Components!$J27,Components!$I27)=0),Components!$G27*(1+Settings!$D$11)^(G$7-Settings!$D$10),0))</f>
        <v>0</v>
      </c>
      <c r="H27" s="31" t="n">
        <f aca="false">IF(OR(Components!$J27="",Components!$G27=0),0,IF(AND(H$7&gt;=Components!$J27,MOD(H$7-Components!$J27,Components!$I27)=0),Components!$G27*(1+Settings!$D$11)^(H$7-Settings!$D$10),0))</f>
        <v>0</v>
      </c>
      <c r="I27" s="31" t="n">
        <f aca="false">IF(OR(Components!$J27="",Components!$G27=0),0,IF(AND(I$7&gt;=Components!$J27,MOD(I$7-Components!$J27,Components!$I27)=0),Components!$G27*(1+Settings!$D$11)^(I$7-Settings!$D$10),0))</f>
        <v>0</v>
      </c>
      <c r="J27" s="31" t="n">
        <f aca="false">IF(OR(Components!$J27="",Components!$G27=0),0,IF(AND(J$7&gt;=Components!$J27,MOD(J$7-Components!$J27,Components!$I27)=0),Components!$G27*(1+Settings!$D$11)^(J$7-Settings!$D$10),0))</f>
        <v>0</v>
      </c>
      <c r="K27" s="31" t="n">
        <f aca="false">IF(OR(Components!$J27="",Components!$G27=0),0,IF(AND(K$7&gt;=Components!$J27,MOD(K$7-Components!$J27,Components!$I27)=0),Components!$G27*(1+Settings!$D$11)^(K$7-Settings!$D$10),0))</f>
        <v>0</v>
      </c>
      <c r="L27" s="31" t="n">
        <f aca="false">IF(OR(Components!$J27="",Components!$G27=0),0,IF(AND(L$7&gt;=Components!$J27,MOD(L$7-Components!$J27,Components!$I27)=0),Components!$G27*(1+Settings!$D$11)^(L$7-Settings!$D$10),0))</f>
        <v>0</v>
      </c>
      <c r="M27" s="31" t="n">
        <f aca="false">IF(OR(Components!$J27="",Components!$G27=0),0,IF(AND(M$7&gt;=Components!$J27,MOD(M$7-Components!$J27,Components!$I27)=0),Components!$G27*(1+Settings!$D$11)^(M$7-Settings!$D$10),0))</f>
        <v>0</v>
      </c>
      <c r="N27" s="32" t="n">
        <f aca="false">SUM(D27:M27)</f>
        <v>0</v>
      </c>
    </row>
    <row r="28" customFormat="false" ht="15" hidden="false" customHeight="false" outlineLevel="0" collapsed="false">
      <c r="A28" s="18" t="n">
        <f aca="false">Components!A28</f>
        <v>21</v>
      </c>
      <c r="B28" s="27" t="str">
        <f aca="false">IF(Components!B28="","",Components!B28)</f>
        <v>Interiors</v>
      </c>
      <c r="C28" s="27" t="str">
        <f aca="false">IF(Components!C28="","",Components!C28)</f>
        <v>Carpet</v>
      </c>
      <c r="D28" s="21" t="n">
        <f aca="false">IF(OR(Components!$J28="",Components!$G28=0),0,IF(AND(D$7&gt;=Components!$J28,MOD(D$7-Components!$J28,Components!$I28)=0),Components!$G28*(1+Settings!$D$11)^(D$7-Settings!$D$10),0))</f>
        <v>0</v>
      </c>
      <c r="E28" s="21" t="n">
        <f aca="false">IF(OR(Components!$J28="",Components!$G28=0),0,IF(AND(E$7&gt;=Components!$J28,MOD(E$7-Components!$J28,Components!$I28)=0),Components!$G28*(1+Settings!$D$11)^(E$7-Settings!$D$10),0))</f>
        <v>0</v>
      </c>
      <c r="F28" s="21" t="n">
        <f aca="false">IF(OR(Components!$J28="",Components!$G28=0),0,IF(AND(F$7&gt;=Components!$J28,MOD(F$7-Components!$J28,Components!$I28)=0),Components!$G28*(1+Settings!$D$11)^(F$7-Settings!$D$10),0))</f>
        <v>0</v>
      </c>
      <c r="G28" s="21" t="n">
        <f aca="false">IF(OR(Components!$J28="",Components!$G28=0),0,IF(AND(G$7&gt;=Components!$J28,MOD(G$7-Components!$J28,Components!$I28)=0),Components!$G28*(1+Settings!$D$11)^(G$7-Settings!$D$10),0))</f>
        <v>0</v>
      </c>
      <c r="H28" s="21" t="n">
        <f aca="false">IF(OR(Components!$J28="",Components!$G28=0),0,IF(AND(H$7&gt;=Components!$J28,MOD(H$7-Components!$J28,Components!$I28)=0),Components!$G28*(1+Settings!$D$11)^(H$7-Settings!$D$10),0))</f>
        <v>0</v>
      </c>
      <c r="I28" s="21" t="n">
        <f aca="false">IF(OR(Components!$J28="",Components!$G28=0),0,IF(AND(I$7&gt;=Components!$J28,MOD(I$7-Components!$J28,Components!$I28)=0),Components!$G28*(1+Settings!$D$11)^(I$7-Settings!$D$10),0))</f>
        <v>0</v>
      </c>
      <c r="J28" s="21" t="n">
        <f aca="false">IF(OR(Components!$J28="",Components!$G28=0),0,IF(AND(J$7&gt;=Components!$J28,MOD(J$7-Components!$J28,Components!$I28)=0),Components!$G28*(1+Settings!$D$11)^(J$7-Settings!$D$10),0))</f>
        <v>0</v>
      </c>
      <c r="K28" s="21" t="n">
        <f aca="false">IF(OR(Components!$J28="",Components!$G28=0),0,IF(AND(K$7&gt;=Components!$J28,MOD(K$7-Components!$J28,Components!$I28)=0),Components!$G28*(1+Settings!$D$11)^(K$7-Settings!$D$10),0))</f>
        <v>0</v>
      </c>
      <c r="L28" s="21" t="n">
        <f aca="false">IF(OR(Components!$J28="",Components!$G28=0),0,IF(AND(L$7&gt;=Components!$J28,MOD(L$7-Components!$J28,Components!$I28)=0),Components!$G28*(1+Settings!$D$11)^(L$7-Settings!$D$10),0))</f>
        <v>0</v>
      </c>
      <c r="M28" s="21" t="n">
        <f aca="false">IF(OR(Components!$J28="",Components!$G28=0),0,IF(AND(M$7&gt;=Components!$J28,MOD(M$7-Components!$J28,Components!$I28)=0),Components!$G28*(1+Settings!$D$11)^(M$7-Settings!$D$10),0))</f>
        <v>0</v>
      </c>
      <c r="N28" s="28" t="n">
        <f aca="false">SUM(D28:M28)</f>
        <v>0</v>
      </c>
    </row>
    <row r="29" customFormat="false" ht="15" hidden="false" customHeight="false" outlineLevel="0" collapsed="false">
      <c r="A29" s="29" t="n">
        <f aca="false">Components!A29</f>
        <v>22</v>
      </c>
      <c r="B29" s="30" t="str">
        <f aca="false">IF(Components!B29="","",Components!B29)</f>
        <v>Interiors</v>
      </c>
      <c r="C29" s="30" t="str">
        <f aca="false">IF(Components!C29="","",Components!C29)</f>
        <v>Resilient flooring</v>
      </c>
      <c r="D29" s="31" t="n">
        <f aca="false">IF(OR(Components!$J29="",Components!$G29=0),0,IF(AND(D$7&gt;=Components!$J29,MOD(D$7-Components!$J29,Components!$I29)=0),Components!$G29*(1+Settings!$D$11)^(D$7-Settings!$D$10),0))</f>
        <v>0</v>
      </c>
      <c r="E29" s="31" t="n">
        <f aca="false">IF(OR(Components!$J29="",Components!$G29=0),0,IF(AND(E$7&gt;=Components!$J29,MOD(E$7-Components!$J29,Components!$I29)=0),Components!$G29*(1+Settings!$D$11)^(E$7-Settings!$D$10),0))</f>
        <v>0</v>
      </c>
      <c r="F29" s="31" t="n">
        <f aca="false">IF(OR(Components!$J29="",Components!$G29=0),0,IF(AND(F$7&gt;=Components!$J29,MOD(F$7-Components!$J29,Components!$I29)=0),Components!$G29*(1+Settings!$D$11)^(F$7-Settings!$D$10),0))</f>
        <v>0</v>
      </c>
      <c r="G29" s="31" t="n">
        <f aca="false">IF(OR(Components!$J29="",Components!$G29=0),0,IF(AND(G$7&gt;=Components!$J29,MOD(G$7-Components!$J29,Components!$I29)=0),Components!$G29*(1+Settings!$D$11)^(G$7-Settings!$D$10),0))</f>
        <v>0</v>
      </c>
      <c r="H29" s="31" t="n">
        <f aca="false">IF(OR(Components!$J29="",Components!$G29=0),0,IF(AND(H$7&gt;=Components!$J29,MOD(H$7-Components!$J29,Components!$I29)=0),Components!$G29*(1+Settings!$D$11)^(H$7-Settings!$D$10),0))</f>
        <v>0</v>
      </c>
      <c r="I29" s="31" t="n">
        <f aca="false">IF(OR(Components!$J29="",Components!$G29=0),0,IF(AND(I$7&gt;=Components!$J29,MOD(I$7-Components!$J29,Components!$I29)=0),Components!$G29*(1+Settings!$D$11)^(I$7-Settings!$D$10),0))</f>
        <v>0</v>
      </c>
      <c r="J29" s="31" t="n">
        <f aca="false">IF(OR(Components!$J29="",Components!$G29=0),0,IF(AND(J$7&gt;=Components!$J29,MOD(J$7-Components!$J29,Components!$I29)=0),Components!$G29*(1+Settings!$D$11)^(J$7-Settings!$D$10),0))</f>
        <v>0</v>
      </c>
      <c r="K29" s="31" t="n">
        <f aca="false">IF(OR(Components!$J29="",Components!$G29=0),0,IF(AND(K$7&gt;=Components!$J29,MOD(K$7-Components!$J29,Components!$I29)=0),Components!$G29*(1+Settings!$D$11)^(K$7-Settings!$D$10),0))</f>
        <v>0</v>
      </c>
      <c r="L29" s="31" t="n">
        <f aca="false">IF(OR(Components!$J29="",Components!$G29=0),0,IF(AND(L$7&gt;=Components!$J29,MOD(L$7-Components!$J29,Components!$I29)=0),Components!$G29*(1+Settings!$D$11)^(L$7-Settings!$D$10),0))</f>
        <v>0</v>
      </c>
      <c r="M29" s="31" t="n">
        <f aca="false">IF(OR(Components!$J29="",Components!$G29=0),0,IF(AND(M$7&gt;=Components!$J29,MOD(M$7-Components!$J29,Components!$I29)=0),Components!$G29*(1+Settings!$D$11)^(M$7-Settings!$D$10),0))</f>
        <v>0</v>
      </c>
      <c r="N29" s="32" t="n">
        <f aca="false">SUM(D29:M29)</f>
        <v>0</v>
      </c>
    </row>
    <row r="30" customFormat="false" ht="15" hidden="false" customHeight="false" outlineLevel="0" collapsed="false">
      <c r="A30" s="18" t="n">
        <f aca="false">Components!A30</f>
        <v>23</v>
      </c>
      <c r="B30" s="27" t="str">
        <f aca="false">IF(Components!B30="","",Components!B30)</f>
        <v/>
      </c>
      <c r="C30" s="27" t="str">
        <f aca="false">IF(Components!C30="","",Components!C30)</f>
        <v/>
      </c>
      <c r="D30" s="21" t="n">
        <f aca="false">IF(OR(Components!$J30="",Components!$G30=0),0,IF(AND(D$7&gt;=Components!$J30,MOD(D$7-Components!$J30,Components!$I30)=0),Components!$G30*(1+Settings!$D$11)^(D$7-Settings!$D$10),0))</f>
        <v>0</v>
      </c>
      <c r="E30" s="21" t="n">
        <f aca="false">IF(OR(Components!$J30="",Components!$G30=0),0,IF(AND(E$7&gt;=Components!$J30,MOD(E$7-Components!$J30,Components!$I30)=0),Components!$G30*(1+Settings!$D$11)^(E$7-Settings!$D$10),0))</f>
        <v>0</v>
      </c>
      <c r="F30" s="21" t="n">
        <f aca="false">IF(OR(Components!$J30="",Components!$G30=0),0,IF(AND(F$7&gt;=Components!$J30,MOD(F$7-Components!$J30,Components!$I30)=0),Components!$G30*(1+Settings!$D$11)^(F$7-Settings!$D$10),0))</f>
        <v>0</v>
      </c>
      <c r="G30" s="21" t="n">
        <f aca="false">IF(OR(Components!$J30="",Components!$G30=0),0,IF(AND(G$7&gt;=Components!$J30,MOD(G$7-Components!$J30,Components!$I30)=0),Components!$G30*(1+Settings!$D$11)^(G$7-Settings!$D$10),0))</f>
        <v>0</v>
      </c>
      <c r="H30" s="21" t="n">
        <f aca="false">IF(OR(Components!$J30="",Components!$G30=0),0,IF(AND(H$7&gt;=Components!$J30,MOD(H$7-Components!$J30,Components!$I30)=0),Components!$G30*(1+Settings!$D$11)^(H$7-Settings!$D$10),0))</f>
        <v>0</v>
      </c>
      <c r="I30" s="21" t="n">
        <f aca="false">IF(OR(Components!$J30="",Components!$G30=0),0,IF(AND(I$7&gt;=Components!$J30,MOD(I$7-Components!$J30,Components!$I30)=0),Components!$G30*(1+Settings!$D$11)^(I$7-Settings!$D$10),0))</f>
        <v>0</v>
      </c>
      <c r="J30" s="21" t="n">
        <f aca="false">IF(OR(Components!$J30="",Components!$G30=0),0,IF(AND(J$7&gt;=Components!$J30,MOD(J$7-Components!$J30,Components!$I30)=0),Components!$G30*(1+Settings!$D$11)^(J$7-Settings!$D$10),0))</f>
        <v>0</v>
      </c>
      <c r="K30" s="21" t="n">
        <f aca="false">IF(OR(Components!$J30="",Components!$G30=0),0,IF(AND(K$7&gt;=Components!$J30,MOD(K$7-Components!$J30,Components!$I30)=0),Components!$G30*(1+Settings!$D$11)^(K$7-Settings!$D$10),0))</f>
        <v>0</v>
      </c>
      <c r="L30" s="21" t="n">
        <f aca="false">IF(OR(Components!$J30="",Components!$G30=0),0,IF(AND(L$7&gt;=Components!$J30,MOD(L$7-Components!$J30,Components!$I30)=0),Components!$G30*(1+Settings!$D$11)^(L$7-Settings!$D$10),0))</f>
        <v>0</v>
      </c>
      <c r="M30" s="21" t="n">
        <f aca="false">IF(OR(Components!$J30="",Components!$G30=0),0,IF(AND(M$7&gt;=Components!$J30,MOD(M$7-Components!$J30,Components!$I30)=0),Components!$G30*(1+Settings!$D$11)^(M$7-Settings!$D$10),0))</f>
        <v>0</v>
      </c>
      <c r="N30" s="28" t="n">
        <f aca="false">SUM(D30:M30)</f>
        <v>0</v>
      </c>
    </row>
    <row r="31" customFormat="false" ht="15" hidden="false" customHeight="false" outlineLevel="0" collapsed="false">
      <c r="A31" s="29" t="n">
        <f aca="false">Components!A31</f>
        <v>24</v>
      </c>
      <c r="B31" s="30" t="str">
        <f aca="false">IF(Components!B31="","",Components!B31)</f>
        <v/>
      </c>
      <c r="C31" s="30" t="str">
        <f aca="false">IF(Components!C31="","",Components!C31)</f>
        <v/>
      </c>
      <c r="D31" s="31" t="n">
        <f aca="false">IF(OR(Components!$J31="",Components!$G31=0),0,IF(AND(D$7&gt;=Components!$J31,MOD(D$7-Components!$J31,Components!$I31)=0),Components!$G31*(1+Settings!$D$11)^(D$7-Settings!$D$10),0))</f>
        <v>0</v>
      </c>
      <c r="E31" s="31" t="n">
        <f aca="false">IF(OR(Components!$J31="",Components!$G31=0),0,IF(AND(E$7&gt;=Components!$J31,MOD(E$7-Components!$J31,Components!$I31)=0),Components!$G31*(1+Settings!$D$11)^(E$7-Settings!$D$10),0))</f>
        <v>0</v>
      </c>
      <c r="F31" s="31" t="n">
        <f aca="false">IF(OR(Components!$J31="",Components!$G31=0),0,IF(AND(F$7&gt;=Components!$J31,MOD(F$7-Components!$J31,Components!$I31)=0),Components!$G31*(1+Settings!$D$11)^(F$7-Settings!$D$10),0))</f>
        <v>0</v>
      </c>
      <c r="G31" s="31" t="n">
        <f aca="false">IF(OR(Components!$J31="",Components!$G31=0),0,IF(AND(G$7&gt;=Components!$J31,MOD(G$7-Components!$J31,Components!$I31)=0),Components!$G31*(1+Settings!$D$11)^(G$7-Settings!$D$10),0))</f>
        <v>0</v>
      </c>
      <c r="H31" s="31" t="n">
        <f aca="false">IF(OR(Components!$J31="",Components!$G31=0),0,IF(AND(H$7&gt;=Components!$J31,MOD(H$7-Components!$J31,Components!$I31)=0),Components!$G31*(1+Settings!$D$11)^(H$7-Settings!$D$10),0))</f>
        <v>0</v>
      </c>
      <c r="I31" s="31" t="n">
        <f aca="false">IF(OR(Components!$J31="",Components!$G31=0),0,IF(AND(I$7&gt;=Components!$J31,MOD(I$7-Components!$J31,Components!$I31)=0),Components!$G31*(1+Settings!$D$11)^(I$7-Settings!$D$10),0))</f>
        <v>0</v>
      </c>
      <c r="J31" s="31" t="n">
        <f aca="false">IF(OR(Components!$J31="",Components!$G31=0),0,IF(AND(J$7&gt;=Components!$J31,MOD(J$7-Components!$J31,Components!$I31)=0),Components!$G31*(1+Settings!$D$11)^(J$7-Settings!$D$10),0))</f>
        <v>0</v>
      </c>
      <c r="K31" s="31" t="n">
        <f aca="false">IF(OR(Components!$J31="",Components!$G31=0),0,IF(AND(K$7&gt;=Components!$J31,MOD(K$7-Components!$J31,Components!$I31)=0),Components!$G31*(1+Settings!$D$11)^(K$7-Settings!$D$10),0))</f>
        <v>0</v>
      </c>
      <c r="L31" s="31" t="n">
        <f aca="false">IF(OR(Components!$J31="",Components!$G31=0),0,IF(AND(L$7&gt;=Components!$J31,MOD(L$7-Components!$J31,Components!$I31)=0),Components!$G31*(1+Settings!$D$11)^(L$7-Settings!$D$10),0))</f>
        <v>0</v>
      </c>
      <c r="M31" s="31" t="n">
        <f aca="false">IF(OR(Components!$J31="",Components!$G31=0),0,IF(AND(M$7&gt;=Components!$J31,MOD(M$7-Components!$J31,Components!$I31)=0),Components!$G31*(1+Settings!$D$11)^(M$7-Settings!$D$10),0))</f>
        <v>0</v>
      </c>
      <c r="N31" s="32" t="n">
        <f aca="false">SUM(D31:M31)</f>
        <v>0</v>
      </c>
    </row>
    <row r="32" customFormat="false" ht="15" hidden="false" customHeight="false" outlineLevel="0" collapsed="false">
      <c r="A32" s="18" t="n">
        <f aca="false">Components!A32</f>
        <v>25</v>
      </c>
      <c r="B32" s="27" t="str">
        <f aca="false">IF(Components!B32="","",Components!B32)</f>
        <v/>
      </c>
      <c r="C32" s="27" t="str">
        <f aca="false">IF(Components!C32="","",Components!C32)</f>
        <v/>
      </c>
      <c r="D32" s="21" t="n">
        <f aca="false">IF(OR(Components!$J32="",Components!$G32=0),0,IF(AND(D$7&gt;=Components!$J32,MOD(D$7-Components!$J32,Components!$I32)=0),Components!$G32*(1+Settings!$D$11)^(D$7-Settings!$D$10),0))</f>
        <v>0</v>
      </c>
      <c r="E32" s="21" t="n">
        <f aca="false">IF(OR(Components!$J32="",Components!$G32=0),0,IF(AND(E$7&gt;=Components!$J32,MOD(E$7-Components!$J32,Components!$I32)=0),Components!$G32*(1+Settings!$D$11)^(E$7-Settings!$D$10),0))</f>
        <v>0</v>
      </c>
      <c r="F32" s="21" t="n">
        <f aca="false">IF(OR(Components!$J32="",Components!$G32=0),0,IF(AND(F$7&gt;=Components!$J32,MOD(F$7-Components!$J32,Components!$I32)=0),Components!$G32*(1+Settings!$D$11)^(F$7-Settings!$D$10),0))</f>
        <v>0</v>
      </c>
      <c r="G32" s="21" t="n">
        <f aca="false">IF(OR(Components!$J32="",Components!$G32=0),0,IF(AND(G$7&gt;=Components!$J32,MOD(G$7-Components!$J32,Components!$I32)=0),Components!$G32*(1+Settings!$D$11)^(G$7-Settings!$D$10),0))</f>
        <v>0</v>
      </c>
      <c r="H32" s="21" t="n">
        <f aca="false">IF(OR(Components!$J32="",Components!$G32=0),0,IF(AND(H$7&gt;=Components!$J32,MOD(H$7-Components!$J32,Components!$I32)=0),Components!$G32*(1+Settings!$D$11)^(H$7-Settings!$D$10),0))</f>
        <v>0</v>
      </c>
      <c r="I32" s="21" t="n">
        <f aca="false">IF(OR(Components!$J32="",Components!$G32=0),0,IF(AND(I$7&gt;=Components!$J32,MOD(I$7-Components!$J32,Components!$I32)=0),Components!$G32*(1+Settings!$D$11)^(I$7-Settings!$D$10),0))</f>
        <v>0</v>
      </c>
      <c r="J32" s="21" t="n">
        <f aca="false">IF(OR(Components!$J32="",Components!$G32=0),0,IF(AND(J$7&gt;=Components!$J32,MOD(J$7-Components!$J32,Components!$I32)=0),Components!$G32*(1+Settings!$D$11)^(J$7-Settings!$D$10),0))</f>
        <v>0</v>
      </c>
      <c r="K32" s="21" t="n">
        <f aca="false">IF(OR(Components!$J32="",Components!$G32=0),0,IF(AND(K$7&gt;=Components!$J32,MOD(K$7-Components!$J32,Components!$I32)=0),Components!$G32*(1+Settings!$D$11)^(K$7-Settings!$D$10),0))</f>
        <v>0</v>
      </c>
      <c r="L32" s="21" t="n">
        <f aca="false">IF(OR(Components!$J32="",Components!$G32=0),0,IF(AND(L$7&gt;=Components!$J32,MOD(L$7-Components!$J32,Components!$I32)=0),Components!$G32*(1+Settings!$D$11)^(L$7-Settings!$D$10),0))</f>
        <v>0</v>
      </c>
      <c r="M32" s="21" t="n">
        <f aca="false">IF(OR(Components!$J32="",Components!$G32=0),0,IF(AND(M$7&gt;=Components!$J32,MOD(M$7-Components!$J32,Components!$I32)=0),Components!$G32*(1+Settings!$D$11)^(M$7-Settings!$D$10),0))</f>
        <v>0</v>
      </c>
      <c r="N32" s="28" t="n">
        <f aca="false">SUM(D32:M32)</f>
        <v>0</v>
      </c>
    </row>
    <row r="33" customFormat="false" ht="15" hidden="false" customHeight="false" outlineLevel="0" collapsed="false">
      <c r="A33" s="29" t="n">
        <f aca="false">Components!A33</f>
        <v>26</v>
      </c>
      <c r="B33" s="30" t="str">
        <f aca="false">IF(Components!B33="","",Components!B33)</f>
        <v/>
      </c>
      <c r="C33" s="30" t="str">
        <f aca="false">IF(Components!C33="","",Components!C33)</f>
        <v/>
      </c>
      <c r="D33" s="31" t="n">
        <f aca="false">IF(OR(Components!$J33="",Components!$G33=0),0,IF(AND(D$7&gt;=Components!$J33,MOD(D$7-Components!$J33,Components!$I33)=0),Components!$G33*(1+Settings!$D$11)^(D$7-Settings!$D$10),0))</f>
        <v>0</v>
      </c>
      <c r="E33" s="31" t="n">
        <f aca="false">IF(OR(Components!$J33="",Components!$G33=0),0,IF(AND(E$7&gt;=Components!$J33,MOD(E$7-Components!$J33,Components!$I33)=0),Components!$G33*(1+Settings!$D$11)^(E$7-Settings!$D$10),0))</f>
        <v>0</v>
      </c>
      <c r="F33" s="31" t="n">
        <f aca="false">IF(OR(Components!$J33="",Components!$G33=0),0,IF(AND(F$7&gt;=Components!$J33,MOD(F$7-Components!$J33,Components!$I33)=0),Components!$G33*(1+Settings!$D$11)^(F$7-Settings!$D$10),0))</f>
        <v>0</v>
      </c>
      <c r="G33" s="31" t="n">
        <f aca="false">IF(OR(Components!$J33="",Components!$G33=0),0,IF(AND(G$7&gt;=Components!$J33,MOD(G$7-Components!$J33,Components!$I33)=0),Components!$G33*(1+Settings!$D$11)^(G$7-Settings!$D$10),0))</f>
        <v>0</v>
      </c>
      <c r="H33" s="31" t="n">
        <f aca="false">IF(OR(Components!$J33="",Components!$G33=0),0,IF(AND(H$7&gt;=Components!$J33,MOD(H$7-Components!$J33,Components!$I33)=0),Components!$G33*(1+Settings!$D$11)^(H$7-Settings!$D$10),0))</f>
        <v>0</v>
      </c>
      <c r="I33" s="31" t="n">
        <f aca="false">IF(OR(Components!$J33="",Components!$G33=0),0,IF(AND(I$7&gt;=Components!$J33,MOD(I$7-Components!$J33,Components!$I33)=0),Components!$G33*(1+Settings!$D$11)^(I$7-Settings!$D$10),0))</f>
        <v>0</v>
      </c>
      <c r="J33" s="31" t="n">
        <f aca="false">IF(OR(Components!$J33="",Components!$G33=0),0,IF(AND(J$7&gt;=Components!$J33,MOD(J$7-Components!$J33,Components!$I33)=0),Components!$G33*(1+Settings!$D$11)^(J$7-Settings!$D$10),0))</f>
        <v>0</v>
      </c>
      <c r="K33" s="31" t="n">
        <f aca="false">IF(OR(Components!$J33="",Components!$G33=0),0,IF(AND(K$7&gt;=Components!$J33,MOD(K$7-Components!$J33,Components!$I33)=0),Components!$G33*(1+Settings!$D$11)^(K$7-Settings!$D$10),0))</f>
        <v>0</v>
      </c>
      <c r="L33" s="31" t="n">
        <f aca="false">IF(OR(Components!$J33="",Components!$G33=0),0,IF(AND(L$7&gt;=Components!$J33,MOD(L$7-Components!$J33,Components!$I33)=0),Components!$G33*(1+Settings!$D$11)^(L$7-Settings!$D$10),0))</f>
        <v>0</v>
      </c>
      <c r="M33" s="31" t="n">
        <f aca="false">IF(OR(Components!$J33="",Components!$G33=0),0,IF(AND(M$7&gt;=Components!$J33,MOD(M$7-Components!$J33,Components!$I33)=0),Components!$G33*(1+Settings!$D$11)^(M$7-Settings!$D$10),0))</f>
        <v>0</v>
      </c>
      <c r="N33" s="32" t="n">
        <f aca="false">SUM(D33:M33)</f>
        <v>0</v>
      </c>
    </row>
    <row r="34" customFormat="false" ht="15" hidden="false" customHeight="false" outlineLevel="0" collapsed="false">
      <c r="A34" s="18" t="n">
        <f aca="false">Components!A34</f>
        <v>27</v>
      </c>
      <c r="B34" s="27" t="str">
        <f aca="false">IF(Components!B34="","",Components!B34)</f>
        <v/>
      </c>
      <c r="C34" s="27" t="str">
        <f aca="false">IF(Components!C34="","",Components!C34)</f>
        <v/>
      </c>
      <c r="D34" s="21" t="n">
        <f aca="false">IF(OR(Components!$J34="",Components!$G34=0),0,IF(AND(D$7&gt;=Components!$J34,MOD(D$7-Components!$J34,Components!$I34)=0),Components!$G34*(1+Settings!$D$11)^(D$7-Settings!$D$10),0))</f>
        <v>0</v>
      </c>
      <c r="E34" s="21" t="n">
        <f aca="false">IF(OR(Components!$J34="",Components!$G34=0),0,IF(AND(E$7&gt;=Components!$J34,MOD(E$7-Components!$J34,Components!$I34)=0),Components!$G34*(1+Settings!$D$11)^(E$7-Settings!$D$10),0))</f>
        <v>0</v>
      </c>
      <c r="F34" s="21" t="n">
        <f aca="false">IF(OR(Components!$J34="",Components!$G34=0),0,IF(AND(F$7&gt;=Components!$J34,MOD(F$7-Components!$J34,Components!$I34)=0),Components!$G34*(1+Settings!$D$11)^(F$7-Settings!$D$10),0))</f>
        <v>0</v>
      </c>
      <c r="G34" s="21" t="n">
        <f aca="false">IF(OR(Components!$J34="",Components!$G34=0),0,IF(AND(G$7&gt;=Components!$J34,MOD(G$7-Components!$J34,Components!$I34)=0),Components!$G34*(1+Settings!$D$11)^(G$7-Settings!$D$10),0))</f>
        <v>0</v>
      </c>
      <c r="H34" s="21" t="n">
        <f aca="false">IF(OR(Components!$J34="",Components!$G34=0),0,IF(AND(H$7&gt;=Components!$J34,MOD(H$7-Components!$J34,Components!$I34)=0),Components!$G34*(1+Settings!$D$11)^(H$7-Settings!$D$10),0))</f>
        <v>0</v>
      </c>
      <c r="I34" s="21" t="n">
        <f aca="false">IF(OR(Components!$J34="",Components!$G34=0),0,IF(AND(I$7&gt;=Components!$J34,MOD(I$7-Components!$J34,Components!$I34)=0),Components!$G34*(1+Settings!$D$11)^(I$7-Settings!$D$10),0))</f>
        <v>0</v>
      </c>
      <c r="J34" s="21" t="n">
        <f aca="false">IF(OR(Components!$J34="",Components!$G34=0),0,IF(AND(J$7&gt;=Components!$J34,MOD(J$7-Components!$J34,Components!$I34)=0),Components!$G34*(1+Settings!$D$11)^(J$7-Settings!$D$10),0))</f>
        <v>0</v>
      </c>
      <c r="K34" s="21" t="n">
        <f aca="false">IF(OR(Components!$J34="",Components!$G34=0),0,IF(AND(K$7&gt;=Components!$J34,MOD(K$7-Components!$J34,Components!$I34)=0),Components!$G34*(1+Settings!$D$11)^(K$7-Settings!$D$10),0))</f>
        <v>0</v>
      </c>
      <c r="L34" s="21" t="n">
        <f aca="false">IF(OR(Components!$J34="",Components!$G34=0),0,IF(AND(L$7&gt;=Components!$J34,MOD(L$7-Components!$J34,Components!$I34)=0),Components!$G34*(1+Settings!$D$11)^(L$7-Settings!$D$10),0))</f>
        <v>0</v>
      </c>
      <c r="M34" s="21" t="n">
        <f aca="false">IF(OR(Components!$J34="",Components!$G34=0),0,IF(AND(M$7&gt;=Components!$J34,MOD(M$7-Components!$J34,Components!$I34)=0),Components!$G34*(1+Settings!$D$11)^(M$7-Settings!$D$10),0))</f>
        <v>0</v>
      </c>
      <c r="N34" s="28" t="n">
        <f aca="false">SUM(D34:M34)</f>
        <v>0</v>
      </c>
    </row>
    <row r="35" customFormat="false" ht="15" hidden="false" customHeight="false" outlineLevel="0" collapsed="false">
      <c r="A35" s="29" t="n">
        <f aca="false">Components!A35</f>
        <v>28</v>
      </c>
      <c r="B35" s="30" t="str">
        <f aca="false">IF(Components!B35="","",Components!B35)</f>
        <v/>
      </c>
      <c r="C35" s="30" t="str">
        <f aca="false">IF(Components!C35="","",Components!C35)</f>
        <v/>
      </c>
      <c r="D35" s="31" t="n">
        <f aca="false">IF(OR(Components!$J35="",Components!$G35=0),0,IF(AND(D$7&gt;=Components!$J35,MOD(D$7-Components!$J35,Components!$I35)=0),Components!$G35*(1+Settings!$D$11)^(D$7-Settings!$D$10),0))</f>
        <v>0</v>
      </c>
      <c r="E35" s="31" t="n">
        <f aca="false">IF(OR(Components!$J35="",Components!$G35=0),0,IF(AND(E$7&gt;=Components!$J35,MOD(E$7-Components!$J35,Components!$I35)=0),Components!$G35*(1+Settings!$D$11)^(E$7-Settings!$D$10),0))</f>
        <v>0</v>
      </c>
      <c r="F35" s="31" t="n">
        <f aca="false">IF(OR(Components!$J35="",Components!$G35=0),0,IF(AND(F$7&gt;=Components!$J35,MOD(F$7-Components!$J35,Components!$I35)=0),Components!$G35*(1+Settings!$D$11)^(F$7-Settings!$D$10),0))</f>
        <v>0</v>
      </c>
      <c r="G35" s="31" t="n">
        <f aca="false">IF(OR(Components!$J35="",Components!$G35=0),0,IF(AND(G$7&gt;=Components!$J35,MOD(G$7-Components!$J35,Components!$I35)=0),Components!$G35*(1+Settings!$D$11)^(G$7-Settings!$D$10),0))</f>
        <v>0</v>
      </c>
      <c r="H35" s="31" t="n">
        <f aca="false">IF(OR(Components!$J35="",Components!$G35=0),0,IF(AND(H$7&gt;=Components!$J35,MOD(H$7-Components!$J35,Components!$I35)=0),Components!$G35*(1+Settings!$D$11)^(H$7-Settings!$D$10),0))</f>
        <v>0</v>
      </c>
      <c r="I35" s="31" t="n">
        <f aca="false">IF(OR(Components!$J35="",Components!$G35=0),0,IF(AND(I$7&gt;=Components!$J35,MOD(I$7-Components!$J35,Components!$I35)=0),Components!$G35*(1+Settings!$D$11)^(I$7-Settings!$D$10),0))</f>
        <v>0</v>
      </c>
      <c r="J35" s="31" t="n">
        <f aca="false">IF(OR(Components!$J35="",Components!$G35=0),0,IF(AND(J$7&gt;=Components!$J35,MOD(J$7-Components!$J35,Components!$I35)=0),Components!$G35*(1+Settings!$D$11)^(J$7-Settings!$D$10),0))</f>
        <v>0</v>
      </c>
      <c r="K35" s="31" t="n">
        <f aca="false">IF(OR(Components!$J35="",Components!$G35=0),0,IF(AND(K$7&gt;=Components!$J35,MOD(K$7-Components!$J35,Components!$I35)=0),Components!$G35*(1+Settings!$D$11)^(K$7-Settings!$D$10),0))</f>
        <v>0</v>
      </c>
      <c r="L35" s="31" t="n">
        <f aca="false">IF(OR(Components!$J35="",Components!$G35=0),0,IF(AND(L$7&gt;=Components!$J35,MOD(L$7-Components!$J35,Components!$I35)=0),Components!$G35*(1+Settings!$D$11)^(L$7-Settings!$D$10),0))</f>
        <v>0</v>
      </c>
      <c r="M35" s="31" t="n">
        <f aca="false">IF(OR(Components!$J35="",Components!$G35=0),0,IF(AND(M$7&gt;=Components!$J35,MOD(M$7-Components!$J35,Components!$I35)=0),Components!$G35*(1+Settings!$D$11)^(M$7-Settings!$D$10),0))</f>
        <v>0</v>
      </c>
      <c r="N35" s="32" t="n">
        <f aca="false">SUM(D35:M35)</f>
        <v>0</v>
      </c>
    </row>
    <row r="36" customFormat="false" ht="15" hidden="false" customHeight="false" outlineLevel="0" collapsed="false">
      <c r="A36" s="18" t="n">
        <f aca="false">Components!A36</f>
        <v>29</v>
      </c>
      <c r="B36" s="27" t="str">
        <f aca="false">IF(Components!B36="","",Components!B36)</f>
        <v/>
      </c>
      <c r="C36" s="27" t="str">
        <f aca="false">IF(Components!C36="","",Components!C36)</f>
        <v/>
      </c>
      <c r="D36" s="21" t="n">
        <f aca="false">IF(OR(Components!$J36="",Components!$G36=0),0,IF(AND(D$7&gt;=Components!$J36,MOD(D$7-Components!$J36,Components!$I36)=0),Components!$G36*(1+Settings!$D$11)^(D$7-Settings!$D$10),0))</f>
        <v>0</v>
      </c>
      <c r="E36" s="21" t="n">
        <f aca="false">IF(OR(Components!$J36="",Components!$G36=0),0,IF(AND(E$7&gt;=Components!$J36,MOD(E$7-Components!$J36,Components!$I36)=0),Components!$G36*(1+Settings!$D$11)^(E$7-Settings!$D$10),0))</f>
        <v>0</v>
      </c>
      <c r="F36" s="21" t="n">
        <f aca="false">IF(OR(Components!$J36="",Components!$G36=0),0,IF(AND(F$7&gt;=Components!$J36,MOD(F$7-Components!$J36,Components!$I36)=0),Components!$G36*(1+Settings!$D$11)^(F$7-Settings!$D$10),0))</f>
        <v>0</v>
      </c>
      <c r="G36" s="21" t="n">
        <f aca="false">IF(OR(Components!$J36="",Components!$G36=0),0,IF(AND(G$7&gt;=Components!$J36,MOD(G$7-Components!$J36,Components!$I36)=0),Components!$G36*(1+Settings!$D$11)^(G$7-Settings!$D$10),0))</f>
        <v>0</v>
      </c>
      <c r="H36" s="21" t="n">
        <f aca="false">IF(OR(Components!$J36="",Components!$G36=0),0,IF(AND(H$7&gt;=Components!$J36,MOD(H$7-Components!$J36,Components!$I36)=0),Components!$G36*(1+Settings!$D$11)^(H$7-Settings!$D$10),0))</f>
        <v>0</v>
      </c>
      <c r="I36" s="21" t="n">
        <f aca="false">IF(OR(Components!$J36="",Components!$G36=0),0,IF(AND(I$7&gt;=Components!$J36,MOD(I$7-Components!$J36,Components!$I36)=0),Components!$G36*(1+Settings!$D$11)^(I$7-Settings!$D$10),0))</f>
        <v>0</v>
      </c>
      <c r="J36" s="21" t="n">
        <f aca="false">IF(OR(Components!$J36="",Components!$G36=0),0,IF(AND(J$7&gt;=Components!$J36,MOD(J$7-Components!$J36,Components!$I36)=0),Components!$G36*(1+Settings!$D$11)^(J$7-Settings!$D$10),0))</f>
        <v>0</v>
      </c>
      <c r="K36" s="21" t="n">
        <f aca="false">IF(OR(Components!$J36="",Components!$G36=0),0,IF(AND(K$7&gt;=Components!$J36,MOD(K$7-Components!$J36,Components!$I36)=0),Components!$G36*(1+Settings!$D$11)^(K$7-Settings!$D$10),0))</f>
        <v>0</v>
      </c>
      <c r="L36" s="21" t="n">
        <f aca="false">IF(OR(Components!$J36="",Components!$G36=0),0,IF(AND(L$7&gt;=Components!$J36,MOD(L$7-Components!$J36,Components!$I36)=0),Components!$G36*(1+Settings!$D$11)^(L$7-Settings!$D$10),0))</f>
        <v>0</v>
      </c>
      <c r="M36" s="21" t="n">
        <f aca="false">IF(OR(Components!$J36="",Components!$G36=0),0,IF(AND(M$7&gt;=Components!$J36,MOD(M$7-Components!$J36,Components!$I36)=0),Components!$G36*(1+Settings!$D$11)^(M$7-Settings!$D$10),0))</f>
        <v>0</v>
      </c>
      <c r="N36" s="28" t="n">
        <f aca="false">SUM(D36:M36)</f>
        <v>0</v>
      </c>
    </row>
    <row r="37" customFormat="false" ht="15" hidden="false" customHeight="false" outlineLevel="0" collapsed="false">
      <c r="A37" s="29" t="n">
        <f aca="false">Components!A37</f>
        <v>30</v>
      </c>
      <c r="B37" s="30" t="str">
        <f aca="false">IF(Components!B37="","",Components!B37)</f>
        <v/>
      </c>
      <c r="C37" s="30" t="str">
        <f aca="false">IF(Components!C37="","",Components!C37)</f>
        <v/>
      </c>
      <c r="D37" s="31" t="n">
        <f aca="false">IF(OR(Components!$J37="",Components!$G37=0),0,IF(AND(D$7&gt;=Components!$J37,MOD(D$7-Components!$J37,Components!$I37)=0),Components!$G37*(1+Settings!$D$11)^(D$7-Settings!$D$10),0))</f>
        <v>0</v>
      </c>
      <c r="E37" s="31" t="n">
        <f aca="false">IF(OR(Components!$J37="",Components!$G37=0),0,IF(AND(E$7&gt;=Components!$J37,MOD(E$7-Components!$J37,Components!$I37)=0),Components!$G37*(1+Settings!$D$11)^(E$7-Settings!$D$10),0))</f>
        <v>0</v>
      </c>
      <c r="F37" s="31" t="n">
        <f aca="false">IF(OR(Components!$J37="",Components!$G37=0),0,IF(AND(F$7&gt;=Components!$J37,MOD(F$7-Components!$J37,Components!$I37)=0),Components!$G37*(1+Settings!$D$11)^(F$7-Settings!$D$10),0))</f>
        <v>0</v>
      </c>
      <c r="G37" s="31" t="n">
        <f aca="false">IF(OR(Components!$J37="",Components!$G37=0),0,IF(AND(G$7&gt;=Components!$J37,MOD(G$7-Components!$J37,Components!$I37)=0),Components!$G37*(1+Settings!$D$11)^(G$7-Settings!$D$10),0))</f>
        <v>0</v>
      </c>
      <c r="H37" s="31" t="n">
        <f aca="false">IF(OR(Components!$J37="",Components!$G37=0),0,IF(AND(H$7&gt;=Components!$J37,MOD(H$7-Components!$J37,Components!$I37)=0),Components!$G37*(1+Settings!$D$11)^(H$7-Settings!$D$10),0))</f>
        <v>0</v>
      </c>
      <c r="I37" s="31" t="n">
        <f aca="false">IF(OR(Components!$J37="",Components!$G37=0),0,IF(AND(I$7&gt;=Components!$J37,MOD(I$7-Components!$J37,Components!$I37)=0),Components!$G37*(1+Settings!$D$11)^(I$7-Settings!$D$10),0))</f>
        <v>0</v>
      </c>
      <c r="J37" s="31" t="n">
        <f aca="false">IF(OR(Components!$J37="",Components!$G37=0),0,IF(AND(J$7&gt;=Components!$J37,MOD(J$7-Components!$J37,Components!$I37)=0),Components!$G37*(1+Settings!$D$11)^(J$7-Settings!$D$10),0))</f>
        <v>0</v>
      </c>
      <c r="K37" s="31" t="n">
        <f aca="false">IF(OR(Components!$J37="",Components!$G37=0),0,IF(AND(K$7&gt;=Components!$J37,MOD(K$7-Components!$J37,Components!$I37)=0),Components!$G37*(1+Settings!$D$11)^(K$7-Settings!$D$10),0))</f>
        <v>0</v>
      </c>
      <c r="L37" s="31" t="n">
        <f aca="false">IF(OR(Components!$J37="",Components!$G37=0),0,IF(AND(L$7&gt;=Components!$J37,MOD(L$7-Components!$J37,Components!$I37)=0),Components!$G37*(1+Settings!$D$11)^(L$7-Settings!$D$10),0))</f>
        <v>0</v>
      </c>
      <c r="M37" s="31" t="n">
        <f aca="false">IF(OR(Components!$J37="",Components!$G37=0),0,IF(AND(M$7&gt;=Components!$J37,MOD(M$7-Components!$J37,Components!$I37)=0),Components!$G37*(1+Settings!$D$11)^(M$7-Settings!$D$10),0))</f>
        <v>0</v>
      </c>
      <c r="N37" s="32" t="n">
        <f aca="false">SUM(D37:M37)</f>
        <v>0</v>
      </c>
    </row>
    <row r="39" customFormat="false" ht="15" hidden="false" customHeight="false" outlineLevel="0" collapsed="false">
      <c r="C39" s="24" t="s">
        <v>95</v>
      </c>
      <c r="D39" s="33" t="n">
        <f aca="false">SUM(D8:D37)</f>
        <v>0</v>
      </c>
      <c r="E39" s="33" t="n">
        <f aca="false">SUM(E8:E37)</f>
        <v>0</v>
      </c>
      <c r="F39" s="33" t="n">
        <f aca="false">SUM(F8:F37)</f>
        <v>190962</v>
      </c>
      <c r="G39" s="33" t="n">
        <f aca="false">SUM(G8:G37)</f>
        <v>0</v>
      </c>
      <c r="H39" s="33" t="n">
        <f aca="false">SUM(H8:H37)</f>
        <v>0</v>
      </c>
      <c r="I39" s="33" t="n">
        <f aca="false">SUM(I8:I37)</f>
        <v>0</v>
      </c>
      <c r="J39" s="33" t="n">
        <f aca="false">SUM(J8:J37)</f>
        <v>0</v>
      </c>
      <c r="K39" s="33" t="n">
        <f aca="false">SUM(K8:K37)</f>
        <v>0</v>
      </c>
      <c r="L39" s="33" t="n">
        <f aca="false">SUM(L8:L37)</f>
        <v>0</v>
      </c>
      <c r="M39" s="33" t="n">
        <f aca="false">SUM(M8:M37)</f>
        <v>0</v>
      </c>
      <c r="N39" s="25" t="n">
        <f aca="false">SUM(D39:M39)</f>
        <v>190962</v>
      </c>
    </row>
    <row r="40" customFormat="false" ht="15" hidden="false" customHeight="false" outlineLevel="0" collapsed="false">
      <c r="C40" s="24" t="s">
        <v>96</v>
      </c>
      <c r="D40" s="34" t="n">
        <f aca="false">Settings!$D$13</f>
        <v>0</v>
      </c>
      <c r="E40" s="34" t="n">
        <f aca="false">Settings!$D$13</f>
        <v>0</v>
      </c>
      <c r="F40" s="34" t="n">
        <f aca="false">Settings!$D$13</f>
        <v>0</v>
      </c>
      <c r="G40" s="34" t="n">
        <f aca="false">Settings!$D$13</f>
        <v>0</v>
      </c>
      <c r="H40" s="34" t="n">
        <f aca="false">Settings!$D$13</f>
        <v>0</v>
      </c>
      <c r="I40" s="34" t="n">
        <f aca="false">Settings!$D$13</f>
        <v>0</v>
      </c>
      <c r="J40" s="34" t="n">
        <f aca="false">Settings!$D$13</f>
        <v>0</v>
      </c>
      <c r="K40" s="34" t="n">
        <f aca="false">Settings!$D$13</f>
        <v>0</v>
      </c>
      <c r="L40" s="34" t="n">
        <f aca="false">Settings!$D$13</f>
        <v>0</v>
      </c>
      <c r="M40" s="34" t="n">
        <f aca="false">Settings!$D$13</f>
        <v>0</v>
      </c>
      <c r="N40" s="25" t="n">
        <f aca="false">SUM(D40:M40)</f>
        <v>0</v>
      </c>
    </row>
    <row r="41" customFormat="false" ht="15" hidden="false" customHeight="false" outlineLevel="0" collapsed="false">
      <c r="C41" s="24" t="s">
        <v>97</v>
      </c>
      <c r="D41" s="34" t="n">
        <f aca="false">Settings!$D$12</f>
        <v>0</v>
      </c>
      <c r="E41" s="34" t="n">
        <f aca="false">D42</f>
        <v>0</v>
      </c>
      <c r="F41" s="34" t="n">
        <f aca="false">E42</f>
        <v>0</v>
      </c>
      <c r="G41" s="34" t="n">
        <f aca="false">F42</f>
        <v>-190962</v>
      </c>
      <c r="H41" s="34" t="n">
        <f aca="false">G42</f>
        <v>-190962</v>
      </c>
      <c r="I41" s="34" t="n">
        <f aca="false">H42</f>
        <v>-190962</v>
      </c>
      <c r="J41" s="34" t="n">
        <f aca="false">I42</f>
        <v>-190962</v>
      </c>
      <c r="K41" s="34" t="n">
        <f aca="false">J42</f>
        <v>-190962</v>
      </c>
      <c r="L41" s="34" t="n">
        <f aca="false">K42</f>
        <v>-190962</v>
      </c>
      <c r="M41" s="34" t="n">
        <f aca="false">L42</f>
        <v>-190962</v>
      </c>
    </row>
    <row r="42" customFormat="false" ht="15" hidden="false" customHeight="false" outlineLevel="0" collapsed="false">
      <c r="C42" s="24" t="s">
        <v>98</v>
      </c>
      <c r="D42" s="33" t="n">
        <f aca="false">D41+D40-D39</f>
        <v>0</v>
      </c>
      <c r="E42" s="33" t="n">
        <f aca="false">E41+E40-E39</f>
        <v>0</v>
      </c>
      <c r="F42" s="33" t="n">
        <f aca="false">F41+F40-F39</f>
        <v>-190962</v>
      </c>
      <c r="G42" s="33" t="n">
        <f aca="false">G41+G40-G39</f>
        <v>-190962</v>
      </c>
      <c r="H42" s="33" t="n">
        <f aca="false">H41+H40-H39</f>
        <v>-190962</v>
      </c>
      <c r="I42" s="33" t="n">
        <f aca="false">I41+I40-I39</f>
        <v>-190962</v>
      </c>
      <c r="J42" s="33" t="n">
        <f aca="false">J41+J40-J39</f>
        <v>-190962</v>
      </c>
      <c r="K42" s="33" t="n">
        <f aca="false">K41+K40-K39</f>
        <v>-190962</v>
      </c>
      <c r="L42" s="33" t="n">
        <f aca="false">L41+L40-L39</f>
        <v>-190962</v>
      </c>
      <c r="M42" s="33" t="n">
        <f aca="false">M41+M40-M39</f>
        <v>-190962</v>
      </c>
    </row>
    <row r="43" customFormat="false" ht="15" hidden="false" customHeight="false" outlineLevel="0" collapsed="false">
      <c r="C43" s="24" t="s">
        <v>99</v>
      </c>
      <c r="D43" s="34" t="n">
        <f aca="false">D39</f>
        <v>0</v>
      </c>
      <c r="E43" s="34" t="n">
        <f aca="false">D43+E39</f>
        <v>0</v>
      </c>
      <c r="F43" s="34" t="n">
        <f aca="false">E43+F39</f>
        <v>190962</v>
      </c>
      <c r="G43" s="34" t="n">
        <f aca="false">F43+G39</f>
        <v>190962</v>
      </c>
      <c r="H43" s="34" t="n">
        <f aca="false">G43+H39</f>
        <v>190962</v>
      </c>
      <c r="I43" s="34" t="n">
        <f aca="false">H43+I39</f>
        <v>190962</v>
      </c>
      <c r="J43" s="34" t="n">
        <f aca="false">I43+J39</f>
        <v>190962</v>
      </c>
      <c r="K43" s="34" t="n">
        <f aca="false">J43+K39</f>
        <v>190962</v>
      </c>
      <c r="L43" s="34" t="n">
        <f aca="false">K43+L39</f>
        <v>190962</v>
      </c>
      <c r="M43" s="34" t="n">
        <f aca="false">L43+M39</f>
        <v>190962</v>
      </c>
    </row>
    <row r="45" customFormat="false" ht="15" hidden="false" customHeight="false" outlineLevel="0" collapsed="false">
      <c r="C45" s="9" t="s">
        <v>100</v>
      </c>
      <c r="N45" s="35" t="n">
        <f aca="false">MAX(0,(N39-Settings!$D$12)/10)</f>
        <v>19096.2</v>
      </c>
    </row>
    <row r="47" customFormat="false" ht="15" hidden="false" customHeight="false" outlineLevel="0" collapsed="false">
      <c r="C47" s="10" t="s">
        <v>101</v>
      </c>
    </row>
  </sheetData>
  <conditionalFormatting sqref="D42:M42">
    <cfRule type="cellIs" priority="2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1A"/>
    <pageSetUpPr fitToPage="true"/>
  </sheetPr>
  <dimension ref="A1:D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50"/>
  </cols>
  <sheetData>
    <row r="1" customFormat="false" ht="21.75" hidden="false" customHeight="true" outlineLevel="0" collapsed="false">
      <c r="C1" s="1" t="s">
        <v>102</v>
      </c>
    </row>
    <row r="2" customFormat="false" ht="21.75" hidden="false" customHeight="true" outlineLevel="0" collapsed="false">
      <c r="C2" s="2" t="s">
        <v>103</v>
      </c>
    </row>
    <row r="3" customFormat="false" ht="21.75" hidden="false" customHeight="true" outlineLevel="0" collapsed="false">
      <c r="C3" s="3" t="s">
        <v>2</v>
      </c>
    </row>
    <row r="5" customFormat="false" ht="3.75" hidden="false" customHeight="true" outlineLevel="0" collapsed="false">
      <c r="A5" s="4"/>
      <c r="B5" s="5"/>
      <c r="C5" s="6"/>
      <c r="D5" s="4"/>
    </row>
    <row r="7" customFormat="false" ht="31.5" hidden="false" customHeight="true" outlineLevel="0" collapsed="false">
      <c r="A7" s="16" t="s">
        <v>43</v>
      </c>
      <c r="B7" s="16" t="s">
        <v>44</v>
      </c>
      <c r="C7" s="16" t="s">
        <v>104</v>
      </c>
      <c r="D7" s="17" t="s">
        <v>105</v>
      </c>
    </row>
    <row r="8" customFormat="false" ht="15" hidden="false" customHeight="false" outlineLevel="0" collapsed="false">
      <c r="A8" s="36" t="s">
        <v>55</v>
      </c>
      <c r="B8" s="36" t="s">
        <v>106</v>
      </c>
      <c r="C8" s="37" t="s">
        <v>107</v>
      </c>
      <c r="D8" s="36" t="s">
        <v>108</v>
      </c>
    </row>
    <row r="9" customFormat="false" ht="15" hidden="false" customHeight="false" outlineLevel="0" collapsed="false">
      <c r="A9" s="38" t="s">
        <v>55</v>
      </c>
      <c r="B9" s="38" t="s">
        <v>109</v>
      </c>
      <c r="C9" s="39" t="s">
        <v>107</v>
      </c>
      <c r="D9" s="38" t="s">
        <v>110</v>
      </c>
    </row>
    <row r="10" customFormat="false" ht="15" hidden="false" customHeight="false" outlineLevel="0" collapsed="false">
      <c r="A10" s="36" t="s">
        <v>55</v>
      </c>
      <c r="B10" s="36" t="s">
        <v>60</v>
      </c>
      <c r="C10" s="37" t="s">
        <v>111</v>
      </c>
      <c r="D10" s="36" t="s">
        <v>112</v>
      </c>
    </row>
    <row r="11" customFormat="false" ht="15" hidden="false" customHeight="false" outlineLevel="0" collapsed="false">
      <c r="A11" s="38" t="s">
        <v>63</v>
      </c>
      <c r="B11" s="38" t="s">
        <v>113</v>
      </c>
      <c r="C11" s="39" t="s">
        <v>114</v>
      </c>
      <c r="D11" s="38" t="s">
        <v>115</v>
      </c>
    </row>
    <row r="12" customFormat="false" ht="15" hidden="false" customHeight="false" outlineLevel="0" collapsed="false">
      <c r="A12" s="36" t="s">
        <v>63</v>
      </c>
      <c r="B12" s="36" t="s">
        <v>116</v>
      </c>
      <c r="C12" s="37" t="s">
        <v>117</v>
      </c>
      <c r="D12" s="36" t="s">
        <v>118</v>
      </c>
    </row>
    <row r="13" customFormat="false" ht="15" hidden="false" customHeight="false" outlineLevel="0" collapsed="false">
      <c r="A13" s="38" t="s">
        <v>63</v>
      </c>
      <c r="B13" s="38" t="s">
        <v>66</v>
      </c>
      <c r="C13" s="39" t="s">
        <v>119</v>
      </c>
      <c r="D13" s="38" t="s">
        <v>120</v>
      </c>
    </row>
    <row r="14" customFormat="false" ht="15" hidden="false" customHeight="false" outlineLevel="0" collapsed="false">
      <c r="A14" s="36" t="s">
        <v>63</v>
      </c>
      <c r="B14" s="36" t="s">
        <v>69</v>
      </c>
      <c r="C14" s="37" t="s">
        <v>121</v>
      </c>
      <c r="D14" s="36" t="s">
        <v>122</v>
      </c>
    </row>
    <row r="15" customFormat="false" ht="15" hidden="false" customHeight="false" outlineLevel="0" collapsed="false">
      <c r="A15" s="38" t="s">
        <v>70</v>
      </c>
      <c r="B15" s="38" t="s">
        <v>71</v>
      </c>
      <c r="C15" s="39" t="s">
        <v>123</v>
      </c>
      <c r="D15" s="38" t="s">
        <v>124</v>
      </c>
    </row>
    <row r="16" customFormat="false" ht="15" hidden="false" customHeight="false" outlineLevel="0" collapsed="false">
      <c r="A16" s="36" t="s">
        <v>70</v>
      </c>
      <c r="B16" s="36" t="s">
        <v>125</v>
      </c>
      <c r="C16" s="37" t="s">
        <v>107</v>
      </c>
      <c r="D16" s="36" t="s">
        <v>126</v>
      </c>
    </row>
    <row r="17" customFormat="false" ht="15" hidden="false" customHeight="false" outlineLevel="0" collapsed="false">
      <c r="A17" s="38" t="s">
        <v>70</v>
      </c>
      <c r="B17" s="38" t="s">
        <v>127</v>
      </c>
      <c r="C17" s="39" t="s">
        <v>128</v>
      </c>
      <c r="D17" s="38" t="s">
        <v>129</v>
      </c>
    </row>
    <row r="18" customFormat="false" ht="15" hidden="false" customHeight="false" outlineLevel="0" collapsed="false">
      <c r="A18" s="36" t="s">
        <v>70</v>
      </c>
      <c r="B18" s="36" t="s">
        <v>130</v>
      </c>
      <c r="C18" s="37" t="s">
        <v>131</v>
      </c>
      <c r="D18" s="36" t="s">
        <v>132</v>
      </c>
    </row>
    <row r="19" customFormat="false" ht="15" hidden="false" customHeight="false" outlineLevel="0" collapsed="false">
      <c r="A19" s="38" t="s">
        <v>75</v>
      </c>
      <c r="B19" s="38" t="s">
        <v>133</v>
      </c>
      <c r="C19" s="39" t="s">
        <v>123</v>
      </c>
      <c r="D19" s="38" t="s">
        <v>134</v>
      </c>
    </row>
    <row r="20" customFormat="false" ht="15" hidden="false" customHeight="false" outlineLevel="0" collapsed="false">
      <c r="A20" s="36" t="s">
        <v>75</v>
      </c>
      <c r="B20" s="36" t="s">
        <v>135</v>
      </c>
      <c r="C20" s="37" t="s">
        <v>123</v>
      </c>
      <c r="D20" s="36" t="s">
        <v>136</v>
      </c>
    </row>
    <row r="21" customFormat="false" ht="15" hidden="false" customHeight="false" outlineLevel="0" collapsed="false">
      <c r="A21" s="38" t="s">
        <v>80</v>
      </c>
      <c r="B21" s="38" t="s">
        <v>137</v>
      </c>
      <c r="C21" s="39" t="s">
        <v>107</v>
      </c>
      <c r="D21" s="38" t="s">
        <v>138</v>
      </c>
    </row>
    <row r="22" customFormat="false" ht="15" hidden="false" customHeight="false" outlineLevel="0" collapsed="false">
      <c r="A22" s="36" t="s">
        <v>82</v>
      </c>
      <c r="B22" s="36" t="s">
        <v>139</v>
      </c>
      <c r="C22" s="37" t="s">
        <v>121</v>
      </c>
      <c r="D22" s="36" t="s">
        <v>140</v>
      </c>
    </row>
    <row r="23" customFormat="false" ht="15" hidden="false" customHeight="false" outlineLevel="0" collapsed="false">
      <c r="A23" s="38" t="s">
        <v>82</v>
      </c>
      <c r="B23" s="38" t="s">
        <v>141</v>
      </c>
      <c r="C23" s="39" t="s">
        <v>119</v>
      </c>
      <c r="D23" s="38" t="s">
        <v>142</v>
      </c>
    </row>
    <row r="24" customFormat="false" ht="15" hidden="false" customHeight="false" outlineLevel="0" collapsed="false">
      <c r="A24" s="36" t="s">
        <v>86</v>
      </c>
      <c r="B24" s="36" t="s">
        <v>87</v>
      </c>
      <c r="C24" s="37" t="s">
        <v>131</v>
      </c>
      <c r="D24" s="36" t="s">
        <v>143</v>
      </c>
    </row>
    <row r="25" customFormat="false" ht="15" hidden="false" customHeight="false" outlineLevel="0" collapsed="false">
      <c r="A25" s="38" t="s">
        <v>86</v>
      </c>
      <c r="B25" s="38" t="s">
        <v>88</v>
      </c>
      <c r="C25" s="39" t="s">
        <v>128</v>
      </c>
      <c r="D25" s="38" t="s">
        <v>144</v>
      </c>
    </row>
    <row r="26" customFormat="false" ht="15" hidden="false" customHeight="false" outlineLevel="0" collapsed="false">
      <c r="A26" s="36" t="s">
        <v>86</v>
      </c>
      <c r="B26" s="36" t="s">
        <v>89</v>
      </c>
      <c r="C26" s="37" t="s">
        <v>121</v>
      </c>
      <c r="D26" s="36" t="s">
        <v>145</v>
      </c>
    </row>
    <row r="28" customFormat="false" ht="15" hidden="false" customHeight="false" outlineLevel="0" collapsed="false">
      <c r="A28" s="10" t="s">
        <v>146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2026-10-21T00:18:05Z</dcterms:created>
  <dc:creator>openpyxl</dc:creator>
  <dc:description/>
  <dc:language>en-US</dc:language>
  <cp:lastModifiedBy/>
  <dcterms:modified xsi:type="dcterms:W3CDTF">2026-10-21T00:18:05Z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