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c10655182740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f0e6da5c2b8c4510"/>
    <x:sheet xmlns:r="http://schemas.openxmlformats.org/officeDocument/2006/relationships" name="Market Scores" sheetId="2" r:id="R2190ae38ee7f4aef"/>
    <x:sheet xmlns:r="http://schemas.openxmlformats.org/officeDocument/2006/relationships" name="Source Data" sheetId="3" r:id="Raacf0aea2e5547e1"/>
    <x:sheet xmlns:r="http://schemas.openxmlformats.org/officeDocument/2006/relationships" name="Scoring Model" sheetId="4" r:id="R673eb3d1f46a47fc"/>
    <x:sheet xmlns:r="http://schemas.openxmlformats.org/officeDocument/2006/relationships" name="Data Dictionary" sheetId="5" r:id="R14dbb7ecaf0f4f80"/>
    <x:sheet xmlns:r="http://schemas.openxmlformats.org/officeDocument/2006/relationships" name="Sources" sheetId="6" r:id="R379a80c83ba7433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7">
    <x:numFmt numFmtId="200" formatCode="#,##0"/>
    <x:numFmt numFmtId="201" formatCode="$#,##0,,&quot;m&quot;"/>
    <x:numFmt numFmtId="202" formatCode="$#,##0"/>
    <x:numFmt numFmtId="203" formatCode="0.0&quot;%&quot;"/>
    <x:numFmt numFmtId="204" formatCode="0.0"/>
    <x:numFmt numFmtId="205" formatCode="0%"/>
    <x:numFmt numFmtId="206" formatCode="0"/>
  </x:numFmts>
  <x:fonts count="12">
    <x:font>
      <x:sz val="11"/>
      <x:name val="Carlito"/>
    </x:font>
    <x:font>
      <x:b/>
      <x:sz val="22"/>
      <x:color rgb="FFFFFFFF"/>
      <x:name val="Georgia"/>
    </x:font>
    <x:font>
      <x:i/>
      <x:sz val="10"/>
      <x:color rgb="FF667C91"/>
      <x:name val="Arial"/>
    </x:font>
    <x:font>
      <x:b/>
      <x:sz val="9"/>
      <x:color rgb="FFFFFFFF"/>
      <x:name val="Arial"/>
    </x:font>
    <x:font>
      <x:sz val="9"/>
      <x:color rgb="FF0B1F33"/>
      <x:name val="Arial"/>
    </x:font>
    <x:font>
      <x:b/>
      <x:sz val="11"/>
      <x:color rgb="FFFFFFFF"/>
      <x:name val="Arial"/>
    </x:font>
    <x:font>
      <x:sz val="11"/>
      <x:color rgb="FF0B1F33"/>
      <x:name val="Arial"/>
    </x:font>
    <x:font>
      <x:b/>
      <x:sz val="11"/>
      <x:color rgb="FF0B1F33"/>
      <x:name val="Carlito"/>
    </x:font>
    <x:font>
      <x:sz val="10"/>
      <x:color rgb="FF0B1F33"/>
      <x:name val="Arial"/>
    </x:font>
    <x:font>
      <x:b/>
      <x:sz val="10"/>
      <x:color rgb="FF0B1F33"/>
      <x:name val="Arial"/>
    </x:font>
    <x:font>
      <x:b/>
      <x:sz val="14"/>
      <x:color rgb="FF0B1F33"/>
      <x:name val="Georgia"/>
    </x:font>
    <x:font>
      <x:b/>
      <x:sz val="14"/>
      <x:color rgb="FFFFFFFF"/>
      <x:name val="Georgia"/>
    </x:font>
  </x:fonts>
  <x:fills count="7">
    <x:fill>
      <x:patternFill patternType="none"/>
    </x:fill>
    <x:fill>
      <x:patternFill patternType="gray125"/>
    </x:fill>
    <x:fill>
      <x:patternFill patternType="solid">
        <x:fgColor rgb="FF0B1F33"/>
      </x:patternFill>
    </x:fill>
    <x:fill>
      <x:patternFill patternType="solid">
        <x:fgColor rgb="FFF6F0E6"/>
      </x:patternFill>
    </x:fill>
    <x:fill>
      <x:patternFill patternType="solid">
        <x:fgColor rgb="FFFF514B"/>
      </x:patternFill>
    </x:fill>
    <x:fill>
      <x:patternFill patternType="solid">
        <x:fgColor rgb="FFFFF1B8"/>
      </x:patternFill>
    </x:fill>
    <x:fill>
      <x:patternFill patternType="solid">
        <x:fgColor rgb="FFE9E2D6"/>
      </x:patternFill>
    </x:fill>
  </x:fills>
  <x:borders count="12">
    <x:border/>
    <x:border>
      <x:left style="thin">
        <x:color rgb="FFE9E2D6"/>
      </x:left>
      <x:top style="thin">
        <x:color rgb="FFE9E2D6"/>
      </x:top>
      <x:bottom style="thin">
        <x:color rgb="FFE9E2D6"/>
      </x:bottom>
    </x:border>
    <x:border>
      <x:top style="thin">
        <x:color rgb="FFE9E2D6"/>
      </x:top>
      <x:bottom style="thin">
        <x:color rgb="FFE9E2D6"/>
      </x:bottom>
    </x:border>
    <x:border>
      <x:right style="thin">
        <x:color rgb="FFE9E2D6"/>
      </x:right>
      <x:top style="thin">
        <x:color rgb="FFE9E2D6"/>
      </x:top>
      <x:bottom style="thin">
        <x:color rgb="FFE9E2D6"/>
      </x:bottom>
    </x:border>
    <x:border>
      <x:left style="thin">
        <x:color rgb="FFE9E2D6"/>
      </x:left>
      <x:top style="thin">
        <x:color rgb="FFE9E2D6"/>
      </x:top>
    </x:border>
    <x:border>
      <x:top style="thin">
        <x:color rgb="FFE9E2D6"/>
      </x:top>
    </x:border>
    <x:border>
      <x:right style="thin">
        <x:color rgb="FFE9E2D6"/>
      </x:right>
      <x:top style="thin">
        <x:color rgb="FFE9E2D6"/>
      </x:top>
    </x:border>
    <x:border>
      <x:left style="thin">
        <x:color rgb="FFE9E2D6"/>
      </x:left>
    </x:border>
    <x:border>
      <x:right style="thin">
        <x:color rgb="FFE9E2D6"/>
      </x:right>
    </x:border>
    <x:border>
      <x:left style="thin">
        <x:color rgb="FFE9E2D6"/>
      </x:left>
      <x:bottom style="thin">
        <x:color rgb="FFE9E2D6"/>
      </x:bottom>
    </x:border>
    <x:border>
      <x:bottom style="thin">
        <x:color rgb="FFE9E2D6"/>
      </x:bottom>
    </x:border>
    <x:border>
      <x:right style="thin">
        <x:color rgb="FFE9E2D6"/>
      </x:right>
      <x:bottom style="thin">
        <x:color rgb="FFE9E2D6"/>
      </x:bottom>
    </x:border>
  </x:borders>
  <x:cellStyleXfs count="1">
    <x:xf numFmtId="0" fontId="0" fillId="0" borderId="0"/>
  </x:cellStyleXfs>
  <x:cellXfs count="9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/>
    <x:xf numFmtId="200" fontId="4" fillId="0" borderId="0" xfId="0" applyNumberFormat="1" applyFont="1" applyFill="1" applyBorder="1"/>
    <x:xf numFmtId="201" fontId="4" fillId="0" borderId="0" xfId="0" applyNumberFormat="1" applyFont="1" applyFill="1" applyBorder="1"/>
    <x:xf numFmtId="202" fontId="4" fillId="0" borderId="0" xfId="0" applyNumberFormat="1" applyFont="1" applyFill="1" applyBorder="1"/>
    <x:xf numFmtId="203" fontId="4" fillId="0" borderId="0" xfId="0" applyNumberFormat="1" applyFont="1" applyFill="1" applyBorder="1"/>
    <x:xf numFmtId="204" fontId="4" fillId="0" borderId="0" xfId="0" applyNumberFormat="1" applyFont="1" applyFill="1" applyBorder="1"/>
    <x:xf numFmtId="205" fontId="4" fillId="0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0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6" fillId="5" borderId="0" xfId="0" applyNumberFormat="1" applyFont="1" applyFill="1" applyBorder="1"/>
    <x:xf numFmtId="205" fontId="6" fillId="5" borderId="0" xfId="0" applyNumberFormat="1" applyFont="1" applyFill="1" applyBorder="1"/>
    <x:xf numFmtId="0" fontId="0" fillId="6" borderId="0" xfId="0" applyNumberFormat="1" applyFont="1" applyFill="1" applyBorder="1"/>
    <x:xf numFmtId="0" fontId="7" fillId="6" borderId="0" xfId="0" applyNumberFormat="1" applyFont="1" applyFill="1" applyBorder="1"/>
    <x:xf numFmtId="205" fontId="7" fillId="6" borderId="0" xfId="0" applyNumberFormat="1" applyFont="1" applyFill="1" applyBorder="1"/>
    <x:xf numFmtId="0" fontId="8" fillId="0" borderId="0" xfId="0" applyNumberFormat="1" applyFont="1" applyFill="1" applyBorder="1"/>
    <x:xf numFmtId="205" fontId="8" fillId="5" borderId="0" xfId="0" applyNumberFormat="1" applyFont="1" applyFill="1" applyBorder="1"/>
    <x:xf numFmtId="205" fontId="9" fillId="6" borderId="0" xfId="0" applyNumberFormat="1" applyFont="1" applyFill="1" applyBorder="1"/>
    <x:xf numFmtId="0" fontId="8" fillId="0" borderId="0" xfId="0" applyNumberFormat="1" applyFont="1" applyFill="1" applyBorder="1" applyAlignment="1">
      <x:alignment wrapText="1"/>
    </x:xf>
    <x:xf numFmtId="204" fontId="0" fillId="0" borderId="0" xfId="0" applyNumberFormat="1" applyFont="1" applyFill="1" applyBorder="1"/>
    <x:xf numFmtId="206" fontId="0" fillId="0" borderId="0" xfId="0" applyNumberFormat="1" applyFont="1" applyFill="1" applyBorder="1"/>
    <x:xf numFmtId="205" fontId="0" fillId="0" borderId="0" xfId="0" applyNumberFormat="1" applyFont="1" applyFill="1" applyBorder="1"/>
    <x:xf numFmtId="206" fontId="4" fillId="0" borderId="0" xfId="0" applyNumberFormat="1" applyFont="1" applyFill="1" applyBorder="1"/>
    <x:xf numFmtId="0" fontId="10" fillId="3" borderId="0" xfId="0" applyNumberFormat="1" applyFont="1" applyFill="1" applyBorder="1"/>
    <x:xf numFmtId="0" fontId="10" fillId="3" borderId="1" xfId="0" applyNumberFormat="1" applyFont="1" applyFill="1" applyBorder="1"/>
    <x:xf numFmtId="0" fontId="10" fillId="3" borderId="2" xfId="0" applyNumberFormat="1" applyFont="1" applyFill="1" applyBorder="1"/>
    <x:xf numFmtId="0" fontId="10" fillId="3" borderId="3" xfId="0" applyNumberFormat="1" applyFont="1" applyFill="1" applyBorder="1"/>
    <x:xf numFmtId="0" fontId="10" fillId="3" borderId="1" xfId="0" applyNumberFormat="1" applyFont="1" applyFill="1" applyBorder="1" applyAlignment="1">
      <x:alignment horizontal="center"/>
    </x:xf>
    <x:xf numFmtId="0" fontId="10" fillId="3" borderId="2" xfId="0" applyNumberFormat="1" applyFont="1" applyFill="1" applyBorder="1" applyAlignment="1">
      <x:alignment horizontal="center"/>
    </x:xf>
    <x:xf numFmtId="0" fontId="10" fillId="3" borderId="3" xfId="0" applyNumberFormat="1" applyFont="1" applyFill="1" applyBorder="1" applyAlignment="1">
      <x:alignment horizontal="center"/>
    </x:xf>
    <x:xf numFmtId="0" fontId="10" fillId="3" borderId="1" xfId="0" applyNumberFormat="1" applyFont="1" applyFill="1" applyBorder="1" applyAlignment="1">
      <x:alignment horizontal="center" vertical="center"/>
    </x:xf>
    <x:xf numFmtId="0" fontId="10" fillId="3" borderId="2" xfId="0" applyNumberFormat="1" applyFont="1" applyFill="1" applyBorder="1" applyAlignment="1">
      <x:alignment horizontal="center" vertical="center"/>
    </x:xf>
    <x:xf numFmtId="0" fontId="10" fillId="3" borderId="3" xfId="0" applyNumberFormat="1" applyFont="1" applyFill="1" applyBorder="1" applyAlignment="1">
      <x:alignment horizontal="center" vertical="center"/>
    </x:xf>
    <x:xf numFmtId="0" fontId="11" fillId="2" borderId="0" xfId="0" applyNumberFormat="1" applyFont="1" applyFill="1" applyBorder="1"/>
    <x:xf numFmtId="0" fontId="9" fillId="4" borderId="0" xfId="0" applyNumberFormat="1" applyFont="1" applyFill="1" applyBorder="1"/>
    <x:xf numFmtId="204" fontId="8" fillId="0" borderId="0" xfId="0" applyNumberFormat="1" applyFont="1" applyFill="1" applyBorder="1"/>
    <x:xf numFmtId="0" fontId="6" fillId="3" borderId="0" xfId="0" applyNumberFormat="1" applyFont="1" applyFill="1" applyBorder="1"/>
    <x:xf numFmtId="0" fontId="6" fillId="3" borderId="4" xfId="0" applyNumberFormat="1" applyFont="1" applyFill="1" applyBorder="1"/>
    <x:xf numFmtId="0" fontId="6" fillId="3" borderId="5" xfId="0" applyNumberFormat="1" applyFont="1" applyFill="1" applyBorder="1"/>
    <x:xf numFmtId="0" fontId="6" fillId="3" borderId="6" xfId="0" applyNumberFormat="1" applyFont="1" applyFill="1" applyBorder="1"/>
    <x:xf numFmtId="0" fontId="6" fillId="3" borderId="7" xfId="0" applyNumberFormat="1" applyFont="1" applyFill="1" applyBorder="1"/>
    <x:xf numFmtId="0" fontId="6" fillId="3" borderId="8" xfId="0" applyNumberFormat="1" applyFont="1" applyFill="1" applyBorder="1"/>
    <x:xf numFmtId="0" fontId="6" fillId="3" borderId="9" xfId="0" applyNumberFormat="1" applyFont="1" applyFill="1" applyBorder="1"/>
    <x:xf numFmtId="0" fontId="6" fillId="3" borderId="10" xfId="0" applyNumberFormat="1" applyFont="1" applyFill="1" applyBorder="1"/>
    <x:xf numFmtId="0" fontId="6" fillId="3" borderId="11" xfId="0" applyNumberFormat="1" applyFont="1" applyFill="1" applyBorder="1"/>
    <x:xf numFmtId="0" fontId="6" fillId="3" borderId="4" xfId="0" applyNumberFormat="1" applyFont="1" applyFill="1" applyBorder="1" applyAlignment="1">
      <x:alignment wrapText="1"/>
    </x:xf>
    <x:xf numFmtId="0" fontId="6" fillId="3" borderId="5" xfId="0" applyNumberFormat="1" applyFont="1" applyFill="1" applyBorder="1" applyAlignment="1">
      <x:alignment wrapText="1"/>
    </x:xf>
    <x:xf numFmtId="0" fontId="6" fillId="3" borderId="6" xfId="0" applyNumberFormat="1" applyFont="1" applyFill="1" applyBorder="1" applyAlignment="1">
      <x:alignment wrapText="1"/>
    </x:xf>
    <x:xf numFmtId="0" fontId="6" fillId="3" borderId="7" xfId="0" applyNumberFormat="1" applyFont="1" applyFill="1" applyBorder="1" applyAlignment="1">
      <x:alignment wrapText="1"/>
    </x:xf>
    <x:xf numFmtId="0" fontId="6" fillId="3" borderId="0" xfId="0" applyNumberFormat="1" applyFont="1" applyFill="1" applyBorder="1" applyAlignment="1">
      <x:alignment wrapText="1"/>
    </x:xf>
    <x:xf numFmtId="0" fontId="6" fillId="3" borderId="8" xfId="0" applyNumberFormat="1" applyFont="1" applyFill="1" applyBorder="1" applyAlignment="1">
      <x:alignment wrapText="1"/>
    </x:xf>
    <x:xf numFmtId="0" fontId="6" fillId="3" borderId="9" xfId="0" applyNumberFormat="1" applyFont="1" applyFill="1" applyBorder="1" applyAlignment="1">
      <x:alignment wrapText="1"/>
    </x:xf>
    <x:xf numFmtId="0" fontId="6" fillId="3" borderId="10" xfId="0" applyNumberFormat="1" applyFont="1" applyFill="1" applyBorder="1" applyAlignment="1">
      <x:alignment wrapText="1"/>
    </x:xf>
    <x:xf numFmtId="0" fontId="6" fillId="3" borderId="11" xfId="0" applyNumberFormat="1" applyFont="1" applyFill="1" applyBorder="1" applyAlignment="1">
      <x:alignment wrapText="1"/>
    </x:xf>
    <x:xf numFmtId="0" fontId="6" fillId="3" borderId="4" xfId="0" applyNumberFormat="1" applyFont="1" applyFill="1" applyBorder="1" applyAlignment="1">
      <x:alignment vertical="center" wrapText="1"/>
    </x:xf>
    <x:xf numFmtId="0" fontId="6" fillId="3" borderId="5" xfId="0" applyNumberFormat="1" applyFont="1" applyFill="1" applyBorder="1" applyAlignment="1">
      <x:alignment vertical="center" wrapText="1"/>
    </x:xf>
    <x:xf numFmtId="0" fontId="6" fillId="3" borderId="6" xfId="0" applyNumberFormat="1" applyFont="1" applyFill="1" applyBorder="1" applyAlignment="1">
      <x:alignment vertical="center" wrapText="1"/>
    </x:xf>
    <x:xf numFmtId="0" fontId="6" fillId="3" borderId="7" xfId="0" applyNumberFormat="1" applyFont="1" applyFill="1" applyBorder="1" applyAlignment="1">
      <x:alignment vertical="center" wrapText="1"/>
    </x:xf>
    <x:xf numFmtId="0" fontId="6" fillId="3" borderId="0" xfId="0" applyNumberFormat="1" applyFont="1" applyFill="1" applyBorder="1" applyAlignment="1">
      <x:alignment vertical="center" wrapText="1"/>
    </x:xf>
    <x:xf numFmtId="0" fontId="6" fillId="3" borderId="8" xfId="0" applyNumberFormat="1" applyFont="1" applyFill="1" applyBorder="1" applyAlignment="1">
      <x:alignment vertical="center" wrapText="1"/>
    </x:xf>
    <x:xf numFmtId="0" fontId="6" fillId="3" borderId="9" xfId="0" applyNumberFormat="1" applyFont="1" applyFill="1" applyBorder="1" applyAlignment="1">
      <x:alignment vertical="center" wrapText="1"/>
    </x:xf>
    <x:xf numFmtId="0" fontId="6" fillId="3" borderId="10" xfId="0" applyNumberFormat="1" applyFont="1" applyFill="1" applyBorder="1" applyAlignment="1">
      <x:alignment vertical="center" wrapText="1"/>
    </x:xf>
    <x:xf numFmtId="0" fontId="6" fillId="3" borderId="11" xfId="0" applyNumberFormat="1" applyFont="1" applyFill="1" applyBorder="1" applyAlignment="1">
      <x:alignment vertical="center" wrapText="1"/>
    </x:xf>
    <x:xf numFmtId="0" fontId="9" fillId="5" borderId="0" xfId="0" applyNumberFormat="1" applyFont="1" applyFill="1" applyBorder="1"/>
    <x:xf numFmtId="0" fontId="9" fillId="5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201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203" fontId="4" fillId="0" borderId="0" xfId="0" applyNumberFormat="1" applyFont="1" applyFill="1" applyBorder="1" applyAlignment="1">
      <x:alignment vertical="center"/>
    </x:xf>
    <x:xf numFmtId="204" fontId="4" fillId="0" borderId="0" xfId="0" applyNumberFormat="1" applyFont="1" applyFill="1" applyBorder="1" applyAlignment="1">
      <x:alignment vertical="center"/>
    </x:xf>
    <x:xf numFmtId="205" fontId="4" fillId="0" borderId="0" xfId="0" applyNumberFormat="1" applyFont="1" applyFill="1" applyBorder="1" applyAlignment="1">
      <x:alignment vertical="center"/>
    </x:xf>
    <x:xf numFmtId="206" fontId="4" fillId="0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 applyAlignment="1">
      <x:alignment vertical="center"/>
    </x:xf>
    <x:xf numFmtId="205" fontId="8" fillId="5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 wrapText="1"/>
    </x:xf>
    <x:xf numFmtId="205" fontId="9" fillId="6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3851170b6e40b9" /><Relationship Type="http://schemas.openxmlformats.org/officeDocument/2006/relationships/theme" Target="/xl/theme/theme1.xml" Id="Rb502655e358a47de" /><Relationship Type="http://schemas.openxmlformats.org/officeDocument/2006/relationships/sharedStrings" Target="/xl/sharedStrings.xml" Id="R44148cd2d0aa4aaf" /><Relationship Type="http://schemas.openxmlformats.org/officeDocument/2006/relationships/worksheet" Target="/xl/worksheets/sheet1.xml" Id="Rf0e6da5c2b8c4510" /><Relationship Type="http://schemas.openxmlformats.org/officeDocument/2006/relationships/worksheet" Target="/xl/worksheets/sheet2.xml" Id="R2190ae38ee7f4aef" /><Relationship Type="http://schemas.openxmlformats.org/officeDocument/2006/relationships/worksheet" Target="/xl/worksheets/sheet3.xml" Id="Raacf0aea2e5547e1" /><Relationship Type="http://schemas.openxmlformats.org/officeDocument/2006/relationships/worksheet" Target="/xl/worksheets/sheet4.xml" Id="R673eb3d1f46a47fc" /><Relationship Type="http://schemas.openxmlformats.org/officeDocument/2006/relationships/worksheet" Target="/xl/worksheets/sheet5.xml" Id="R14dbb7ecaf0f4f80" /><Relationship Type="http://schemas.openxmlformats.org/officeDocument/2006/relationships/worksheet" Target="/xl/worksheets/sheet6.xml" Id="R379a80c83ba7433b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56d49948fd684fc2" /><Relationship Type="http://schemas.openxmlformats.org/officeDocument/2006/relationships/chart" Target="/xl/drawings/charts/chart2.xml" Id="R6c31aac749044898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B2B fundamentals score (0–100)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Score</c:v>
          </c:tx>
          <c:cat>
            <c:strRef>
              <c:f>'Dashboard'!$B$9:$B$18</c:f>
              <c:strCache>
                <c:ptCount val="0"/>
              </c:strCache>
            </c:strRef>
          </c:cat>
          <c:val>
            <c:numRef>
              <c:f>'Dashboard'!$C$9:$C$18</c:f>
              <c:numCache>
                <c:formatCode>0.0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B2C fundamentals score (0–100)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Score</c:v>
          </c:tx>
          <c:cat>
            <c:strRef>
              <c:f>'Dashboard'!$I$9:$I$18</c:f>
              <c:strCache>
                <c:ptCount val="0"/>
              </c:strCache>
            </c:strRef>
          </c:cat>
          <c:val>
            <c:numRef>
              <c:f>'Dashboard'!$J$9:$J$18</c:f>
              <c:numCache>
                <c:formatCode>0.0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3</xdr:col>
      <xdr:colOff>0</xdr:colOff>
      <xdr:row>7</xdr:row>
      <xdr:rowOff>0</xdr:rowOff>
    </xdr:from>
    <xdr:to>
      <xdr:col>7</xdr:col>
      <xdr:colOff>0</xdr:colOff>
      <xdr:row>20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56d49948fd684fc2"/>
        </a:graphicData>
      </a:graphic>
    </xdr:graphicFrame>
    <xdr:clientData/>
  </xdr:twoCellAnchor>
  <xdr:twoCellAnchor>
    <xdr:from>
      <xdr:col>10</xdr:col>
      <xdr:colOff>0</xdr:colOff>
      <xdr:row>7</xdr:row>
      <xdr:rowOff>0</xdr:rowOff>
    </xdr:from>
    <xdr:to>
      <xdr:col>14</xdr:col>
      <xdr:colOff>0</xdr:colOff>
      <xdr:row>20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6c31aac749044898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2" name="EMEAMarketScores" displayName="EMEAMarketScores" ref="A4:T34" headerRowCount="1" totalsRowCount="0" totalsRowShown="0">
  <x:tableColumns count="20">
    <x:tableColumn id="1" name="Country"/>
    <x:tableColumn id="2" name="Region"/>
    <x:tableColumn id="3" name="Scale score"/>
    <x:tableColumn id="4" name="B2B score"/>
    <x:tableColumn id="5" name="B2C score"/>
    <x:tableColumn id="6" name="B2B rank"/>
    <x:tableColumn id="7" name="B2C rank"/>
    <x:tableColumn id="8" name="Data completeness"/>
    <x:tableColumn id="9" name="Population"/>
    <x:tableColumn id="10" name="GDP"/>
    <x:tableColumn id="11" name="GDP per capita"/>
    <x:tableColumn id="12" name="GDP growth"/>
    <x:tableColumn id="13" name="Internet"/>
    <x:tableColumn id="14" name="Broadband"/>
    <x:tableColumn id="15" name="Urban"/>
    <x:tableColumn id="16" name="Consumption"/>
    <x:tableColumn id="17" name="Services"/>
    <x:tableColumn id="18" name="Mobile"/>
    <x:tableColumn id="19" name="B2B classification"/>
    <x:tableColumn id="20" name="B2C classification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1" name="EMEASourceData" displayName="EMEASourceData" ref="A4:AA34" headerRowCount="1" totalsRowCount="0" totalsRowShown="0">
  <x:tableColumns count="27">
    <x:tableColumn id="1" name="Country"/>
    <x:tableColumn id="2" name="ISO3"/>
    <x:tableColumn id="3" name="Region"/>
    <x:tableColumn id="4" name="EU Member"/>
    <x:tableColumn id="5" name="Currency"/>
    <x:tableColumn id="6" name="Primary / official languages"/>
    <x:tableColumn id="7" name="Population"/>
    <x:tableColumn id="8" name="Population year"/>
    <x:tableColumn id="9" name="GDP (current US$)"/>
    <x:tableColumn id="10" name="GDP year"/>
    <x:tableColumn id="11" name="GDP per capita (US$)"/>
    <x:tableColumn id="12" name="GDP pc year"/>
    <x:tableColumn id="13" name="GDP growth"/>
    <x:tableColumn id="14" name="Growth year"/>
    <x:tableColumn id="15" name="Internet users"/>
    <x:tableColumn id="16" name="Internet year"/>
    <x:tableColumn id="17" name="Fixed broadband / 100"/>
    <x:tableColumn id="18" name="Broadband year"/>
    <x:tableColumn id="19" name="Urban population"/>
    <x:tableColumn id="20" name="Urban year"/>
    <x:tableColumn id="21" name="Final consumption (US$)"/>
    <x:tableColumn id="22" name="Consumption year"/>
    <x:tableColumn id="23" name="Services share of GDP"/>
    <x:tableColumn id="24" name="Services year"/>
    <x:tableColumn id="25" name="Mobile subscriptions / 100"/>
    <x:tableColumn id="26" name="Mobile year"/>
    <x:tableColumn id="27" name="Completenes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3aa4424298e44dc8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145d497275a54307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0f74c068b53b4436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24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24" hidden="0" customWidth="1"/>
    <x:col min="10" max="10" width="12" hidden="0" customWidth="1"/>
    <x:col min="11" max="11" width="12" hidden="0" customWidth="1"/>
    <x:col min="12" max="12" width="12" hidden="0" customWidth="1"/>
    <x:col min="13" max="13" width="12" hidden="0" customWidth="1"/>
    <x:col min="14" max="14" width="12" hidden="0" customWidth="1"/>
  </x:cols>
  <x:sheetData>
    <x:row r="1" ht="34" customHeight="1">
      <x:c r="A1" s="3" t="str">
        <x:v>EMEA Market Comparison — Executive Dashboard</x:v>
      </x:c>
      <x:c r="B1" s="3" t="str">
        <x:v>EMEA Market Comparison — Executive Dashboard</x:v>
      </x:c>
      <x:c r="C1" s="3" t="str">
        <x:v>EMEA Market Comparison — Executive Dashboard</x:v>
      </x:c>
      <x:c r="D1" s="3" t="str">
        <x:v>EMEA Market Comparison — Executive Dashboard</x:v>
      </x:c>
      <x:c r="E1" s="3" t="str">
        <x:v>EMEA Market Comparison — Executive Dashboard</x:v>
      </x:c>
      <x:c r="F1" s="3" t="str">
        <x:v>EMEA Market Comparison — Executive Dashboard</x:v>
      </x:c>
      <x:c r="G1" s="3" t="str">
        <x:v>EMEA Market Comparison — Executive Dashboard</x:v>
      </x:c>
      <x:c r="H1" s="3" t="str">
        <x:v>EMEA Market Comparison — Executive Dashboard</x:v>
      </x:c>
      <x:c r="I1" s="3" t="str">
        <x:v>EMEA Market Comparison — Executive Dashboard</x:v>
      </x:c>
      <x:c r="J1" s="3" t="str">
        <x:v>EMEA Market Comparison — Executive Dashboard</x:v>
      </x:c>
      <x:c r="K1" s="3" t="str">
        <x:v>EMEA Market Comparison — Executive Dashboard</x:v>
      </x:c>
      <x:c r="L1" s="3" t="str">
        <x:v>EMEA Market Comparison — Executive Dashboard</x:v>
      </x:c>
      <x:c r="M1" s="3" t="str">
        <x:v>EMEA Market Comparison — Executive Dashboard</x:v>
      </x:c>
      <x:c r="N1" s="3" t="str">
        <x:v>EMEA Market Comparison — Executive Dashboard</x:v>
      </x:c>
    </x:row>
    <x:row r="2" ht="32" customHeight="1">
      <x:c r="A2" s="7" t="str">
        <x:v>A first-pass comparison of 30 priority markets. B2B and B2C scores are separate, transparent and editable; they measure market fundamentals rather than media efficiency or guaranteed return.</x:v>
      </x:c>
      <x:c r="B2" s="7" t="str">
        <x:v>A first-pass comparison of 30 priority markets. B2B and B2C scores are separate, transparent and editable; they measure market fundamentals rather than media efficiency or guaranteed return.</x:v>
      </x:c>
      <x:c r="C2" s="7" t="str">
        <x:v>A first-pass comparison of 30 priority markets. B2B and B2C scores are separate, transparent and editable; they measure market fundamentals rather than media efficiency or guaranteed return.</x:v>
      </x:c>
      <x:c r="D2" s="7" t="str">
        <x:v>A first-pass comparison of 30 priority markets. B2B and B2C scores are separate, transparent and editable; they measure market fundamentals rather than media efficiency or guaranteed return.</x:v>
      </x:c>
      <x:c r="E2" s="7" t="str">
        <x:v>A first-pass comparison of 30 priority markets. B2B and B2C scores are separate, transparent and editable; they measure market fundamentals rather than media efficiency or guaranteed return.</x:v>
      </x:c>
      <x:c r="F2" s="7" t="str">
        <x:v>A first-pass comparison of 30 priority markets. B2B and B2C scores are separate, transparent and editable; they measure market fundamentals rather than media efficiency or guaranteed return.</x:v>
      </x:c>
      <x:c r="G2" s="7" t="str">
        <x:v>A first-pass comparison of 30 priority markets. B2B and B2C scores are separate, transparent and editable; they measure market fundamentals rather than media efficiency or guaranteed return.</x:v>
      </x:c>
      <x:c r="H2" s="7" t="str">
        <x:v>A first-pass comparison of 30 priority markets. B2B and B2C scores are separate, transparent and editable; they measure market fundamentals rather than media efficiency or guaranteed return.</x:v>
      </x:c>
      <x:c r="I2" s="7" t="str">
        <x:v>A first-pass comparison of 30 priority markets. B2B and B2C scores are separate, transparent and editable; they measure market fundamentals rather than media efficiency or guaranteed return.</x:v>
      </x:c>
      <x:c r="J2" s="7" t="str">
        <x:v>A first-pass comparison of 30 priority markets. B2B and B2C scores are separate, transparent and editable; they measure market fundamentals rather than media efficiency or guaranteed return.</x:v>
      </x:c>
      <x:c r="K2" s="7" t="str">
        <x:v>A first-pass comparison of 30 priority markets. B2B and B2C scores are separate, transparent and editable; they measure market fundamentals rather than media efficiency or guaranteed return.</x:v>
      </x:c>
      <x:c r="L2" s="7" t="str">
        <x:v>A first-pass comparison of 30 priority markets. B2B and B2C scores are separate, transparent and editable; they measure market fundamentals rather than media efficiency or guaranteed return.</x:v>
      </x:c>
      <x:c r="M2" s="7" t="str">
        <x:v>A first-pass comparison of 30 priority markets. B2B and B2C scores are separate, transparent and editable; they measure market fundamentals rather than media efficiency or guaranteed return.</x:v>
      </x:c>
      <x:c r="N2" s="7" t="str">
        <x:v>A first-pass comparison of 30 priority markets. B2B and B2C scores are separate, transparent and editable; they measure market fundamentals rather than media efficiency or guaranteed return.</x:v>
      </x:c>
    </x:row>
    <x:row r="4" ht="38" customHeight="1">
      <x:c r="A4" s="42" t="str">
        <x:v>30 priority markets</x:v>
      </x:c>
      <x:c r="B4" s="43" t="str">
        <x:v>30 priority markets</x:v>
      </x:c>
      <x:c r="C4" s="44" t="str">
        <x:v>30 priority markets</x:v>
      </x:c>
      <x:c r="D4" s="42" t="str">
        <x:v>10 comparable indicators</x:v>
      </x:c>
      <x:c r="E4" s="43" t="str">
        <x:v>10 comparable indicators</x:v>
      </x:c>
      <x:c r="F4" s="44" t="str">
        <x:v>10 comparable indicators</x:v>
      </x:c>
      <x:c r="G4" s="42" t="str">
        <x:v>2 decision lenses</x:v>
      </x:c>
      <x:c r="H4" s="43" t="str">
        <x:v>2 decision lenses</x:v>
      </x:c>
      <x:c r="I4" s="44" t="str">
        <x:v>2 decision lenses</x:v>
      </x:c>
      <x:c r="J4" s="42" t="str">
        <x:v>Latest available: 2022–2024</x:v>
      </x:c>
      <x:c r="K4" s="43" t="str">
        <x:v>Latest available: 2022–2024</x:v>
      </x:c>
      <x:c r="L4" s="43" t="str">
        <x:v>Latest available: 2022–2024</x:v>
      </x:c>
      <x:c r="M4" s="43" t="str">
        <x:v>Latest available: 2022–2024</x:v>
      </x:c>
      <x:c r="N4" s="44" t="str">
        <x:v>Latest available: 2022–2024</x:v>
      </x:c>
    </x:row>
    <x:row r="7">
      <x:c r="A7" s="45" t="str">
        <x:v>Top markets — B2B fundamentals</x:v>
      </x:c>
      <x:c r="B7" s="45" t="str">
        <x:v>Top markets — B2B fundamentals</x:v>
      </x:c>
      <x:c r="C7" s="45" t="str">
        <x:v>Top markets — B2B fundamentals</x:v>
      </x:c>
      <x:c r="D7" s="45" t="str">
        <x:v>Top markets — B2B fundamentals</x:v>
      </x:c>
      <x:c r="E7" s="45" t="str">
        <x:v>Top markets — B2B fundamentals</x:v>
      </x:c>
      <x:c r="F7" s="45" t="str">
        <x:v>Top markets — B2B fundamentals</x:v>
      </x:c>
      <x:c r="H7" s="45" t="str">
        <x:v>Top markets — B2C fundamentals</x:v>
      </x:c>
      <x:c r="I7" s="45" t="str">
        <x:v>Top markets — B2C fundamentals</x:v>
      </x:c>
      <x:c r="J7" s="45" t="str">
        <x:v>Top markets — B2C fundamentals</x:v>
      </x:c>
      <x:c r="K7" s="45" t="str">
        <x:v>Top markets — B2C fundamentals</x:v>
      </x:c>
      <x:c r="L7" s="45" t="str">
        <x:v>Top markets — B2C fundamentals</x:v>
      </x:c>
      <x:c r="M7" s="45" t="str">
        <x:v>Top markets — B2C fundamentals</x:v>
      </x:c>
    </x:row>
    <x:row r="8">
      <x:c r="A8" s="46" t="str">
        <x:v>Rank</x:v>
      </x:c>
      <x:c r="B8" s="46" t="str">
        <x:v>Market</x:v>
      </x:c>
      <x:c r="C8" s="46" t="str">
        <x:v>Score</x:v>
      </x:c>
      <x:c r="H8" s="46" t="str">
        <x:v>Rank</x:v>
      </x:c>
      <x:c r="I8" s="46" t="str">
        <x:v>Market</x:v>
      </x:c>
      <x:c r="J8" s="46" t="str">
        <x:v>Score</x:v>
      </x:c>
    </x:row>
    <x:row r="9">
      <x:c r="A9" s="27" t="n">
        <x:v>1</x:v>
      </x:c>
      <x:c r="B9" s="27" t="str">
        <x:f>INDEX('Market Scores'!$A$5:$A$34,MATCH(A9,'Market Scores'!$F$5:$F$34,0))</x:f>
        <x:v>Switzerland</x:v>
      </x:c>
      <x:c r="C9" s="47" t="n">
        <x:f>INDEX('Market Scores'!$D$5:$D$34,MATCH(A9,'Market Scores'!$F$5:$F$34,0))</x:f>
        <x:v>78.62068965517241</x:v>
      </x:c>
      <x:c r="H9" s="27" t="n">
        <x:v>1</x:v>
      </x:c>
      <x:c r="I9" s="27" t="str">
        <x:f>INDEX('Market Scores'!$A$5:$A$34,MATCH(H9,'Market Scores'!$G$5:$G$34,0))</x:f>
        <x:v>United Kingdom</x:v>
      </x:c>
      <x:c r="J9" s="47" t="n">
        <x:f>INDEX('Market Scores'!$E$5:$E$34,MATCH(H9,'Market Scores'!$G$5:$G$34,0))</x:f>
        <x:v>75.307881773399</x:v>
      </x:c>
    </x:row>
    <x:row r="10">
      <x:c r="A10" s="27" t="n">
        <x:v>2</x:v>
      </x:c>
      <x:c r="B10" s="27" t="str">
        <x:f>INDEX('Market Scores'!$A$5:$A$34,MATCH(A10,'Market Scores'!$F$5:$F$34,0))</x:f>
        <x:v>United Kingdom</x:v>
      </x:c>
      <x:c r="C10" s="47" t="n">
        <x:f>INDEX('Market Scores'!$D$5:$D$34,MATCH(A10,'Market Scores'!$F$5:$F$34,0))</x:f>
        <x:v>76.37931034482759</x:v>
      </x:c>
      <x:c r="H10" s="27" t="n">
        <x:v>2</x:v>
      </x:c>
      <x:c r="I10" s="27" t="str">
        <x:f>INDEX('Market Scores'!$A$5:$A$34,MATCH(H10,'Market Scores'!$G$5:$G$34,0))</x:f>
        <x:v>Germany</x:v>
      </x:c>
      <x:c r="J10" s="47" t="n">
        <x:f>INDEX('Market Scores'!$E$5:$E$34,MATCH(H10,'Market Scores'!$G$5:$G$34,0))</x:f>
        <x:v>75</x:v>
      </x:c>
    </x:row>
    <x:row r="11">
      <x:c r="A11" s="27" t="n">
        <x:v>3</x:v>
      </x:c>
      <x:c r="B11" s="27" t="str">
        <x:f>INDEX('Market Scores'!$A$5:$A$34,MATCH(A11,'Market Scores'!$F$5:$F$34,0))</x:f>
        <x:v>France</x:v>
      </x:c>
      <x:c r="C11" s="47" t="n">
        <x:f>INDEX('Market Scores'!$D$5:$D$34,MATCH(A11,'Market Scores'!$F$5:$F$34,0))</x:f>
        <x:v>72.93103448275863</x:v>
      </x:c>
      <x:c r="H11" s="27" t="n">
        <x:v>3</x:v>
      </x:c>
      <x:c r="I11" s="27" t="str">
        <x:f>INDEX('Market Scores'!$A$5:$A$34,MATCH(H11,'Market Scores'!$G$5:$G$34,0))</x:f>
        <x:v>Spain</x:v>
      </x:c>
      <x:c r="J11" s="47" t="n">
        <x:f>INDEX('Market Scores'!$E$5:$E$34,MATCH(H11,'Market Scores'!$G$5:$G$34,0))</x:f>
        <x:v>72.26600985221675</x:v>
      </x:c>
    </x:row>
    <x:row r="12">
      <x:c r="A12" s="27" t="n">
        <x:v>4</x:v>
      </x:c>
      <x:c r="B12" s="27" t="str">
        <x:f>INDEX('Market Scores'!$A$5:$A$34,MATCH(A12,'Market Scores'!$F$5:$F$34,0))</x:f>
        <x:v>Germany</x:v>
      </x:c>
      <x:c r="C12" s="47" t="n">
        <x:f>INDEX('Market Scores'!$D$5:$D$34,MATCH(A12,'Market Scores'!$F$5:$F$34,0))</x:f>
        <x:v>72.06896551724138</x:v>
      </x:c>
      <x:c r="H12" s="27" t="n">
        <x:v>4</x:v>
      </x:c>
      <x:c r="I12" s="27" t="str">
        <x:f>INDEX('Market Scores'!$A$5:$A$34,MATCH(H12,'Market Scores'!$G$5:$G$34,0))</x:f>
        <x:v>Qatar</x:v>
      </x:c>
      <x:c r="J12" s="47" t="n">
        <x:f>INDEX('Market Scores'!$E$5:$E$34,MATCH(H12,'Market Scores'!$G$5:$G$34,0))</x:f>
        <x:v>72.10031347962384</x:v>
      </x:c>
    </x:row>
    <x:row r="13">
      <x:c r="A13" s="27" t="n">
        <x:v>5</x:v>
      </x:c>
      <x:c r="B13" s="27" t="str">
        <x:f>INDEX('Market Scores'!$A$5:$A$34,MATCH(A13,'Market Scores'!$F$5:$F$34,0))</x:f>
        <x:v>Netherlands</x:v>
      </x:c>
      <x:c r="C13" s="47" t="n">
        <x:f>INDEX('Market Scores'!$D$5:$D$34,MATCH(A13,'Market Scores'!$F$5:$F$34,0))</x:f>
        <x:v>71.89655172413794</x:v>
      </x:c>
      <x:c r="H13" s="27" t="n">
        <x:v>5</x:v>
      </x:c>
      <x:c r="I13" s="27" t="str">
        <x:f>INDEX('Market Scores'!$A$5:$A$34,MATCH(H13,'Market Scores'!$G$5:$G$34,0))</x:f>
        <x:v>Saudi Arabia</x:v>
      </x:c>
      <x:c r="J13" s="47" t="n">
        <x:f>INDEX('Market Scores'!$E$5:$E$34,MATCH(H13,'Market Scores'!$G$5:$G$34,0))</x:f>
        <x:v>70.77586206896552</x:v>
      </x:c>
    </x:row>
    <x:row r="14">
      <x:c r="A14" s="27" t="n">
        <x:v>6</x:v>
      </x:c>
      <x:c r="B14" s="27" t="str">
        <x:f>INDEX('Market Scores'!$A$5:$A$34,MATCH(A14,'Market Scores'!$F$5:$F$34,0))</x:f>
        <x:v>Spain</x:v>
      </x:c>
      <x:c r="C14" s="47" t="n">
        <x:f>INDEX('Market Scores'!$D$5:$D$34,MATCH(A14,'Market Scores'!$F$5:$F$34,0))</x:f>
        <x:v>70.17241379310346</x:v>
      </x:c>
      <x:c r="H14" s="27" t="n">
        <x:v>6</x:v>
      </x:c>
      <x:c r="I14" s="27" t="str">
        <x:f>INDEX('Market Scores'!$A$5:$A$34,MATCH(H14,'Market Scores'!$G$5:$G$34,0))</x:f>
        <x:v>Netherlands</x:v>
      </x:c>
      <x:c r="J14" s="47" t="n">
        <x:f>INDEX('Market Scores'!$E$5:$E$34,MATCH(H14,'Market Scores'!$G$5:$G$34,0))</x:f>
        <x:v>69.77832512315271</x:v>
      </x:c>
    </x:row>
    <x:row r="15">
      <x:c r="A15" s="27" t="n">
        <x:v>7</x:v>
      </x:c>
      <x:c r="B15" s="27" t="str">
        <x:f>INDEX('Market Scores'!$A$5:$A$34,MATCH(A15,'Market Scores'!$F$5:$F$34,0))</x:f>
        <x:v>Belgium</x:v>
      </x:c>
      <x:c r="C15" s="47" t="n">
        <x:f>INDEX('Market Scores'!$D$5:$D$34,MATCH(A15,'Market Scores'!$F$5:$F$34,0))</x:f>
        <x:v>68.9655172413793</x:v>
      </x:c>
      <x:c r="H15" s="27" t="n">
        <x:v>7</x:v>
      </x:c>
      <x:c r="I15" s="27" t="str">
        <x:f>INDEX('Market Scores'!$A$5:$A$34,MATCH(H15,'Market Scores'!$G$5:$G$34,0))</x:f>
        <x:v>France</x:v>
      </x:c>
      <x:c r="J15" s="47" t="n">
        <x:f>INDEX('Market Scores'!$E$5:$E$34,MATCH(H15,'Market Scores'!$G$5:$G$34,0))</x:f>
        <x:v>68.71921182266011</x:v>
      </x:c>
    </x:row>
    <x:row r="16">
      <x:c r="A16" s="27" t="n">
        <x:v>8</x:v>
      </x:c>
      <x:c r="B16" s="27" t="str">
        <x:f>INDEX('Market Scores'!$A$5:$A$34,MATCH(A16,'Market Scores'!$F$5:$F$34,0))</x:f>
        <x:v>Denmark</x:v>
      </x:c>
      <x:c r="C16" s="47" t="n">
        <x:f>INDEX('Market Scores'!$D$5:$D$34,MATCH(A16,'Market Scores'!$F$5:$F$34,0))</x:f>
        <x:v>63.79310344827586</x:v>
      </x:c>
      <x:c r="H16" s="27" t="n">
        <x:v>8</x:v>
      </x:c>
      <x:c r="I16" s="27" t="str">
        <x:f>INDEX('Market Scores'!$A$5:$A$34,MATCH(H16,'Market Scores'!$G$5:$G$34,0))</x:f>
        <x:v>Italy</x:v>
      </x:c>
      <x:c r="J16" s="47" t="n">
        <x:f>INDEX('Market Scores'!$E$5:$E$34,MATCH(H16,'Market Scores'!$G$5:$G$34,0))</x:f>
        <x:v>65.23399014778326</x:v>
      </x:c>
    </x:row>
    <x:row r="17">
      <x:c r="A17" s="27" t="n">
        <x:v>9</x:v>
      </x:c>
      <x:c r="B17" s="27" t="str">
        <x:f>INDEX('Market Scores'!$A$5:$A$34,MATCH(A17,'Market Scores'!$F$5:$F$34,0))</x:f>
        <x:v>Ireland</x:v>
      </x:c>
      <x:c r="C17" s="47" t="n">
        <x:f>INDEX('Market Scores'!$D$5:$D$34,MATCH(A17,'Market Scores'!$F$5:$F$34,0))</x:f>
        <x:v>63.27586206896551</x:v>
      </x:c>
      <x:c r="H17" s="27" t="n">
        <x:v>9</x:v>
      </x:c>
      <x:c r="I17" s="27" t="str">
        <x:f>INDEX('Market Scores'!$A$5:$A$34,MATCH(H17,'Market Scores'!$G$5:$G$34,0))</x:f>
        <x:v>Switzerland</x:v>
      </x:c>
      <x:c r="J17" s="47" t="n">
        <x:f>INDEX('Market Scores'!$E$5:$E$34,MATCH(H17,'Market Scores'!$G$5:$G$34,0))</x:f>
        <x:v>64.66748768472907</x:v>
      </x:c>
    </x:row>
    <x:row r="18">
      <x:c r="A18" s="27" t="n">
        <x:v>10</x:v>
      </x:c>
      <x:c r="B18" s="27" t="str">
        <x:f>INDEX('Market Scores'!$A$5:$A$34,MATCH(A18,'Market Scores'!$F$5:$F$34,0))</x:f>
        <x:v>Saudi Arabia</x:v>
      </x:c>
      <x:c r="C18" s="47" t="n">
        <x:f>INDEX('Market Scores'!$D$5:$D$34,MATCH(A18,'Market Scores'!$F$5:$F$34,0))</x:f>
        <x:v>60.689655172413794</x:v>
      </x:c>
      <x:c r="H18" s="27" t="n">
        <x:v>10</x:v>
      </x:c>
      <x:c r="I18" s="27" t="str">
        <x:f>INDEX('Market Scores'!$A$5:$A$34,MATCH(H18,'Market Scores'!$G$5:$G$34,0))</x:f>
        <x:v>Türkiye</x:v>
      </x:c>
      <x:c r="J18" s="47" t="n">
        <x:f>INDEX('Market Scores'!$E$5:$E$34,MATCH(H18,'Market Scores'!$G$5:$G$34,0))</x:f>
        <x:v>64.29802955665025</x:v>
      </x:c>
    </x:row>
    <x:row r="22">
      <x:c r="A22" s="45" t="str">
        <x:v>How to use this workbook</x:v>
      </x:c>
      <x:c r="B22" s="45" t="str">
        <x:v>How to use this workbook</x:v>
      </x:c>
      <x:c r="C22" s="45" t="str">
        <x:v>How to use this workbook</x:v>
      </x:c>
      <x:c r="D22" s="45" t="str">
        <x:v>How to use this workbook</x:v>
      </x:c>
      <x:c r="E22" s="45" t="str">
        <x:v>How to use this workbook</x:v>
      </x:c>
      <x:c r="F22" s="45" t="str">
        <x:v>How to use this workbook</x:v>
      </x:c>
      <x:c r="G22" s="45" t="str">
        <x:v>How to use this workbook</x:v>
      </x:c>
      <x:c r="H22" s="45" t="str">
        <x:v>How to use this workbook</x:v>
      </x:c>
      <x:c r="I22" s="45" t="str">
        <x:v>How to use this workbook</x:v>
      </x:c>
      <x:c r="J22" s="45" t="str">
        <x:v>How to use this workbook</x:v>
      </x:c>
      <x:c r="K22" s="45" t="str">
        <x:v>How to use this workbook</x:v>
      </x:c>
      <x:c r="L22" s="45" t="str">
        <x:v>How to use this workbook</x:v>
      </x:c>
      <x:c r="M22" s="45" t="str">
        <x:v>How to use this workbook</x:v>
      </x:c>
      <x:c r="N22" s="45" t="str">
        <x:v>How to use this workbook</x:v>
      </x:c>
    </x:row>
    <x:row r="23">
      <x:c r="A23" s="66" t="str">
        <x:v>Use Market Scores to compare all 30 countries, then change weights in Scoring Model to reflect the business. The current model focuses on market fundamentals: scale, purchasing power, economic momentum and digital readiness. Before turning scores into budget recommendations, add industry demand, paid-media costs, localisation cost, competitive intensity, sales coverage and regulatory constraints.</x:v>
      </x:c>
      <x:c r="B23" s="67" t="str">
        <x:v>Use Market Scores to compare all 30 countries, then change weights in Scoring Model to reflect the business. The current model focuses on market fundamentals: scale, purchasing power, economic momentum and digital readiness. Before turning scores into budget recommendations, add industry demand, paid-media costs, localisation cost, competitive intensity, sales coverage and regulatory constraints.</x:v>
      </x:c>
      <x:c r="C23" s="67" t="str">
        <x:v>Use Market Scores to compare all 30 countries, then change weights in Scoring Model to reflect the business. The current model focuses on market fundamentals: scale, purchasing power, economic momentum and digital readiness. Before turning scores into budget recommendations, add industry demand, paid-media costs, localisation cost, competitive intensity, sales coverage and regulatory constraints.</x:v>
      </x:c>
      <x:c r="D23" s="67" t="str">
        <x:v>Use Market Scores to compare all 30 countries, then change weights in Scoring Model to reflect the business. The current model focuses on market fundamentals: scale, purchasing power, economic momentum and digital readiness. Before turning scores into budget recommendations, add industry demand, paid-media costs, localisation cost, competitive intensity, sales coverage and regulatory constraints.</x:v>
      </x:c>
      <x:c r="E23" s="67" t="str">
        <x:v>Use Market Scores to compare all 30 countries, then change weights in Scoring Model to reflect the business. The current model focuses on market fundamentals: scale, purchasing power, economic momentum and digital readiness. Before turning scores into budget recommendations, add industry demand, paid-media costs, localisation cost, competitive intensity, sales coverage and regulatory constraints.</x:v>
      </x:c>
      <x:c r="F23" s="67" t="str">
        <x:v>Use Market Scores to compare all 30 countries, then change weights in Scoring Model to reflect the business. The current model focuses on market fundamentals: scale, purchasing power, economic momentum and digital readiness. Before turning scores into budget recommendations, add industry demand, paid-media costs, localisation cost, competitive intensity, sales coverage and regulatory constraints.</x:v>
      </x:c>
      <x:c r="G23" s="67" t="str">
        <x:v>Use Market Scores to compare all 30 countries, then change weights in Scoring Model to reflect the business. The current model focuses on market fundamentals: scale, purchasing power, economic momentum and digital readiness. Before turning scores into budget recommendations, add industry demand, paid-media costs, localisation cost, competitive intensity, sales coverage and regulatory constraints.</x:v>
      </x:c>
      <x:c r="H23" s="67" t="str">
        <x:v>Use Market Scores to compare all 30 countries, then change weights in Scoring Model to reflect the business. The current model focuses on market fundamentals: scale, purchasing power, economic momentum and digital readiness. Before turning scores into budget recommendations, add industry demand, paid-media costs, localisation cost, competitive intensity, sales coverage and regulatory constraints.</x:v>
      </x:c>
      <x:c r="I23" s="67" t="str">
        <x:v>Use Market Scores to compare all 30 countries, then change weights in Scoring Model to reflect the business. The current model focuses on market fundamentals: scale, purchasing power, economic momentum and digital readiness. Before turning scores into budget recommendations, add industry demand, paid-media costs, localisation cost, competitive intensity, sales coverage and regulatory constraints.</x:v>
      </x:c>
      <x:c r="J23" s="67" t="str">
        <x:v>Use Market Scores to compare all 30 countries, then change weights in Scoring Model to reflect the business. The current model focuses on market fundamentals: scale, purchasing power, economic momentum and digital readiness. Before turning scores into budget recommendations, add industry demand, paid-media costs, localisation cost, competitive intensity, sales coverage and regulatory constraints.</x:v>
      </x:c>
      <x:c r="K23" s="67" t="str">
        <x:v>Use Market Scores to compare all 30 countries, then change weights in Scoring Model to reflect the business. The current model focuses on market fundamentals: scale, purchasing power, economic momentum and digital readiness. Before turning scores into budget recommendations, add industry demand, paid-media costs, localisation cost, competitive intensity, sales coverage and regulatory constraints.</x:v>
      </x:c>
      <x:c r="L23" s="67" t="str">
        <x:v>Use Market Scores to compare all 30 countries, then change weights in Scoring Model to reflect the business. The current model focuses on market fundamentals: scale, purchasing power, economic momentum and digital readiness. Before turning scores into budget recommendations, add industry demand, paid-media costs, localisation cost, competitive intensity, sales coverage and regulatory constraints.</x:v>
      </x:c>
      <x:c r="M23" s="67" t="str">
        <x:v>Use Market Scores to compare all 30 countries, then change weights in Scoring Model to reflect the business. The current model focuses on market fundamentals: scale, purchasing power, economic momentum and digital readiness. Before turning scores into budget recommendations, add industry demand, paid-media costs, localisation cost, competitive intensity, sales coverage and regulatory constraints.</x:v>
      </x:c>
      <x:c r="N23" s="68" t="str">
        <x:v>Use Market Scores to compare all 30 countries, then change weights in Scoring Model to reflect the business. The current model focuses on market fundamentals: scale, purchasing power, economic momentum and digital readiness. Before turning scores into budget recommendations, add industry demand, paid-media costs, localisation cost, competitive intensity, sales coverage and regulatory constraints.</x:v>
      </x:c>
    </x:row>
    <x:row r="24">
      <x:c r="A24" s="69" t="str">
        <x:v>Use Market Scores to compare all 30 countries, then change weights in Scoring Model to reflect the business. The current model focuses on market fundamentals: scale, purchasing power, economic momentum and digital readiness. Before turning scores into budget recommendations, add industry demand, paid-media costs, localisation cost, competitive intensity, sales coverage and regulatory constraints.</x:v>
      </x:c>
      <x:c r="B24" s="70" t="str">
        <x:v>Use Market Scores to compare all 30 countries, then change weights in Scoring Model to reflect the business. The current model focuses on market fundamentals: scale, purchasing power, economic momentum and digital readiness. Before turning scores into budget recommendations, add industry demand, paid-media costs, localisation cost, competitive intensity, sales coverage and regulatory constraints.</x:v>
      </x:c>
      <x:c r="C24" s="70" t="str">
        <x:v>Use Market Scores to compare all 30 countries, then change weights in Scoring Model to reflect the business. The current model focuses on market fundamentals: scale, purchasing power, economic momentum and digital readiness. Before turning scores into budget recommendations, add industry demand, paid-media costs, localisation cost, competitive intensity, sales coverage and regulatory constraints.</x:v>
      </x:c>
      <x:c r="D24" s="70" t="str">
        <x:v>Use Market Scores to compare all 30 countries, then change weights in Scoring Model to reflect the business. The current model focuses on market fundamentals: scale, purchasing power, economic momentum and digital readiness. Before turning scores into budget recommendations, add industry demand, paid-media costs, localisation cost, competitive intensity, sales coverage and regulatory constraints.</x:v>
      </x:c>
      <x:c r="E24" s="70" t="str">
        <x:v>Use Market Scores to compare all 30 countries, then change weights in Scoring Model to reflect the business. The current model focuses on market fundamentals: scale, purchasing power, economic momentum and digital readiness. Before turning scores into budget recommendations, add industry demand, paid-media costs, localisation cost, competitive intensity, sales coverage and regulatory constraints.</x:v>
      </x:c>
      <x:c r="F24" s="70" t="str">
        <x:v>Use Market Scores to compare all 30 countries, then change weights in Scoring Model to reflect the business. The current model focuses on market fundamentals: scale, purchasing power, economic momentum and digital readiness. Before turning scores into budget recommendations, add industry demand, paid-media costs, localisation cost, competitive intensity, sales coverage and regulatory constraints.</x:v>
      </x:c>
      <x:c r="G24" s="70" t="str">
        <x:v>Use Market Scores to compare all 30 countries, then change weights in Scoring Model to reflect the business. The current model focuses on market fundamentals: scale, purchasing power, economic momentum and digital readiness. Before turning scores into budget recommendations, add industry demand, paid-media costs, localisation cost, competitive intensity, sales coverage and regulatory constraints.</x:v>
      </x:c>
      <x:c r="H24" s="70" t="str">
        <x:v>Use Market Scores to compare all 30 countries, then change weights in Scoring Model to reflect the business. The current model focuses on market fundamentals: scale, purchasing power, economic momentum and digital readiness. Before turning scores into budget recommendations, add industry demand, paid-media costs, localisation cost, competitive intensity, sales coverage and regulatory constraints.</x:v>
      </x:c>
      <x:c r="I24" s="70" t="str">
        <x:v>Use Market Scores to compare all 30 countries, then change weights in Scoring Model to reflect the business. The current model focuses on market fundamentals: scale, purchasing power, economic momentum and digital readiness. Before turning scores into budget recommendations, add industry demand, paid-media costs, localisation cost, competitive intensity, sales coverage and regulatory constraints.</x:v>
      </x:c>
      <x:c r="J24" s="70" t="str">
        <x:v>Use Market Scores to compare all 30 countries, then change weights in Scoring Model to reflect the business. The current model focuses on market fundamentals: scale, purchasing power, economic momentum and digital readiness. Before turning scores into budget recommendations, add industry demand, paid-media costs, localisation cost, competitive intensity, sales coverage and regulatory constraints.</x:v>
      </x:c>
      <x:c r="K24" s="70" t="str">
        <x:v>Use Market Scores to compare all 30 countries, then change weights in Scoring Model to reflect the business. The current model focuses on market fundamentals: scale, purchasing power, economic momentum and digital readiness. Before turning scores into budget recommendations, add industry demand, paid-media costs, localisation cost, competitive intensity, sales coverage and regulatory constraints.</x:v>
      </x:c>
      <x:c r="L24" s="70" t="str">
        <x:v>Use Market Scores to compare all 30 countries, then change weights in Scoring Model to reflect the business. The current model focuses on market fundamentals: scale, purchasing power, economic momentum and digital readiness. Before turning scores into budget recommendations, add industry demand, paid-media costs, localisation cost, competitive intensity, sales coverage and regulatory constraints.</x:v>
      </x:c>
      <x:c r="M24" s="70" t="str">
        <x:v>Use Market Scores to compare all 30 countries, then change weights in Scoring Model to reflect the business. The current model focuses on market fundamentals: scale, purchasing power, economic momentum and digital readiness. Before turning scores into budget recommendations, add industry demand, paid-media costs, localisation cost, competitive intensity, sales coverage and regulatory constraints.</x:v>
      </x:c>
      <x:c r="N24" s="71" t="str">
        <x:v>Use Market Scores to compare all 30 countries, then change weights in Scoring Model to reflect the business. The current model focuses on market fundamentals: scale, purchasing power, economic momentum and digital readiness. Before turning scores into budget recommendations, add industry demand, paid-media costs, localisation cost, competitive intensity, sales coverage and regulatory constraints.</x:v>
      </x:c>
    </x:row>
    <x:row r="25">
      <x:c r="A25" s="69" t="str">
        <x:v>Use Market Scores to compare all 30 countries, then change weights in Scoring Model to reflect the business. The current model focuses on market fundamentals: scale, purchasing power, economic momentum and digital readiness. Before turning scores into budget recommendations, add industry demand, paid-media costs, localisation cost, competitive intensity, sales coverage and regulatory constraints.</x:v>
      </x:c>
      <x:c r="B25" s="70" t="str">
        <x:v>Use Market Scores to compare all 30 countries, then change weights in Scoring Model to reflect the business. The current model focuses on market fundamentals: scale, purchasing power, economic momentum and digital readiness. Before turning scores into budget recommendations, add industry demand, paid-media costs, localisation cost, competitive intensity, sales coverage and regulatory constraints.</x:v>
      </x:c>
      <x:c r="C25" s="70" t="str">
        <x:v>Use Market Scores to compare all 30 countries, then change weights in Scoring Model to reflect the business. The current model focuses on market fundamentals: scale, purchasing power, economic momentum and digital readiness. Before turning scores into budget recommendations, add industry demand, paid-media costs, localisation cost, competitive intensity, sales coverage and regulatory constraints.</x:v>
      </x:c>
      <x:c r="D25" s="70" t="str">
        <x:v>Use Market Scores to compare all 30 countries, then change weights in Scoring Model to reflect the business. The current model focuses on market fundamentals: scale, purchasing power, economic momentum and digital readiness. Before turning scores into budget recommendations, add industry demand, paid-media costs, localisation cost, competitive intensity, sales coverage and regulatory constraints.</x:v>
      </x:c>
      <x:c r="E25" s="70" t="str">
        <x:v>Use Market Scores to compare all 30 countries, then change weights in Scoring Model to reflect the business. The current model focuses on market fundamentals: scale, purchasing power, economic momentum and digital readiness. Before turning scores into budget recommendations, add industry demand, paid-media costs, localisation cost, competitive intensity, sales coverage and regulatory constraints.</x:v>
      </x:c>
      <x:c r="F25" s="70" t="str">
        <x:v>Use Market Scores to compare all 30 countries, then change weights in Scoring Model to reflect the business. The current model focuses on market fundamentals: scale, purchasing power, economic momentum and digital readiness. Before turning scores into budget recommendations, add industry demand, paid-media costs, localisation cost, competitive intensity, sales coverage and regulatory constraints.</x:v>
      </x:c>
      <x:c r="G25" s="70" t="str">
        <x:v>Use Market Scores to compare all 30 countries, then change weights in Scoring Model to reflect the business. The current model focuses on market fundamentals: scale, purchasing power, economic momentum and digital readiness. Before turning scores into budget recommendations, add industry demand, paid-media costs, localisation cost, competitive intensity, sales coverage and regulatory constraints.</x:v>
      </x:c>
      <x:c r="H25" s="70" t="str">
        <x:v>Use Market Scores to compare all 30 countries, then change weights in Scoring Model to reflect the business. The current model focuses on market fundamentals: scale, purchasing power, economic momentum and digital readiness. Before turning scores into budget recommendations, add industry demand, paid-media costs, localisation cost, competitive intensity, sales coverage and regulatory constraints.</x:v>
      </x:c>
      <x:c r="I25" s="70" t="str">
        <x:v>Use Market Scores to compare all 30 countries, then change weights in Scoring Model to reflect the business. The current model focuses on market fundamentals: scale, purchasing power, economic momentum and digital readiness. Before turning scores into budget recommendations, add industry demand, paid-media costs, localisation cost, competitive intensity, sales coverage and regulatory constraints.</x:v>
      </x:c>
      <x:c r="J25" s="70" t="str">
        <x:v>Use Market Scores to compare all 30 countries, then change weights in Scoring Model to reflect the business. The current model focuses on market fundamentals: scale, purchasing power, economic momentum and digital readiness. Before turning scores into budget recommendations, add industry demand, paid-media costs, localisation cost, competitive intensity, sales coverage and regulatory constraints.</x:v>
      </x:c>
      <x:c r="K25" s="70" t="str">
        <x:v>Use Market Scores to compare all 30 countries, then change weights in Scoring Model to reflect the business. The current model focuses on market fundamentals: scale, purchasing power, economic momentum and digital readiness. Before turning scores into budget recommendations, add industry demand, paid-media costs, localisation cost, competitive intensity, sales coverage and regulatory constraints.</x:v>
      </x:c>
      <x:c r="L25" s="70" t="str">
        <x:v>Use Market Scores to compare all 30 countries, then change weights in Scoring Model to reflect the business. The current model focuses on market fundamentals: scale, purchasing power, economic momentum and digital readiness. Before turning scores into budget recommendations, add industry demand, paid-media costs, localisation cost, competitive intensity, sales coverage and regulatory constraints.</x:v>
      </x:c>
      <x:c r="M25" s="70" t="str">
        <x:v>Use Market Scores to compare all 30 countries, then change weights in Scoring Model to reflect the business. The current model focuses on market fundamentals: scale, purchasing power, economic momentum and digital readiness. Before turning scores into budget recommendations, add industry demand, paid-media costs, localisation cost, competitive intensity, sales coverage and regulatory constraints.</x:v>
      </x:c>
      <x:c r="N25" s="71" t="str">
        <x:v>Use Market Scores to compare all 30 countries, then change weights in Scoring Model to reflect the business. The current model focuses on market fundamentals: scale, purchasing power, economic momentum and digital readiness. Before turning scores into budget recommendations, add industry demand, paid-media costs, localisation cost, competitive intensity, sales coverage and regulatory constraints.</x:v>
      </x:c>
    </x:row>
    <x:row r="26">
      <x:c r="A26" s="69" t="str">
        <x:v>Use Market Scores to compare all 30 countries, then change weights in Scoring Model to reflect the business. The current model focuses on market fundamentals: scale, purchasing power, economic momentum and digital readiness. Before turning scores into budget recommendations, add industry demand, paid-media costs, localisation cost, competitive intensity, sales coverage and regulatory constraints.</x:v>
      </x:c>
      <x:c r="B26" s="70" t="str">
        <x:v>Use Market Scores to compare all 30 countries, then change weights in Scoring Model to reflect the business. The current model focuses on market fundamentals: scale, purchasing power, economic momentum and digital readiness. Before turning scores into budget recommendations, add industry demand, paid-media costs, localisation cost, competitive intensity, sales coverage and regulatory constraints.</x:v>
      </x:c>
      <x:c r="C26" s="70" t="str">
        <x:v>Use Market Scores to compare all 30 countries, then change weights in Scoring Model to reflect the business. The current model focuses on market fundamentals: scale, purchasing power, economic momentum and digital readiness. Before turning scores into budget recommendations, add industry demand, paid-media costs, localisation cost, competitive intensity, sales coverage and regulatory constraints.</x:v>
      </x:c>
      <x:c r="D26" s="70" t="str">
        <x:v>Use Market Scores to compare all 30 countries, then change weights in Scoring Model to reflect the business. The current model focuses on market fundamentals: scale, purchasing power, economic momentum and digital readiness. Before turning scores into budget recommendations, add industry demand, paid-media costs, localisation cost, competitive intensity, sales coverage and regulatory constraints.</x:v>
      </x:c>
      <x:c r="E26" s="70" t="str">
        <x:v>Use Market Scores to compare all 30 countries, then change weights in Scoring Model to reflect the business. The current model focuses on market fundamentals: scale, purchasing power, economic momentum and digital readiness. Before turning scores into budget recommendations, add industry demand, paid-media costs, localisation cost, competitive intensity, sales coverage and regulatory constraints.</x:v>
      </x:c>
      <x:c r="F26" s="70" t="str">
        <x:v>Use Market Scores to compare all 30 countries, then change weights in Scoring Model to reflect the business. The current model focuses on market fundamentals: scale, purchasing power, economic momentum and digital readiness. Before turning scores into budget recommendations, add industry demand, paid-media costs, localisation cost, competitive intensity, sales coverage and regulatory constraints.</x:v>
      </x:c>
      <x:c r="G26" s="70" t="str">
        <x:v>Use Market Scores to compare all 30 countries, then change weights in Scoring Model to reflect the business. The current model focuses on market fundamentals: scale, purchasing power, economic momentum and digital readiness. Before turning scores into budget recommendations, add industry demand, paid-media costs, localisation cost, competitive intensity, sales coverage and regulatory constraints.</x:v>
      </x:c>
      <x:c r="H26" s="70" t="str">
        <x:v>Use Market Scores to compare all 30 countries, then change weights in Scoring Model to reflect the business. The current model focuses on market fundamentals: scale, purchasing power, economic momentum and digital readiness. Before turning scores into budget recommendations, add industry demand, paid-media costs, localisation cost, competitive intensity, sales coverage and regulatory constraints.</x:v>
      </x:c>
      <x:c r="I26" s="70" t="str">
        <x:v>Use Market Scores to compare all 30 countries, then change weights in Scoring Model to reflect the business. The current model focuses on market fundamentals: scale, purchasing power, economic momentum and digital readiness. Before turning scores into budget recommendations, add industry demand, paid-media costs, localisation cost, competitive intensity, sales coverage and regulatory constraints.</x:v>
      </x:c>
      <x:c r="J26" s="70" t="str">
        <x:v>Use Market Scores to compare all 30 countries, then change weights in Scoring Model to reflect the business. The current model focuses on market fundamentals: scale, purchasing power, economic momentum and digital readiness. Before turning scores into budget recommendations, add industry demand, paid-media costs, localisation cost, competitive intensity, sales coverage and regulatory constraints.</x:v>
      </x:c>
      <x:c r="K26" s="70" t="str">
        <x:v>Use Market Scores to compare all 30 countries, then change weights in Scoring Model to reflect the business. The current model focuses on market fundamentals: scale, purchasing power, economic momentum and digital readiness. Before turning scores into budget recommendations, add industry demand, paid-media costs, localisation cost, competitive intensity, sales coverage and regulatory constraints.</x:v>
      </x:c>
      <x:c r="L26" s="70" t="str">
        <x:v>Use Market Scores to compare all 30 countries, then change weights in Scoring Model to reflect the business. The current model focuses on market fundamentals: scale, purchasing power, economic momentum and digital readiness. Before turning scores into budget recommendations, add industry demand, paid-media costs, localisation cost, competitive intensity, sales coverage and regulatory constraints.</x:v>
      </x:c>
      <x:c r="M26" s="70" t="str">
        <x:v>Use Market Scores to compare all 30 countries, then change weights in Scoring Model to reflect the business. The current model focuses on market fundamentals: scale, purchasing power, economic momentum and digital readiness. Before turning scores into budget recommendations, add industry demand, paid-media costs, localisation cost, competitive intensity, sales coverage and regulatory constraints.</x:v>
      </x:c>
      <x:c r="N26" s="71" t="str">
        <x:v>Use Market Scores to compare all 30 countries, then change weights in Scoring Model to reflect the business. The current model focuses on market fundamentals: scale, purchasing power, economic momentum and digital readiness. Before turning scores into budget recommendations, add industry demand, paid-media costs, localisation cost, competitive intensity, sales coverage and regulatory constraints.</x:v>
      </x:c>
    </x:row>
    <x:row r="27">
      <x:c r="A27" s="72" t="str">
        <x:v>Use Market Scores to compare all 30 countries, then change weights in Scoring Model to reflect the business. The current model focuses on market fundamentals: scale, purchasing power, economic momentum and digital readiness. Before turning scores into budget recommendations, add industry demand, paid-media costs, localisation cost, competitive intensity, sales coverage and regulatory constraints.</x:v>
      </x:c>
      <x:c r="B27" s="73" t="str">
        <x:v>Use Market Scores to compare all 30 countries, then change weights in Scoring Model to reflect the business. The current model focuses on market fundamentals: scale, purchasing power, economic momentum and digital readiness. Before turning scores into budget recommendations, add industry demand, paid-media costs, localisation cost, competitive intensity, sales coverage and regulatory constraints.</x:v>
      </x:c>
      <x:c r="C27" s="73" t="str">
        <x:v>Use Market Scores to compare all 30 countries, then change weights in Scoring Model to reflect the business. The current model focuses on market fundamentals: scale, purchasing power, economic momentum and digital readiness. Before turning scores into budget recommendations, add industry demand, paid-media costs, localisation cost, competitive intensity, sales coverage and regulatory constraints.</x:v>
      </x:c>
      <x:c r="D27" s="73" t="str">
        <x:v>Use Market Scores to compare all 30 countries, then change weights in Scoring Model to reflect the business. The current model focuses on market fundamentals: scale, purchasing power, economic momentum and digital readiness. Before turning scores into budget recommendations, add industry demand, paid-media costs, localisation cost, competitive intensity, sales coverage and regulatory constraints.</x:v>
      </x:c>
      <x:c r="E27" s="73" t="str">
        <x:v>Use Market Scores to compare all 30 countries, then change weights in Scoring Model to reflect the business. The current model focuses on market fundamentals: scale, purchasing power, economic momentum and digital readiness. Before turning scores into budget recommendations, add industry demand, paid-media costs, localisation cost, competitive intensity, sales coverage and regulatory constraints.</x:v>
      </x:c>
      <x:c r="F27" s="73" t="str">
        <x:v>Use Market Scores to compare all 30 countries, then change weights in Scoring Model to reflect the business. The current model focuses on market fundamentals: scale, purchasing power, economic momentum and digital readiness. Before turning scores into budget recommendations, add industry demand, paid-media costs, localisation cost, competitive intensity, sales coverage and regulatory constraints.</x:v>
      </x:c>
      <x:c r="G27" s="73" t="str">
        <x:v>Use Market Scores to compare all 30 countries, then change weights in Scoring Model to reflect the business. The current model focuses on market fundamentals: scale, purchasing power, economic momentum and digital readiness. Before turning scores into budget recommendations, add industry demand, paid-media costs, localisation cost, competitive intensity, sales coverage and regulatory constraints.</x:v>
      </x:c>
      <x:c r="H27" s="73" t="str">
        <x:v>Use Market Scores to compare all 30 countries, then change weights in Scoring Model to reflect the business. The current model focuses on market fundamentals: scale, purchasing power, economic momentum and digital readiness. Before turning scores into budget recommendations, add industry demand, paid-media costs, localisation cost, competitive intensity, sales coverage and regulatory constraints.</x:v>
      </x:c>
      <x:c r="I27" s="73" t="str">
        <x:v>Use Market Scores to compare all 30 countries, then change weights in Scoring Model to reflect the business. The current model focuses on market fundamentals: scale, purchasing power, economic momentum and digital readiness. Before turning scores into budget recommendations, add industry demand, paid-media costs, localisation cost, competitive intensity, sales coverage and regulatory constraints.</x:v>
      </x:c>
      <x:c r="J27" s="73" t="str">
        <x:v>Use Market Scores to compare all 30 countries, then change weights in Scoring Model to reflect the business. The current model focuses on market fundamentals: scale, purchasing power, economic momentum and digital readiness. Before turning scores into budget recommendations, add industry demand, paid-media costs, localisation cost, competitive intensity, sales coverage and regulatory constraints.</x:v>
      </x:c>
      <x:c r="K27" s="73" t="str">
        <x:v>Use Market Scores to compare all 30 countries, then change weights in Scoring Model to reflect the business. The current model focuses on market fundamentals: scale, purchasing power, economic momentum and digital readiness. Before turning scores into budget recommendations, add industry demand, paid-media costs, localisation cost, competitive intensity, sales coverage and regulatory constraints.</x:v>
      </x:c>
      <x:c r="L27" s="73" t="str">
        <x:v>Use Market Scores to compare all 30 countries, then change weights in Scoring Model to reflect the business. The current model focuses on market fundamentals: scale, purchasing power, economic momentum and digital readiness. Before turning scores into budget recommendations, add industry demand, paid-media costs, localisation cost, competitive intensity, sales coverage and regulatory constraints.</x:v>
      </x:c>
      <x:c r="M27" s="73" t="str">
        <x:v>Use Market Scores to compare all 30 countries, then change weights in Scoring Model to reflect the business. The current model focuses on market fundamentals: scale, purchasing power, economic momentum and digital readiness. Before turning scores into budget recommendations, add industry demand, paid-media costs, localisation cost, competitive intensity, sales coverage and regulatory constraints.</x:v>
      </x:c>
      <x:c r="N27" s="74" t="str">
        <x:v>Use Market Scores to compare all 30 countries, then change weights in Scoring Model to reflect the business. The current model focuses on market fundamentals: scale, purchasing power, economic momentum and digital readiness. Before turning scores into budget recommendations, add industry demand, paid-media costs, localisation cost, competitive intensity, sales coverage and regulatory constraints.</x:v>
      </x:c>
    </x:row>
    <x:row r="29">
      <x:c r="A29" s="76" t="str">
        <x:v>Important: a high score does not mean a market will produce a positive return. It means its general market fundamentals rank strongly within this selected peer group.</x:v>
      </x:c>
      <x:c r="B29" s="76" t="str">
        <x:v>Important: a high score does not mean a market will produce a positive return. It means its general market fundamentals rank strongly within this selected peer group.</x:v>
      </x:c>
      <x:c r="C29" s="76" t="str">
        <x:v>Important: a high score does not mean a market will produce a positive return. It means its general market fundamentals rank strongly within this selected peer group.</x:v>
      </x:c>
      <x:c r="D29" s="76" t="str">
        <x:v>Important: a high score does not mean a market will produce a positive return. It means its general market fundamentals rank strongly within this selected peer group.</x:v>
      </x:c>
      <x:c r="E29" s="76" t="str">
        <x:v>Important: a high score does not mean a market will produce a positive return. It means its general market fundamentals rank strongly within this selected peer group.</x:v>
      </x:c>
      <x:c r="F29" s="76" t="str">
        <x:v>Important: a high score does not mean a market will produce a positive return. It means its general market fundamentals rank strongly within this selected peer group.</x:v>
      </x:c>
      <x:c r="G29" s="76" t="str">
        <x:v>Important: a high score does not mean a market will produce a positive return. It means its general market fundamentals rank strongly within this selected peer group.</x:v>
      </x:c>
      <x:c r="H29" s="76" t="str">
        <x:v>Important: a high score does not mean a market will produce a positive return. It means its general market fundamentals rank strongly within this selected peer group.</x:v>
      </x:c>
      <x:c r="I29" s="76" t="str">
        <x:v>Important: a high score does not mean a market will produce a positive return. It means its general market fundamentals rank strongly within this selected peer group.</x:v>
      </x:c>
      <x:c r="J29" s="76" t="str">
        <x:v>Important: a high score does not mean a market will produce a positive return. It means its general market fundamentals rank strongly within this selected peer group.</x:v>
      </x:c>
      <x:c r="K29" s="76" t="str">
        <x:v>Important: a high score does not mean a market will produce a positive return. It means its general market fundamentals rank strongly within this selected peer group.</x:v>
      </x:c>
      <x:c r="L29" s="76" t="str">
        <x:v>Important: a high score does not mean a market will produce a positive return. It means its general market fundamentals rank strongly within this selected peer group.</x:v>
      </x:c>
      <x:c r="M29" s="76" t="str">
        <x:v>Important: a high score does not mean a market will produce a positive return. It means its general market fundamentals rank strongly within this selected peer group.</x:v>
      </x:c>
      <x:c r="N29" s="76" t="str">
        <x:v>Important: a high score does not mean a market will produce a positive return. It means its general market fundamentals rank strongly within this selected peer group.</x:v>
      </x:c>
    </x:row>
  </x:sheetData>
  <x:mergeCells>
    <x:mergeCell ref="A1:N1"/>
    <x:mergeCell ref="A2:N2"/>
    <x:mergeCell ref="A4:C4"/>
    <x:mergeCell ref="D4:F4"/>
    <x:mergeCell ref="G4:I4"/>
    <x:mergeCell ref="J4:N4"/>
    <x:mergeCell ref="A7:F7"/>
    <x:mergeCell ref="H7:M7"/>
    <x:mergeCell ref="A22:N22"/>
    <x:mergeCell ref="A23:N27"/>
    <x:mergeCell ref="A29:N29"/>
  </x:mergeCells>
  <x:conditionalFormatting sqref="C9:C18">
    <x:cfRule type="dataBar" priority="1">
      <x:dataBar>
        <x:cfvo type="min"/>
        <x:cfvo type="max"/>
        <x:color rgb="FFFF514B"/>
      </x:dataBar>
      <x:extLst>
        <x:ext xmlns:x14="http://schemas.microsoft.com/office/spreadsheetml/2009/9/main" uri="{B025F937-C7B1-47D3-B67F-A62EFF666E3E}">
          <x14:id>{E5D2A047-4238-8741-E2B3-85669B88D1C8}</x14:id>
        </x:ext>
      </x:extLst>
    </x:cfRule>
  </x:conditionalFormatting>
  <x:conditionalFormatting sqref="J9:J18">
    <x:cfRule type="dataBar" priority="2">
      <x:dataBar>
        <x:cfvo type="min"/>
        <x:cfvo type="max"/>
        <x:color rgb="FF667C91"/>
      </x:dataBar>
      <x:extLst>
        <x:ext xmlns:x14="http://schemas.microsoft.com/office/spreadsheetml/2009/9/main" uri="{B025F937-C7B1-47D3-B67F-A62EFF666E3E}">
          <x14:id>{169BE573-5479-287D-BE93-74B15E11EBFA}</x14:id>
        </x:ext>
      </x:extLst>
    </x:cfRule>
  </x:conditionalFormatting>
  <x:pageMargins left="0.7" right="0.7" top="0.75" bottom="0.75" header="0.3" footer="0.3"/>
  <x:drawing xmlns:r="http://schemas.openxmlformats.org/officeDocument/2006/relationships" r:id="R3aa4424298e44dc8"/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1" id="{E5D2A047-4238-8741-E2B3-85669B88D1C8}">
            <x14:dataBar gradient="1">
              <x14:cfvo type="min"/>
              <x14:cfvo type="max"/>
              <x14:fillColor rgb="FFFF514B"/>
            </x14:dataBar>
          </x14:cfRule>
          <xm:sqref>C9:C18</xm:sqref>
        </x14:conditionalFormatting>
        <x14:conditionalFormatting>
          <x14:cfRule type="dataBar" priority="2" id="{169BE573-5479-287D-BE93-74B15E11EBFA}">
            <x14:dataBar gradient="1">
              <x14:cfvo type="min"/>
              <x14:cfvo type="max"/>
              <x14:fillColor rgb="FF667C91"/>
            </x14:dataBar>
          </x14:cfRule>
          <xm:sqref>J9:J18</xm:sqref>
        </x14:conditionalFormatting>
      </x14:conditionalFormattings>
    </x:ext>
  </x:extLst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20" hidden="0" customWidth="1"/>
    <x:col min="3" max="3" width="103.88999938964844" hidden="0" customWidth="1"/>
    <x:col min="4" max="4" width="103.88999938964844" hidden="0" customWidth="1"/>
    <x:col min="5" max="5" width="103.88999938964844" hidden="0" customWidth="1"/>
    <x:col min="6" max="6" width="103.88999938964844" hidden="0" customWidth="1"/>
    <x:col min="7" max="7" width="103.88999938964844" hidden="0" customWidth="1"/>
    <x:col min="8" max="8" width="103.88999938964844" hidden="0" customWidth="1"/>
    <x:col min="9" max="9" width="103.88999938964844" hidden="0" customWidth="1"/>
    <x:col min="10" max="10" width="103.88999938964844" hidden="0" customWidth="1"/>
    <x:col min="11" max="11" width="103.88999938964844" hidden="0" customWidth="1"/>
    <x:col min="12" max="12" width="103.88999938964844" hidden="0" customWidth="1"/>
    <x:col min="13" max="13" width="103.88999938964844" hidden="0" customWidth="1"/>
    <x:col min="14" max="14" width="103.88999938964844" hidden="0" customWidth="1"/>
    <x:col min="15" max="15" width="103.88999938964844" hidden="0" customWidth="1"/>
    <x:col min="16" max="16" width="103.88999938964844" hidden="0" customWidth="1"/>
    <x:col min="17" max="17" width="103.88999938964844" hidden="0" customWidth="1"/>
    <x:col min="18" max="18" width="103.88999938964844" hidden="0" customWidth="1"/>
    <x:col min="19" max="19" width="22" hidden="0" customWidth="1"/>
    <x:col min="20" max="20" width="22" hidden="0" customWidth="1"/>
  </x:cols>
  <x:sheetData>
    <x:row r="1" ht="34" customHeight="1">
      <x:c r="A1" s="3" t="str">
        <x:v>EMEA Market Fundamentals Scores</x:v>
      </x:c>
      <x:c r="B1" s="3" t="str">
        <x:v>EMEA Market Fundamentals Scores</x:v>
      </x:c>
      <x:c r="C1" s="3" t="str">
        <x:v>EMEA Market Fundamentals Scores</x:v>
      </x:c>
      <x:c r="D1" s="3" t="str">
        <x:v>EMEA Market Fundamentals Scores</x:v>
      </x:c>
      <x:c r="E1" s="3" t="str">
        <x:v>EMEA Market Fundamentals Scores</x:v>
      </x:c>
      <x:c r="F1" s="3" t="str">
        <x:v>EMEA Market Fundamentals Scores</x:v>
      </x:c>
      <x:c r="G1" s="3" t="str">
        <x:v>EMEA Market Fundamentals Scores</x:v>
      </x:c>
      <x:c r="H1" s="3" t="str">
        <x:v>EMEA Market Fundamentals Scores</x:v>
      </x:c>
      <x:c r="I1" s="3" t="str">
        <x:v>EMEA Market Fundamentals Scores</x:v>
      </x:c>
      <x:c r="J1" s="3" t="str">
        <x:v>EMEA Market Fundamentals Scores</x:v>
      </x:c>
      <x:c r="K1" s="3" t="str">
        <x:v>EMEA Market Fundamentals Scores</x:v>
      </x:c>
      <x:c r="L1" s="3" t="str">
        <x:v>EMEA Market Fundamentals Scores</x:v>
      </x:c>
      <x:c r="M1" s="3" t="str">
        <x:v>EMEA Market Fundamentals Scores</x:v>
      </x:c>
      <x:c r="N1" s="3" t="str">
        <x:v>EMEA Market Fundamentals Scores</x:v>
      </x:c>
      <x:c r="O1" s="3" t="str">
        <x:v>EMEA Market Fundamentals Scores</x:v>
      </x:c>
      <x:c r="P1" s="3" t="str">
        <x:v>EMEA Market Fundamentals Scores</x:v>
      </x:c>
      <x:c r="Q1" s="3" t="str">
        <x:v>EMEA Market Fundamentals Scores</x:v>
      </x:c>
      <x:c r="R1" s="3" t="str">
        <x:v>EMEA Market Fundamentals Scores</x:v>
      </x:c>
      <x:c r="S1" s="3" t="str">
        <x:v>EMEA Market Fundamentals Scores</x:v>
      </x:c>
      <x:c r="T1" s="3" t="str">
        <x:v>EMEA Market Fundamentals Scores</x:v>
      </x:c>
    </x:row>
    <x:row r="2" ht="32" customHeight="1">
      <x:c r="A2" s="7" t="str">
        <x:v>Scores are percentile-style rankings from 0–100 within the selected markets. B2B and B2C views use different editable weights from the Scoring Model sheet.</x:v>
      </x:c>
      <x:c r="B2" s="7" t="str">
        <x:v>Scores are percentile-style rankings from 0–100 within the selected markets. B2B and B2C views use different editable weights from the Scoring Model sheet.</x:v>
      </x:c>
      <x:c r="C2" s="7" t="str">
        <x:v>Scores are percentile-style rankings from 0–100 within the selected markets. B2B and B2C views use different editable weights from the Scoring Model sheet.</x:v>
      </x:c>
      <x:c r="D2" s="7" t="str">
        <x:v>Scores are percentile-style rankings from 0–100 within the selected markets. B2B and B2C views use different editable weights from the Scoring Model sheet.</x:v>
      </x:c>
      <x:c r="E2" s="7" t="str">
        <x:v>Scores are percentile-style rankings from 0–100 within the selected markets. B2B and B2C views use different editable weights from the Scoring Model sheet.</x:v>
      </x:c>
      <x:c r="F2" s="7" t="str">
        <x:v>Scores are percentile-style rankings from 0–100 within the selected markets. B2B and B2C views use different editable weights from the Scoring Model sheet.</x:v>
      </x:c>
      <x:c r="G2" s="7" t="str">
        <x:v>Scores are percentile-style rankings from 0–100 within the selected markets. B2B and B2C views use different editable weights from the Scoring Model sheet.</x:v>
      </x:c>
      <x:c r="H2" s="7" t="str">
        <x:v>Scores are percentile-style rankings from 0–100 within the selected markets. B2B and B2C views use different editable weights from the Scoring Model sheet.</x:v>
      </x:c>
      <x:c r="I2" s="7" t="str">
        <x:v>Scores are percentile-style rankings from 0–100 within the selected markets. B2B and B2C views use different editable weights from the Scoring Model sheet.</x:v>
      </x:c>
      <x:c r="J2" s="7" t="str">
        <x:v>Scores are percentile-style rankings from 0–100 within the selected markets. B2B and B2C views use different editable weights from the Scoring Model sheet.</x:v>
      </x:c>
      <x:c r="K2" s="7" t="str">
        <x:v>Scores are percentile-style rankings from 0–100 within the selected markets. B2B and B2C views use different editable weights from the Scoring Model sheet.</x:v>
      </x:c>
      <x:c r="L2" s="7" t="str">
        <x:v>Scores are percentile-style rankings from 0–100 within the selected markets. B2B and B2C views use different editable weights from the Scoring Model sheet.</x:v>
      </x:c>
      <x:c r="M2" s="7" t="str">
        <x:v>Scores are percentile-style rankings from 0–100 within the selected markets. B2B and B2C views use different editable weights from the Scoring Model sheet.</x:v>
      </x:c>
      <x:c r="N2" s="7" t="str">
        <x:v>Scores are percentile-style rankings from 0–100 within the selected markets. B2B and B2C views use different editable weights from the Scoring Model sheet.</x:v>
      </x:c>
      <x:c r="O2" s="7" t="str">
        <x:v>Scores are percentile-style rankings from 0–100 within the selected markets. B2B and B2C views use different editable weights from the Scoring Model sheet.</x:v>
      </x:c>
      <x:c r="P2" s="7" t="str">
        <x:v>Scores are percentile-style rankings from 0–100 within the selected markets. B2B and B2C views use different editable weights from the Scoring Model sheet.</x:v>
      </x:c>
      <x:c r="Q2" s="7" t="str">
        <x:v>Scores are percentile-style rankings from 0–100 within the selected markets. B2B and B2C views use different editable weights from the Scoring Model sheet.</x:v>
      </x:c>
      <x:c r="R2" s="7" t="str">
        <x:v>Scores are percentile-style rankings from 0–100 within the selected markets. B2B and B2C views use different editable weights from the Scoring Model sheet.</x:v>
      </x:c>
      <x:c r="S2" s="7" t="str">
        <x:v>Scores are percentile-style rankings from 0–100 within the selected markets. B2B and B2C views use different editable weights from the Scoring Model sheet.</x:v>
      </x:c>
      <x:c r="T2" s="7" t="str">
        <x:v>Scores are percentile-style rankings from 0–100 within the selected markets. B2B and B2C views use different editable weights from the Scoring Model sheet.</x:v>
      </x:c>
    </x:row>
    <x:row r="3">
      <x:c r="A3" s="77"/>
      <x:c r="B3" s="77"/>
      <x:c r="C3" s="77"/>
      <x:c r="D3" s="77"/>
      <x:c r="E3" s="77"/>
      <x:c r="F3" s="77"/>
      <x:c r="G3" s="77"/>
      <x:c r="H3" s="77"/>
      <x:c r="I3" s="77"/>
      <x:c r="J3" s="77"/>
      <x:c r="K3" s="77"/>
      <x:c r="L3" s="77"/>
      <x:c r="M3" s="77"/>
      <x:c r="N3" s="77"/>
      <x:c r="O3" s="77"/>
      <x:c r="P3" s="77"/>
      <x:c r="Q3" s="77"/>
      <x:c r="R3" s="77"/>
      <x:c r="S3" s="77"/>
      <x:c r="T3" s="77"/>
    </x:row>
    <x:row r="4">
      <x:c r="A4" s="11" t="str">
        <x:v>Country</x:v>
      </x:c>
      <x:c r="B4" s="11" t="str">
        <x:v>Region</x:v>
      </x:c>
      <x:c r="C4" s="11" t="str">
        <x:v>Scale score</x:v>
      </x:c>
      <x:c r="D4" s="11" t="str">
        <x:v>B2B score</x:v>
      </x:c>
      <x:c r="E4" s="11" t="str">
        <x:v>B2C score</x:v>
      </x:c>
      <x:c r="F4" s="11" t="str">
        <x:v>B2B rank</x:v>
      </x:c>
      <x:c r="G4" s="11" t="str">
        <x:v>B2C rank</x:v>
      </x:c>
      <x:c r="H4" s="11" t="str">
        <x:v>Data completeness</x:v>
      </x:c>
      <x:c r="I4" s="11" t="str">
        <x:v>Population</x:v>
      </x:c>
      <x:c r="J4" s="11" t="str">
        <x:v>GDP</x:v>
      </x:c>
      <x:c r="K4" s="11" t="str">
        <x:v>GDP per capita</x:v>
      </x:c>
      <x:c r="L4" s="11" t="str">
        <x:v>GDP growth</x:v>
      </x:c>
      <x:c r="M4" s="11" t="str">
        <x:v>Internet</x:v>
      </x:c>
      <x:c r="N4" s="11" t="str">
        <x:v>Broadband</x:v>
      </x:c>
      <x:c r="O4" s="11" t="str">
        <x:v>Urban</x:v>
      </x:c>
      <x:c r="P4" s="11" t="str">
        <x:v>Consumption</x:v>
      </x:c>
      <x:c r="Q4" s="11" t="str">
        <x:v>Services</x:v>
      </x:c>
      <x:c r="R4" s="11" t="str">
        <x:v>Mobile</x:v>
      </x:c>
      <x:c r="S4" s="11" t="str">
        <x:v>B2B classification</x:v>
      </x:c>
      <x:c r="T4" s="11" t="str">
        <x:v>B2C classification</x:v>
      </x:c>
    </x:row>
    <x:row r="5">
      <x:c r="A5" s="78" t="str">
        <x:f>'Source Data'!A5</x:f>
        <x:v>Austria</x:v>
      </x:c>
      <x:c r="B5" s="78" t="str">
        <x:f>'Source Data'!C5</x:f>
        <x:v>Western Europe</x:v>
      </x:c>
      <x:c r="C5" s="83" t="n">
        <x:f>0.4*I5+0.6*J5</x:f>
        <x:v>37.241379310344826</x:v>
      </x:c>
      <x:c r="D5" s="83" t="n">
        <x:f>(IF(I5="",0,I5*'Scoring Model'!$B$5)+IF(J5="",0,J5*'Scoring Model'!$B$6)+IF(K5="",0,K5*'Scoring Model'!$B$7)+IF(L5="",0,L5*'Scoring Model'!$B$8)+IF(M5="",0,M5*'Scoring Model'!$B$9)+IF(N5="",0,N5*'Scoring Model'!$B$10)+IF(O5="",0,O5*'Scoring Model'!$B$11)+IF(P5="",0,P5*'Scoring Model'!$B$12)+IF(Q5="",0,Q5*'Scoring Model'!$B$13)+IF(R5="",0,R5*'Scoring Model'!$B$14))/(IF(I5="",0,'Scoring Model'!$B$5)+IF(J5="",0,'Scoring Model'!$B$6)+IF(K5="",0,'Scoring Model'!$B$7)+IF(L5="",0,'Scoring Model'!$B$8)+IF(M5="",0,'Scoring Model'!$B$9)+IF(N5="",0,'Scoring Model'!$B$10)+IF(O5="",0,'Scoring Model'!$B$11)+IF(P5="",0,'Scoring Model'!$B$12)+IF(Q5="",0,'Scoring Model'!$B$13)+IF(R5="",0,'Scoring Model'!$B$14))</x:f>
        <x:v>54.59770114942529</x:v>
      </x:c>
      <x:c r="E5" s="83" t="n">
        <x:f>(IF(I5="",0,I5*'Scoring Model'!$C$5)+IF(J5="",0,J5*'Scoring Model'!$C$6)+IF(K5="",0,K5*'Scoring Model'!$C$7)+IF(L5="",0,L5*'Scoring Model'!$C$8)+IF(M5="",0,M5*'Scoring Model'!$C$9)+IF(N5="",0,N5*'Scoring Model'!$C$10)+IF(O5="",0,O5*'Scoring Model'!$C$11)+IF(P5="",0,P5*'Scoring Model'!$C$12)+IF(Q5="",0,Q5*'Scoring Model'!$C$13)+IF(R5="",0,R5*'Scoring Model'!$C$14))/(IF(I5="",0,'Scoring Model'!$C$5)+IF(J5="",0,'Scoring Model'!$C$6)+IF(K5="",0,'Scoring Model'!$C$7)+IF(L5="",0,'Scoring Model'!$C$8)+IF(M5="",0,'Scoring Model'!$C$9)+IF(N5="",0,'Scoring Model'!$C$10)+IF(O5="",0,'Scoring Model'!$C$11)+IF(P5="",0,'Scoring Model'!$C$12)+IF(Q5="",0,'Scoring Model'!$C$13)+IF(R5="",0,'Scoring Model'!$C$14))</x:f>
        <x:v>50.424192665571965</x:v>
      </x:c>
      <x:c r="F5" s="85" t="n">
        <x:f>RANK.EQ(D5,$D$5:$D$34,0)</x:f>
        <x:v>15</x:v>
      </x:c>
      <x:c r="G5" s="85" t="n">
        <x:f>RANK.EQ(E5,$E$5:$E$34,0)</x:f>
        <x:v>18</x:v>
      </x:c>
      <x:c r="H5" s="84" t="n">
        <x:f>'Source Data'!AA5</x:f>
        <x:v>1</x:v>
      </x:c>
      <x:c r="I5" s="83" t="n">
        <x:f>IF('Source Data'!G5="","",(COUNT('Source Data'!$G$5:$G$34)-RANK.EQ('Source Data'!G5,'Source Data'!$G$5:$G$34,0))/(COUNT('Source Data'!$G$5:$G$34)-1)*100)</x:f>
        <x:v>20.689655172413794</x:v>
      </x:c>
      <x:c r="J5" s="83" t="n">
        <x:f>IF('Source Data'!I5="","",(COUNT('Source Data'!$I$5:$I$34)-RANK.EQ('Source Data'!I5,'Source Data'!$I$5:$I$34,0))/(COUNT('Source Data'!$I$5:$I$34)-1)*100)</x:f>
        <x:v>48.275862068965516</x:v>
      </x:c>
      <x:c r="K5" s="83" t="n">
        <x:f>IF('Source Data'!K5="","",(COUNT('Source Data'!$K$5:$K$34)-RANK.EQ('Source Data'!K5,'Source Data'!$K$5:$K$34,0))/(COUNT('Source Data'!$K$5:$K$34)-1)*100)</x:f>
        <x:v>79.3103448275862</x:v>
      </x:c>
      <x:c r="L5" s="83" t="n">
        <x:f>IF('Source Data'!M5="","",(COUNT('Source Data'!$M$5:$M$34)-RANK.EQ('Source Data'!M5,'Source Data'!$M$5:$M$34,0))/(COUNT('Source Data'!$M$5:$M$34)-1)*100)</x:f>
        <x:v>0</x:v>
      </x:c>
      <x:c r="M5" s="83" t="n">
        <x:f>IF('Source Data'!O5="","",(COUNT('Source Data'!$O$5:$O$34)-RANK.EQ('Source Data'!O5,'Source Data'!$O$5:$O$34,0))/(COUNT('Source Data'!$O$5:$O$34)-1)*100)</x:f>
        <x:v>58.620689655172406</x:v>
      </x:c>
      <x:c r="N5" s="83" t="n">
        <x:f>IF('Source Data'!Q5="","",(COUNT('Source Data'!$Q$5:$Q$34)-RANK.EQ('Source Data'!Q5,'Source Data'!$Q$5:$Q$34,0))/(COUNT('Source Data'!$Q$5:$Q$34)-1)*100)</x:f>
        <x:v>31.03448275862069</x:v>
      </x:c>
      <x:c r="O5" s="83" t="n">
        <x:f>IF('Source Data'!S5="","",(COUNT('Source Data'!$S$5:$S$34)-RANK.EQ('Source Data'!S5,'Source Data'!$S$5:$S$34,0))/(COUNT('Source Data'!$S$5:$S$34)-1)*100)</x:f>
        <x:v>31.03448275862069</x:v>
      </x:c>
      <x:c r="P5" s="83" t="n">
        <x:f>IF('Source Data'!U5="","",(COUNT('Source Data'!$U$5:$U$34)-RANK.EQ('Source Data'!U5,'Source Data'!$U$5:$U$34,0))/(COUNT('Source Data'!$U$5:$U$34)-1)*100)</x:f>
        <x:v>53.57142857142857</x:v>
      </x:c>
      <x:c r="Q5" s="83" t="n">
        <x:f>IF('Source Data'!W5="","",(COUNT('Source Data'!$W$5:$W$34)-RANK.EQ('Source Data'!W5,'Source Data'!$W$5:$W$34,0))/(COUNT('Source Data'!$W$5:$W$34)-1)*100)</x:f>
        <x:v>58.620689655172406</x:v>
      </x:c>
      <x:c r="R5" s="83" t="n">
        <x:f>IF('Source Data'!Y5="","",(COUNT('Source Data'!$Y$5:$Y$34)-RANK.EQ('Source Data'!Y5,'Source Data'!$Y$5:$Y$34,0))/(COUNT('Source Data'!$Y$5:$Y$34)-1)*100)</x:f>
        <x:v>41.37931034482759</x:v>
      </x:c>
      <x:c r="S5" s="78" t="str">
        <x:f>IF(D5&gt;=75,"Leading fundamentals",IF(D5&gt;=55,"Strong contender",IF(D5&gt;=35,"Selective opportunity","Longer-term / complex")))</x:f>
        <x:v>Selective opportunity</x:v>
      </x:c>
      <x:c r="T5" s="78" t="str">
        <x:f>IF(E5&gt;=75,"Leading fundamentals",IF(E5&gt;=55,"Strong contender",IF(E5&gt;=35,"Selective opportunity","Longer-term / complex")))</x:f>
        <x:v>Selective opportunity</x:v>
      </x:c>
    </x:row>
    <x:row r="6">
      <x:c r="A6" s="78" t="str">
        <x:f>'Source Data'!A6</x:f>
        <x:v>Belgium</x:v>
      </x:c>
      <x:c r="B6" s="78" t="str">
        <x:f>'Source Data'!C6</x:f>
        <x:v>Western Europe</x:v>
      </x:c>
      <x:c r="C6" s="83" t="n">
        <x:f>0.4*I6+0.6*J6</x:f>
        <x:v>58.62068965517241</x:v>
      </x:c>
      <x:c r="D6" s="83" t="n">
        <x:f>(IF(I6="",0,I6*'Scoring Model'!$B$5)+IF(J6="",0,J6*'Scoring Model'!$B$6)+IF(K6="",0,K6*'Scoring Model'!$B$7)+IF(L6="",0,L6*'Scoring Model'!$B$8)+IF(M6="",0,M6*'Scoring Model'!$B$9)+IF(N6="",0,N6*'Scoring Model'!$B$10)+IF(O6="",0,O6*'Scoring Model'!$B$11)+IF(P6="",0,P6*'Scoring Model'!$B$12)+IF(Q6="",0,Q6*'Scoring Model'!$B$13)+IF(R6="",0,R6*'Scoring Model'!$B$14))/(IF(I6="",0,'Scoring Model'!$B$5)+IF(J6="",0,'Scoring Model'!$B$6)+IF(K6="",0,'Scoring Model'!$B$7)+IF(L6="",0,'Scoring Model'!$B$8)+IF(M6="",0,'Scoring Model'!$B$9)+IF(N6="",0,'Scoring Model'!$B$10)+IF(O6="",0,'Scoring Model'!$B$11)+IF(P6="",0,'Scoring Model'!$B$12)+IF(Q6="",0,'Scoring Model'!$B$13)+IF(R6="",0,'Scoring Model'!$B$14))</x:f>
        <x:v>68.9655172413793</x:v>
      </x:c>
      <x:c r="E6" s="83" t="n">
        <x:f>(IF(I6="",0,I6*'Scoring Model'!$C$5)+IF(J6="",0,J6*'Scoring Model'!$C$6)+IF(K6="",0,K6*'Scoring Model'!$C$7)+IF(L6="",0,L6*'Scoring Model'!$C$8)+IF(M6="",0,M6*'Scoring Model'!$C$9)+IF(N6="",0,N6*'Scoring Model'!$C$10)+IF(O6="",0,O6*'Scoring Model'!$C$11)+IF(P6="",0,P6*'Scoring Model'!$C$12)+IF(Q6="",0,Q6*'Scoring Model'!$C$13)+IF(R6="",0,R6*'Scoring Model'!$C$14))/(IF(I6="",0,'Scoring Model'!$C$5)+IF(J6="",0,'Scoring Model'!$C$6)+IF(K6="",0,'Scoring Model'!$C$7)+IF(L6="",0,'Scoring Model'!$C$8)+IF(M6="",0,'Scoring Model'!$C$9)+IF(N6="",0,'Scoring Model'!$C$10)+IF(O6="",0,'Scoring Model'!$C$11)+IF(P6="",0,'Scoring Model'!$C$12)+IF(Q6="",0,'Scoring Model'!$C$13)+IF(R6="",0,'Scoring Model'!$C$14))</x:f>
        <x:v>59.285714285714285</x:v>
      </x:c>
      <x:c r="F6" s="85" t="n">
        <x:f>RANK.EQ(D6,$D$5:$D$34,0)</x:f>
        <x:v>7</x:v>
      </x:c>
      <x:c r="G6" s="85" t="n">
        <x:f>RANK.EQ(E6,$E$5:$E$34,0)</x:f>
        <x:v>12</x:v>
      </x:c>
      <x:c r="H6" s="84" t="n">
        <x:f>'Source Data'!AA6</x:f>
        <x:v>1</x:v>
      </x:c>
      <x:c r="I6" s="83" t="n">
        <x:f>IF('Source Data'!G6="","",(COUNT('Source Data'!$G$5:$G$34)-RANK.EQ('Source Data'!G6,'Source Data'!$G$5:$G$34,0))/(COUNT('Source Data'!$G$5:$G$34)-1)*100)</x:f>
        <x:v>48.275862068965516</x:v>
      </x:c>
      <x:c r="J6" s="83" t="n">
        <x:f>IF('Source Data'!I6="","",(COUNT('Source Data'!$I$5:$I$34)-RANK.EQ('Source Data'!I6,'Source Data'!$I$5:$I$34,0))/(COUNT('Source Data'!$I$5:$I$34)-1)*100)</x:f>
        <x:v>65.51724137931035</x:v>
      </x:c>
      <x:c r="K6" s="83" t="n">
        <x:f>IF('Source Data'!K6="","",(COUNT('Source Data'!$K$5:$K$34)-RANK.EQ('Source Data'!K6,'Source Data'!$K$5:$K$34,0))/(COUNT('Source Data'!$K$5:$K$34)-1)*100)</x:f>
        <x:v>72.41379310344827</x:v>
      </x:c>
      <x:c r="L6" s="83" t="n">
        <x:f>IF('Source Data'!M6="","",(COUNT('Source Data'!$M$5:$M$34)-RANK.EQ('Source Data'!M6,'Source Data'!$M$5:$M$34,0))/(COUNT('Source Data'!$M$5:$M$34)-1)*100)</x:f>
        <x:v>37.93103448275862</x:v>
      </x:c>
      <x:c r="M6" s="83" t="n">
        <x:f>IF('Source Data'!O6="","",(COUNT('Source Data'!$O$5:$O$34)-RANK.EQ('Source Data'!O6,'Source Data'!$O$5:$O$34,0))/(COUNT('Source Data'!$O$5:$O$34)-1)*100)</x:f>
        <x:v>72.41379310344827</x:v>
      </x:c>
      <x:c r="N6" s="83" t="n">
        <x:f>IF('Source Data'!Q6="","",(COUNT('Source Data'!$Q$5:$Q$34)-RANK.EQ('Source Data'!Q6,'Source Data'!$Q$5:$Q$34,0))/(COUNT('Source Data'!$Q$5:$Q$34)-1)*100)</x:f>
        <x:v>79.3103448275862</x:v>
      </x:c>
      <x:c r="O6" s="83" t="n">
        <x:f>IF('Source Data'!S6="","",(COUNT('Source Data'!$S$5:$S$34)-RANK.EQ('Source Data'!S6,'Source Data'!$S$5:$S$34,0))/(COUNT('Source Data'!$S$5:$S$34)-1)*100)</x:f>
        <x:v>79.3103448275862</x:v>
      </x:c>
      <x:c r="P6" s="83" t="n">
        <x:f>IF('Source Data'!U6="","",(COUNT('Source Data'!$U$5:$U$34)-RANK.EQ('Source Data'!U6,'Source Data'!$U$5:$U$34,0))/(COUNT('Source Data'!$U$5:$U$34)-1)*100)</x:f>
        <x:v>64.28571428571429</x:v>
      </x:c>
      <x:c r="Q6" s="83" t="n">
        <x:f>IF('Source Data'!W6="","",(COUNT('Source Data'!$W$5:$W$34)-RANK.EQ('Source Data'!W6,'Source Data'!$W$5:$W$34,0))/(COUNT('Source Data'!$W$5:$W$34)-1)*100)</x:f>
        <x:v>89.65517241379311</x:v>
      </x:c>
      <x:c r="R6" s="83" t="n">
        <x:f>IF('Source Data'!Y6="","",(COUNT('Source Data'!$Y$5:$Y$34)-RANK.EQ('Source Data'!Y6,'Source Data'!$Y$5:$Y$34,0))/(COUNT('Source Data'!$Y$5:$Y$34)-1)*100)</x:f>
        <x:v>6.896551724137931</x:v>
      </x:c>
      <x:c r="S6" s="78" t="str">
        <x:f>IF(D6&gt;=75,"Leading fundamentals",IF(D6&gt;=55,"Strong contender",IF(D6&gt;=35,"Selective opportunity","Longer-term / complex")))</x:f>
        <x:v>Strong contender</x:v>
      </x:c>
      <x:c r="T6" s="78" t="str">
        <x:f>IF(E6&gt;=75,"Leading fundamentals",IF(E6&gt;=55,"Strong contender",IF(E6&gt;=35,"Selective opportunity","Longer-term / complex")))</x:f>
        <x:v>Strong contender</x:v>
      </x:c>
    </x:row>
    <x:row r="7">
      <x:c r="A7" s="78" t="str">
        <x:f>'Source Data'!A7</x:f>
        <x:v>Czechia</x:v>
      </x:c>
      <x:c r="B7" s="78" t="str">
        <x:f>'Source Data'!C7</x:f>
        <x:v>Central Europe</x:v>
      </x:c>
      <x:c r="C7" s="83" t="n">
        <x:f>0.4*I7+0.6*J7</x:f>
        <x:v>33.103448275862064</x:v>
      </x:c>
      <x:c r="D7" s="83" t="n">
        <x:f>(IF(I7="",0,I7*'Scoring Model'!$B$5)+IF(J7="",0,J7*'Scoring Model'!$B$6)+IF(K7="",0,K7*'Scoring Model'!$B$7)+IF(L7="",0,L7*'Scoring Model'!$B$8)+IF(M7="",0,M7*'Scoring Model'!$B$9)+IF(N7="",0,N7*'Scoring Model'!$B$10)+IF(O7="",0,O7*'Scoring Model'!$B$11)+IF(P7="",0,P7*'Scoring Model'!$B$12)+IF(Q7="",0,Q7*'Scoring Model'!$B$13)+IF(R7="",0,R7*'Scoring Model'!$B$14))/(IF(I7="",0,'Scoring Model'!$B$5)+IF(J7="",0,'Scoring Model'!$B$6)+IF(K7="",0,'Scoring Model'!$B$7)+IF(L7="",0,'Scoring Model'!$B$8)+IF(M7="",0,'Scoring Model'!$B$9)+IF(N7="",0,'Scoring Model'!$B$10)+IF(O7="",0,'Scoring Model'!$B$11)+IF(P7="",0,'Scoring Model'!$B$12)+IF(Q7="",0,'Scoring Model'!$B$13)+IF(R7="",0,'Scoring Model'!$B$14))</x:f>
        <x:v>35.3448275862069</x:v>
      </x:c>
      <x:c r="E7" s="83" t="n">
        <x:f>(IF(I7="",0,I7*'Scoring Model'!$C$5)+IF(J7="",0,J7*'Scoring Model'!$C$6)+IF(K7="",0,K7*'Scoring Model'!$C$7)+IF(L7="",0,L7*'Scoring Model'!$C$8)+IF(M7="",0,M7*'Scoring Model'!$C$9)+IF(N7="",0,N7*'Scoring Model'!$C$10)+IF(O7="",0,O7*'Scoring Model'!$C$11)+IF(P7="",0,P7*'Scoring Model'!$C$12)+IF(Q7="",0,Q7*'Scoring Model'!$C$13)+IF(R7="",0,R7*'Scoring Model'!$C$14))/(IF(I7="",0,'Scoring Model'!$C$5)+IF(J7="",0,'Scoring Model'!$C$6)+IF(K7="",0,'Scoring Model'!$C$7)+IF(L7="",0,'Scoring Model'!$C$8)+IF(M7="",0,'Scoring Model'!$C$9)+IF(N7="",0,'Scoring Model'!$C$10)+IF(O7="",0,'Scoring Model'!$C$11)+IF(P7="",0,'Scoring Model'!$C$12)+IF(Q7="",0,'Scoring Model'!$C$13)+IF(R7="",0,'Scoring Model'!$C$14))</x:f>
        <x:v>32.29064039408867</x:v>
      </x:c>
      <x:c r="F7" s="85" t="n">
        <x:f>RANK.EQ(D7,$D$5:$D$34,0)</x:f>
        <x:v>23</x:v>
      </x:c>
      <x:c r="G7" s="85" t="n">
        <x:f>RANK.EQ(E7,$E$5:$E$34,0)</x:f>
        <x:v>26</x:v>
      </x:c>
      <x:c r="H7" s="84" t="n">
        <x:f>'Source Data'!AA7</x:f>
        <x:v>1</x:v>
      </x:c>
      <x:c r="I7" s="83" t="n">
        <x:f>IF('Source Data'!G7="","",(COUNT('Source Data'!$G$5:$G$34)-RANK.EQ('Source Data'!G7,'Source Data'!$G$5:$G$34,0))/(COUNT('Source Data'!$G$5:$G$34)-1)*100)</x:f>
        <x:v>41.37931034482759</x:v>
      </x:c>
      <x:c r="J7" s="83" t="n">
        <x:f>IF('Source Data'!I7="","",(COUNT('Source Data'!$I$5:$I$34)-RANK.EQ('Source Data'!I7,'Source Data'!$I$5:$I$34,0))/(COUNT('Source Data'!$I$5:$I$34)-1)*100)</x:f>
        <x:v>27.586206896551722</x:v>
      </x:c>
      <x:c r="K7" s="83" t="n">
        <x:f>IF('Source Data'!K7="","",(COUNT('Source Data'!$K$5:$K$34)-RANK.EQ('Source Data'!K7,'Source Data'!$K$5:$K$34,0))/(COUNT('Source Data'!$K$5:$K$34)-1)*100)</x:f>
        <x:v>37.93103448275862</x:v>
      </x:c>
      <x:c r="L7" s="83" t="n">
        <x:f>IF('Source Data'!M7="","",(COUNT('Source Data'!$M$5:$M$34)-RANK.EQ('Source Data'!M7,'Source Data'!$M$5:$M$34,0))/(COUNT('Source Data'!$M$5:$M$34)-1)*100)</x:f>
        <x:v>44.827586206896555</x:v>
      </x:c>
      <x:c r="M7" s="83" t="n">
        <x:f>IF('Source Data'!O7="","",(COUNT('Source Data'!$O$5:$O$34)-RANK.EQ('Source Data'!O7,'Source Data'!$O$5:$O$34,0))/(COUNT('Source Data'!$O$5:$O$34)-1)*100)</x:f>
        <x:v>20.689655172413794</x:v>
      </x:c>
      <x:c r="N7" s="83" t="n">
        <x:f>IF('Source Data'!Q7="","",(COUNT('Source Data'!$Q$5:$Q$34)-RANK.EQ('Source Data'!Q7,'Source Data'!$Q$5:$Q$34,0))/(COUNT('Source Data'!$Q$5:$Q$34)-1)*100)</x:f>
        <x:v>51.724137931034484</x:v>
      </x:c>
      <x:c r="O7" s="83" t="n">
        <x:f>IF('Source Data'!S7="","",(COUNT('Source Data'!$S$5:$S$34)-RANK.EQ('Source Data'!S7,'Source Data'!$S$5:$S$34,0))/(COUNT('Source Data'!$S$5:$S$34)-1)*100)</x:f>
        <x:v>41.37931034482759</x:v>
      </x:c>
      <x:c r="P7" s="83" t="n">
        <x:f>IF('Source Data'!U7="","",(COUNT('Source Data'!$U$5:$U$34)-RANK.EQ('Source Data'!U7,'Source Data'!$U$5:$U$34,0))/(COUNT('Source Data'!$U$5:$U$34)-1)*100)</x:f>
        <x:v>21.428571428571427</x:v>
      </x:c>
      <x:c r="Q7" s="83" t="n">
        <x:f>IF('Source Data'!W7="","",(COUNT('Source Data'!$W$5:$W$34)-RANK.EQ('Source Data'!W7,'Source Data'!$W$5:$W$34,0))/(COUNT('Source Data'!$W$5:$W$34)-1)*100)</x:f>
        <x:v>37.93103448275862</x:v>
      </x:c>
      <x:c r="R7" s="83" t="n">
        <x:f>IF('Source Data'!Y7="","",(COUNT('Source Data'!$Y$5:$Y$34)-RANK.EQ('Source Data'!Y7,'Source Data'!$Y$5:$Y$34,0))/(COUNT('Source Data'!$Y$5:$Y$34)-1)*100)</x:f>
        <x:v>51.724137931034484</x:v>
      </x:c>
      <x:c r="S7" s="78" t="str">
        <x:f>IF(D7&gt;=75,"Leading fundamentals",IF(D7&gt;=55,"Strong contender",IF(D7&gt;=35,"Selective opportunity","Longer-term / complex")))</x:f>
        <x:v>Selective opportunity</x:v>
      </x:c>
      <x:c r="T7" s="78" t="str">
        <x:f>IF(E7&gt;=75,"Leading fundamentals",IF(E7&gt;=55,"Strong contender",IF(E7&gt;=35,"Selective opportunity","Longer-term / complex")))</x:f>
        <x:v>Longer-term / complex</x:v>
      </x:c>
    </x:row>
    <x:row r="8">
      <x:c r="A8" s="78" t="str">
        <x:f>'Source Data'!A8</x:f>
        <x:v>Denmark</x:v>
      </x:c>
      <x:c r="B8" s="78" t="str">
        <x:f>'Source Data'!C8</x:f>
        <x:v>Nordics</x:v>
      </x:c>
      <x:c r="C8" s="83" t="n">
        <x:f>0.4*I8+0.6*J8</x:f>
        <x:v>30.344827586206897</x:v>
      </x:c>
      <x:c r="D8" s="83" t="n">
        <x:f>(IF(I8="",0,I8*'Scoring Model'!$B$5)+IF(J8="",0,J8*'Scoring Model'!$B$6)+IF(K8="",0,K8*'Scoring Model'!$B$7)+IF(L8="",0,L8*'Scoring Model'!$B$8)+IF(M8="",0,M8*'Scoring Model'!$B$9)+IF(N8="",0,N8*'Scoring Model'!$B$10)+IF(O8="",0,O8*'Scoring Model'!$B$11)+IF(P8="",0,P8*'Scoring Model'!$B$12)+IF(Q8="",0,Q8*'Scoring Model'!$B$13)+IF(R8="",0,R8*'Scoring Model'!$B$14))/(IF(I8="",0,'Scoring Model'!$B$5)+IF(J8="",0,'Scoring Model'!$B$6)+IF(K8="",0,'Scoring Model'!$B$7)+IF(L8="",0,'Scoring Model'!$B$8)+IF(M8="",0,'Scoring Model'!$B$9)+IF(N8="",0,'Scoring Model'!$B$10)+IF(O8="",0,'Scoring Model'!$B$11)+IF(P8="",0,'Scoring Model'!$B$12)+IF(Q8="",0,'Scoring Model'!$B$13)+IF(R8="",0,'Scoring Model'!$B$14))</x:f>
        <x:v>63.79310344827586</x:v>
      </x:c>
      <x:c r="E8" s="83" t="n">
        <x:f>(IF(I8="",0,I8*'Scoring Model'!$C$5)+IF(J8="",0,J8*'Scoring Model'!$C$6)+IF(K8="",0,K8*'Scoring Model'!$C$7)+IF(L8="",0,L8*'Scoring Model'!$C$8)+IF(M8="",0,M8*'Scoring Model'!$C$9)+IF(N8="",0,N8*'Scoring Model'!$C$10)+IF(O8="",0,O8*'Scoring Model'!$C$11)+IF(P8="",0,P8*'Scoring Model'!$C$12)+IF(Q8="",0,Q8*'Scoring Model'!$C$13)+IF(R8="",0,R8*'Scoring Model'!$C$14))/(IF(I8="",0,'Scoring Model'!$C$5)+IF(J8="",0,'Scoring Model'!$C$6)+IF(K8="",0,'Scoring Model'!$C$7)+IF(L8="",0,'Scoring Model'!$C$8)+IF(M8="",0,'Scoring Model'!$C$9)+IF(N8="",0,'Scoring Model'!$C$10)+IF(O8="",0,'Scoring Model'!$C$11)+IF(P8="",0,'Scoring Model'!$C$12)+IF(Q8="",0,'Scoring Model'!$C$13)+IF(R8="",0,'Scoring Model'!$C$14))</x:f>
        <x:v>53.60837438423646</x:v>
      </x:c>
      <x:c r="F8" s="85" t="n">
        <x:f>RANK.EQ(D8,$D$5:$D$34,0)</x:f>
        <x:v>8</x:v>
      </x:c>
      <x:c r="G8" s="85" t="n">
        <x:f>RANK.EQ(E8,$E$5:$E$34,0)</x:f>
        <x:v>16</x:v>
      </x:c>
      <x:c r="H8" s="84" t="n">
        <x:f>'Source Data'!AA8</x:f>
        <x:v>1</x:v>
      </x:c>
      <x:c r="I8" s="83" t="n">
        <x:f>IF('Source Data'!G8="","",(COUNT('Source Data'!$G$5:$G$34)-RANK.EQ('Source Data'!G8,'Source Data'!$G$5:$G$34,0))/(COUNT('Source Data'!$G$5:$G$34)-1)*100)</x:f>
        <x:v>13.793103448275861</x:v>
      </x:c>
      <x:c r="J8" s="83" t="n">
        <x:f>IF('Source Data'!I8="","",(COUNT('Source Data'!$I$5:$I$34)-RANK.EQ('Source Data'!I8,'Source Data'!$I$5:$I$34,0))/(COUNT('Source Data'!$I$5:$I$34)-1)*100)</x:f>
        <x:v>41.37931034482759</x:v>
      </x:c>
      <x:c r="K8" s="83" t="n">
        <x:f>IF('Source Data'!K8="","",(COUNT('Source Data'!$K$5:$K$34)-RANK.EQ('Source Data'!K8,'Source Data'!$K$5:$K$34,0))/(COUNT('Source Data'!$K$5:$K$34)-1)*100)</x:f>
        <x:v>86.20689655172413</x:v>
      </x:c>
      <x:c r="L8" s="83" t="n">
        <x:f>IF('Source Data'!M8="","",(COUNT('Source Data'!$M$5:$M$34)-RANK.EQ('Source Data'!M8,'Source Data'!$M$5:$M$34,0))/(COUNT('Source Data'!$M$5:$M$34)-1)*100)</x:f>
        <x:v>86.20689655172413</x:v>
      </x:c>
      <x:c r="M8" s="83" t="n">
        <x:f>IF('Source Data'!O8="","",(COUNT('Source Data'!$O$5:$O$34)-RANK.EQ('Source Data'!O8,'Source Data'!$O$5:$O$34,0))/(COUNT('Source Data'!$O$5:$O$34)-1)*100)</x:f>
        <x:v>93.10344827586206</x:v>
      </x:c>
      <x:c r="N8" s="83" t="n">
        <x:f>IF('Source Data'!Q8="","",(COUNT('Source Data'!$Q$5:$Q$34)-RANK.EQ('Source Data'!Q8,'Source Data'!$Q$5:$Q$34,0))/(COUNT('Source Data'!$Q$5:$Q$34)-1)*100)</x:f>
        <x:v>72.41379310344827</x:v>
      </x:c>
      <x:c r="O8" s="83" t="n">
        <x:f>IF('Source Data'!S8="","",(COUNT('Source Data'!$S$5:$S$34)-RANK.EQ('Source Data'!S8,'Source Data'!$S$5:$S$34,0))/(COUNT('Source Data'!$S$5:$S$34)-1)*100)</x:f>
        <x:v>82.75862068965517</x:v>
      </x:c>
      <x:c r="P8" s="83" t="n">
        <x:f>IF('Source Data'!U8="","",(COUNT('Source Data'!$U$5:$U$34)-RANK.EQ('Source Data'!U8,'Source Data'!$U$5:$U$34,0))/(COUNT('Source Data'!$U$5:$U$34)-1)*100)</x:f>
        <x:v>32.142857142857146</x:v>
      </x:c>
      <x:c r="Q8" s="83" t="n">
        <x:f>IF('Source Data'!W8="","",(COUNT('Source Data'!$W$5:$W$34)-RANK.EQ('Source Data'!W8,'Source Data'!$W$5:$W$34,0))/(COUNT('Source Data'!$W$5:$W$34)-1)*100)</x:f>
        <x:v>55.172413793103445</x:v>
      </x:c>
      <x:c r="R8" s="83" t="n">
        <x:f>IF('Source Data'!Y8="","",(COUNT('Source Data'!$Y$5:$Y$34)-RANK.EQ('Source Data'!Y8,'Source Data'!$Y$5:$Y$34,0))/(COUNT('Source Data'!$Y$5:$Y$34)-1)*100)</x:f>
        <x:v>55.172413793103445</x:v>
      </x:c>
      <x:c r="S8" s="78" t="str">
        <x:f>IF(D8&gt;=75,"Leading fundamentals",IF(D8&gt;=55,"Strong contender",IF(D8&gt;=35,"Selective opportunity","Longer-term / complex")))</x:f>
        <x:v>Strong contender</x:v>
      </x:c>
      <x:c r="T8" s="78" t="str">
        <x:f>IF(E8&gt;=75,"Leading fundamentals",IF(E8&gt;=55,"Strong contender",IF(E8&gt;=35,"Selective opportunity","Longer-term / complex")))</x:f>
        <x:v>Selective opportunity</x:v>
      </x:c>
    </x:row>
    <x:row r="9">
      <x:c r="A9" s="78" t="str">
        <x:f>'Source Data'!A9</x:f>
        <x:v>Egypt</x:v>
      </x:c>
      <x:c r="B9" s="78" t="str">
        <x:f>'Source Data'!C9</x:f>
        <x:v>North Africa</x:v>
      </x:c>
      <x:c r="C9" s="83" t="n">
        <x:f>0.4*I9+0.6*J9</x:f>
        <x:v>59.310344827586206</x:v>
      </x:c>
      <x:c r="D9" s="83" t="n">
        <x:f>(IF(I9="",0,I9*'Scoring Model'!$B$5)+IF(J9="",0,J9*'Scoring Model'!$B$6)+IF(K9="",0,K9*'Scoring Model'!$B$7)+IF(L9="",0,L9*'Scoring Model'!$B$8)+IF(M9="",0,M9*'Scoring Model'!$B$9)+IF(N9="",0,N9*'Scoring Model'!$B$10)+IF(O9="",0,O9*'Scoring Model'!$B$11)+IF(P9="",0,P9*'Scoring Model'!$B$12)+IF(Q9="",0,Q9*'Scoring Model'!$B$13)+IF(R9="",0,R9*'Scoring Model'!$B$14))/(IF(I9="",0,'Scoring Model'!$B$5)+IF(J9="",0,'Scoring Model'!$B$6)+IF(K9="",0,'Scoring Model'!$B$7)+IF(L9="",0,'Scoring Model'!$B$8)+IF(M9="",0,'Scoring Model'!$B$9)+IF(N9="",0,'Scoring Model'!$B$10)+IF(O9="",0,'Scoring Model'!$B$11)+IF(P9="",0,'Scoring Model'!$B$12)+IF(Q9="",0,'Scoring Model'!$B$13)+IF(R9="",0,'Scoring Model'!$B$14))</x:f>
        <x:v>25.862068965517246</x:v>
      </x:c>
      <x:c r="E9" s="83" t="n">
        <x:f>(IF(I9="",0,I9*'Scoring Model'!$C$5)+IF(J9="",0,J9*'Scoring Model'!$C$6)+IF(K9="",0,K9*'Scoring Model'!$C$7)+IF(L9="",0,L9*'Scoring Model'!$C$8)+IF(M9="",0,M9*'Scoring Model'!$C$9)+IF(N9="",0,N9*'Scoring Model'!$C$10)+IF(O9="",0,O9*'Scoring Model'!$C$11)+IF(P9="",0,P9*'Scoring Model'!$C$12)+IF(Q9="",0,Q9*'Scoring Model'!$C$13)+IF(R9="",0,R9*'Scoring Model'!$C$14))/(IF(I9="",0,'Scoring Model'!$C$5)+IF(J9="",0,'Scoring Model'!$C$6)+IF(K9="",0,'Scoring Model'!$C$7)+IF(L9="",0,'Scoring Model'!$C$8)+IF(M9="",0,'Scoring Model'!$C$9)+IF(N9="",0,'Scoring Model'!$C$10)+IF(O9="",0,'Scoring Model'!$C$11)+IF(P9="",0,'Scoring Model'!$C$12)+IF(Q9="",0,'Scoring Model'!$C$13)+IF(R9="",0,'Scoring Model'!$C$14))</x:f>
        <x:v>41.206896551724135</x:v>
      </x:c>
      <x:c r="F9" s="85" t="n">
        <x:f>RANK.EQ(D9,$D$5:$D$34,0)</x:f>
        <x:v>29</x:v>
      </x:c>
      <x:c r="G9" s="85" t="n">
        <x:f>RANK.EQ(E9,$E$5:$E$34,0)</x:f>
        <x:v>21</x:v>
      </x:c>
      <x:c r="H9" s="84" t="n">
        <x:f>'Source Data'!AA9</x:f>
        <x:v>1</x:v>
      </x:c>
      <x:c r="I9" s="83" t="n">
        <x:f>IF('Source Data'!G9="","",(COUNT('Source Data'!$G$5:$G$34)-RANK.EQ('Source Data'!G9,'Source Data'!$G$5:$G$34,0))/(COUNT('Source Data'!$G$5:$G$34)-1)*100)</x:f>
        <x:v>96.55172413793103</x:v>
      </x:c>
      <x:c r="J9" s="83" t="n">
        <x:f>IF('Source Data'!I9="","",(COUNT('Source Data'!$I$5:$I$34)-RANK.EQ('Source Data'!I9,'Source Data'!$I$5:$I$34,0))/(COUNT('Source Data'!$I$5:$I$34)-1)*100)</x:f>
        <x:v>34.48275862068966</x:v>
      </x:c>
      <x:c r="K9" s="83" t="n">
        <x:f>IF('Source Data'!K9="","",(COUNT('Source Data'!$K$5:$K$34)-RANK.EQ('Source Data'!K9,'Source Data'!$K$5:$K$34,0))/(COUNT('Source Data'!$K$5:$K$34)-1)*100)</x:f>
        <x:v>6.896551724137931</x:v>
      </x:c>
      <x:c r="L9" s="83" t="n">
        <x:f>IF('Source Data'!M9="","",(COUNT('Source Data'!$M$5:$M$34)-RANK.EQ('Source Data'!M9,'Source Data'!$M$5:$M$34,0))/(COUNT('Source Data'!$M$5:$M$34)-1)*100)</x:f>
        <x:v>62.06896551724138</x:v>
      </x:c>
      <x:c r="M9" s="83" t="n">
        <x:f>IF('Source Data'!O9="","",(COUNT('Source Data'!$O$5:$O$34)-RANK.EQ('Source Data'!O9,'Source Data'!$O$5:$O$34,0))/(COUNT('Source Data'!$O$5:$O$34)-1)*100)</x:f>
        <x:v>6.896551724137931</x:v>
      </x:c>
      <x:c r="N9" s="83" t="n">
        <x:f>IF('Source Data'!Q9="","",(COUNT('Source Data'!$Q$5:$Q$34)-RANK.EQ('Source Data'!Q9,'Source Data'!$Q$5:$Q$34,0))/(COUNT('Source Data'!$Q$5:$Q$34)-1)*100)</x:f>
        <x:v>13.793103448275861</x:v>
      </x:c>
      <x:c r="O9" s="83" t="n">
        <x:f>IF('Source Data'!S9="","",(COUNT('Source Data'!$S$5:$S$34)-RANK.EQ('Source Data'!S9,'Source Data'!$S$5:$S$34,0))/(COUNT('Source Data'!$S$5:$S$34)-1)*100)</x:f>
        <x:v>3.4482758620689653</x:v>
      </x:c>
      <x:c r="P9" s="83" t="n">
        <x:f>IF('Source Data'!U9="","",(COUNT('Source Data'!$U$5:$U$34)-RANK.EQ('Source Data'!U9,'Source Data'!$U$5:$U$34,0))/(COUNT('Source Data'!$U$5:$U$34)-1)*100)</x:f>
        <x:v>50</x:v>
      </x:c>
      <x:c r="Q9" s="83" t="n">
        <x:f>IF('Source Data'!W9="","",(COUNT('Source Data'!$W$5:$W$34)-RANK.EQ('Source Data'!W9,'Source Data'!$W$5:$W$34,0))/(COUNT('Source Data'!$W$5:$W$34)-1)*100)</x:f>
        <x:v>6.896551724137931</x:v>
      </x:c>
      <x:c r="R9" s="83" t="n">
        <x:f>IF('Source Data'!Y9="","",(COUNT('Source Data'!$Y$5:$Y$34)-RANK.EQ('Source Data'!Y9,'Source Data'!$Y$5:$Y$34,0))/(COUNT('Source Data'!$Y$5:$Y$34)-1)*100)</x:f>
        <x:v>3.4482758620689653</x:v>
      </x:c>
      <x:c r="S9" s="78" t="str">
        <x:f>IF(D9&gt;=75,"Leading fundamentals",IF(D9&gt;=55,"Strong contender",IF(D9&gt;=35,"Selective opportunity","Longer-term / complex")))</x:f>
        <x:v>Longer-term / complex</x:v>
      </x:c>
      <x:c r="T9" s="78" t="str">
        <x:f>IF(E9&gt;=75,"Leading fundamentals",IF(E9&gt;=55,"Strong contender",IF(E9&gt;=35,"Selective opportunity","Longer-term / complex")))</x:f>
        <x:v>Selective opportunity</x:v>
      </x:c>
    </x:row>
    <x:row r="10">
      <x:c r="A10" s="78" t="str">
        <x:f>'Source Data'!A10</x:f>
        <x:v>Finland</x:v>
      </x:c>
      <x:c r="B10" s="78" t="str">
        <x:f>'Source Data'!C10</x:f>
        <x:v>Nordics</x:v>
      </x:c>
      <x:c r="C10" s="83" t="n">
        <x:f>0.4*I10+0.6*J10</x:f>
        <x:v>16.551724137931036</x:v>
      </x:c>
      <x:c r="D10" s="83" t="n">
        <x:f>(IF(I10="",0,I10*'Scoring Model'!$B$5)+IF(J10="",0,J10*'Scoring Model'!$B$6)+IF(K10="",0,K10*'Scoring Model'!$B$7)+IF(L10="",0,L10*'Scoring Model'!$B$8)+IF(M10="",0,M10*'Scoring Model'!$B$9)+IF(N10="",0,N10*'Scoring Model'!$B$10)+IF(O10="",0,O10*'Scoring Model'!$B$11)+IF(P10="",0,P10*'Scoring Model'!$B$12)+IF(Q10="",0,Q10*'Scoring Model'!$B$13)+IF(R10="",0,R10*'Scoring Model'!$B$14))/(IF(I10="",0,'Scoring Model'!$B$5)+IF(J10="",0,'Scoring Model'!$B$6)+IF(K10="",0,'Scoring Model'!$B$7)+IF(L10="",0,'Scoring Model'!$B$8)+IF(M10="",0,'Scoring Model'!$B$9)+IF(N10="",0,'Scoring Model'!$B$10)+IF(O10="",0,'Scoring Model'!$B$11)+IF(P10="",0,'Scoring Model'!$B$12)+IF(Q10="",0,'Scoring Model'!$B$13)+IF(R10="",0,'Scoring Model'!$B$14))</x:f>
        <x:v>35.51724137931034</x:v>
      </x:c>
      <x:c r="E10" s="83" t="n">
        <x:f>(IF(I10="",0,I10*'Scoring Model'!$C$5)+IF(J10="",0,J10*'Scoring Model'!$C$6)+IF(K10="",0,K10*'Scoring Model'!$C$7)+IF(L10="",0,L10*'Scoring Model'!$C$8)+IF(M10="",0,M10*'Scoring Model'!$C$9)+IF(N10="",0,N10*'Scoring Model'!$C$10)+IF(O10="",0,O10*'Scoring Model'!$C$11)+IF(P10="",0,P10*'Scoring Model'!$C$12)+IF(Q10="",0,Q10*'Scoring Model'!$C$13)+IF(R10="",0,R10*'Scoring Model'!$C$14))/(IF(I10="",0,'Scoring Model'!$C$5)+IF(J10="",0,'Scoring Model'!$C$6)+IF(K10="",0,'Scoring Model'!$C$7)+IF(L10="",0,'Scoring Model'!$C$8)+IF(M10="",0,'Scoring Model'!$C$9)+IF(N10="",0,'Scoring Model'!$C$10)+IF(O10="",0,'Scoring Model'!$C$11)+IF(P10="",0,'Scoring Model'!$C$12)+IF(Q10="",0,'Scoring Model'!$C$13)+IF(R10="",0,'Scoring Model'!$C$14))</x:f>
        <x:v>28.115763546798032</x:v>
      </x:c>
      <x:c r="F10" s="85" t="n">
        <x:f>RANK.EQ(D10,$D$5:$D$34,0)</x:f>
        <x:v>22</x:v>
      </x:c>
      <x:c r="G10" s="85" t="n">
        <x:f>RANK.EQ(E10,$E$5:$E$34,0)</x:f>
        <x:v>28</x:v>
      </x:c>
      <x:c r="H10" s="84" t="n">
        <x:f>'Source Data'!AA10</x:f>
        <x:v>1</x:v>
      </x:c>
      <x:c r="I10" s="83" t="n">
        <x:f>IF('Source Data'!G10="","",(COUNT('Source Data'!$G$5:$G$34)-RANK.EQ('Source Data'!G10,'Source Data'!$G$5:$G$34,0))/(COUNT('Source Data'!$G$5:$G$34)-1)*100)</x:f>
        <x:v>10.344827586206897</x:v>
      </x:c>
      <x:c r="J10" s="83" t="n">
        <x:f>IF('Source Data'!I10="","",(COUNT('Source Data'!$I$5:$I$34)-RANK.EQ('Source Data'!I10,'Source Data'!$I$5:$I$34,0))/(COUNT('Source Data'!$I$5:$I$34)-1)*100)</x:f>
        <x:v>20.689655172413794</x:v>
      </x:c>
      <x:c r="K10" s="83" t="n">
        <x:f>IF('Source Data'!K10="","",(COUNT('Source Data'!$K$5:$K$34)-RANK.EQ('Source Data'!K10,'Source Data'!$K$5:$K$34,0))/(COUNT('Source Data'!$K$5:$K$34)-1)*100)</x:f>
        <x:v>58.620689655172406</x:v>
      </x:c>
      <x:c r="L10" s="83" t="n">
        <x:f>IF('Source Data'!M10="","",(COUNT('Source Data'!$M$5:$M$34)-RANK.EQ('Source Data'!M10,'Source Data'!$M$5:$M$34,0))/(COUNT('Source Data'!$M$5:$M$34)-1)*100)</x:f>
        <x:v>6.896551724137931</x:v>
      </x:c>
      <x:c r="M10" s="83" t="n">
        <x:f>IF('Source Data'!O10="","",(COUNT('Source Data'!$O$5:$O$34)-RANK.EQ('Source Data'!O10,'Source Data'!$O$5:$O$34,0))/(COUNT('Source Data'!$O$5:$O$34)-1)*100)</x:f>
        <x:v>51.724137931034484</x:v>
      </x:c>
      <x:c r="N10" s="83" t="n">
        <x:f>IF('Source Data'!Q10="","",(COUNT('Source Data'!$Q$5:$Q$34)-RANK.EQ('Source Data'!Q10,'Source Data'!$Q$5:$Q$34,0))/(COUNT('Source Data'!$Q$5:$Q$34)-1)*100)</x:f>
        <x:v>44.827586206896555</x:v>
      </x:c>
      <x:c r="O10" s="83" t="n">
        <x:f>IF('Source Data'!S10="","",(COUNT('Source Data'!$S$5:$S$34)-RANK.EQ('Source Data'!S10,'Source Data'!$S$5:$S$34,0))/(COUNT('Source Data'!$S$5:$S$34)-1)*100)</x:f>
        <x:v>44.827586206896555</x:v>
      </x:c>
      <x:c r="P10" s="83" t="n">
        <x:f>IF('Source Data'!U10="","",(COUNT('Source Data'!$U$5:$U$34)-RANK.EQ('Source Data'!U10,'Source Data'!$U$5:$U$34,0))/(COUNT('Source Data'!$U$5:$U$34)-1)*100)</x:f>
        <x:v>17.857142857142858</x:v>
      </x:c>
      <x:c r="Q10" s="83" t="n">
        <x:f>IF('Source Data'!W10="","",(COUNT('Source Data'!$W$5:$W$34)-RANK.EQ('Source Data'!W10,'Source Data'!$W$5:$W$34,0))/(COUNT('Source Data'!$W$5:$W$34)-1)*100)</x:f>
        <x:v>44.827586206896555</x:v>
      </x:c>
      <x:c r="R10" s="83" t="n">
        <x:f>IF('Source Data'!Y10="","",(COUNT('Source Data'!$Y$5:$Y$34)-RANK.EQ('Source Data'!Y10,'Source Data'!$Y$5:$Y$34,0))/(COUNT('Source Data'!$Y$5:$Y$34)-1)*100)</x:f>
        <x:v>44.827586206896555</x:v>
      </x:c>
      <x:c r="S10" s="78" t="str">
        <x:f>IF(D10&gt;=75,"Leading fundamentals",IF(D10&gt;=55,"Strong contender",IF(D10&gt;=35,"Selective opportunity","Longer-term / complex")))</x:f>
        <x:v>Selective opportunity</x:v>
      </x:c>
      <x:c r="T10" s="78" t="str">
        <x:f>IF(E10&gt;=75,"Leading fundamentals",IF(E10&gt;=55,"Strong contender",IF(E10&gt;=35,"Selective opportunity","Longer-term / complex")))</x:f>
        <x:v>Longer-term / complex</x:v>
      </x:c>
    </x:row>
    <x:row r="11">
      <x:c r="A11" s="78" t="str">
        <x:f>'Source Data'!A11</x:f>
        <x:v>France</x:v>
      </x:c>
      <x:c r="B11" s="78" t="str">
        <x:f>'Source Data'!C11</x:f>
        <x:v>Western Europe</x:v>
      </x:c>
      <x:c r="C11" s="83" t="n">
        <x:f>0.4*I11+0.6*J11</x:f>
        <x:v>88.9655172413793</x:v>
      </x:c>
      <x:c r="D11" s="83" t="n">
        <x:f>(IF(I11="",0,I11*'Scoring Model'!$B$5)+IF(J11="",0,J11*'Scoring Model'!$B$6)+IF(K11="",0,K11*'Scoring Model'!$B$7)+IF(L11="",0,L11*'Scoring Model'!$B$8)+IF(M11="",0,M11*'Scoring Model'!$B$9)+IF(N11="",0,N11*'Scoring Model'!$B$10)+IF(O11="",0,O11*'Scoring Model'!$B$11)+IF(P11="",0,P11*'Scoring Model'!$B$12)+IF(Q11="",0,Q11*'Scoring Model'!$B$13)+IF(R11="",0,R11*'Scoring Model'!$B$14))/(IF(I11="",0,'Scoring Model'!$B$5)+IF(J11="",0,'Scoring Model'!$B$6)+IF(K11="",0,'Scoring Model'!$B$7)+IF(L11="",0,'Scoring Model'!$B$8)+IF(M11="",0,'Scoring Model'!$B$9)+IF(N11="",0,'Scoring Model'!$B$10)+IF(O11="",0,'Scoring Model'!$B$11)+IF(P11="",0,'Scoring Model'!$B$12)+IF(Q11="",0,'Scoring Model'!$B$13)+IF(R11="",0,'Scoring Model'!$B$14))</x:f>
        <x:v>72.93103448275863</x:v>
      </x:c>
      <x:c r="E11" s="83" t="n">
        <x:f>(IF(I11="",0,I11*'Scoring Model'!$C$5)+IF(J11="",0,J11*'Scoring Model'!$C$6)+IF(K11="",0,K11*'Scoring Model'!$C$7)+IF(L11="",0,L11*'Scoring Model'!$C$8)+IF(M11="",0,M11*'Scoring Model'!$C$9)+IF(N11="",0,N11*'Scoring Model'!$C$10)+IF(O11="",0,O11*'Scoring Model'!$C$11)+IF(P11="",0,P11*'Scoring Model'!$C$12)+IF(Q11="",0,Q11*'Scoring Model'!$C$13)+IF(R11="",0,R11*'Scoring Model'!$C$14))/(IF(I11="",0,'Scoring Model'!$C$5)+IF(J11="",0,'Scoring Model'!$C$6)+IF(K11="",0,'Scoring Model'!$C$7)+IF(L11="",0,'Scoring Model'!$C$8)+IF(M11="",0,'Scoring Model'!$C$9)+IF(N11="",0,'Scoring Model'!$C$10)+IF(O11="",0,'Scoring Model'!$C$11)+IF(P11="",0,'Scoring Model'!$C$12)+IF(Q11="",0,'Scoring Model'!$C$13)+IF(R11="",0,'Scoring Model'!$C$14))</x:f>
        <x:v>68.71921182266011</x:v>
      </x:c>
      <x:c r="F11" s="85" t="n">
        <x:f>RANK.EQ(D11,$D$5:$D$34,0)</x:f>
        <x:v>3</x:v>
      </x:c>
      <x:c r="G11" s="85" t="n">
        <x:f>RANK.EQ(E11,$E$5:$E$34,0)</x:f>
        <x:v>7</x:v>
      </x:c>
      <x:c r="H11" s="84" t="n">
        <x:f>'Source Data'!AA11</x:f>
        <x:v>1</x:v>
      </x:c>
      <x:c r="I11" s="83" t="n">
        <x:f>IF('Source Data'!G11="","",(COUNT('Source Data'!$G$5:$G$34)-RANK.EQ('Source Data'!G11,'Source Data'!$G$5:$G$34,0))/(COUNT('Source Data'!$G$5:$G$34)-1)*100)</x:f>
        <x:v>82.75862068965517</x:v>
      </x:c>
      <x:c r="J11" s="83" t="n">
        <x:f>IF('Source Data'!I11="","",(COUNT('Source Data'!$I$5:$I$34)-RANK.EQ('Source Data'!I11,'Source Data'!$I$5:$I$34,0))/(COUNT('Source Data'!$I$5:$I$34)-1)*100)</x:f>
        <x:v>93.10344827586206</x:v>
      </x:c>
      <x:c r="K11" s="83" t="n">
        <x:f>IF('Source Data'!K11="","",(COUNT('Source Data'!$K$5:$K$34)-RANK.EQ('Source Data'!K11,'Source Data'!$K$5:$K$34,0))/(COUNT('Source Data'!$K$5:$K$34)-1)*100)</x:f>
        <x:v>51.724137931034484</x:v>
      </x:c>
      <x:c r="L11" s="83" t="n">
        <x:f>IF('Source Data'!M11="","",(COUNT('Source Data'!$M$5:$M$34)-RANK.EQ('Source Data'!M11,'Source Data'!$M$5:$M$34,0))/(COUNT('Source Data'!$M$5:$M$34)-1)*100)</x:f>
        <x:v>41.37931034482759</x:v>
      </x:c>
      <x:c r="M11" s="83" t="n">
        <x:f>IF('Source Data'!O11="","",(COUNT('Source Data'!$O$5:$O$34)-RANK.EQ('Source Data'!O11,'Source Data'!$O$5:$O$34,0))/(COUNT('Source Data'!$O$5:$O$34)-1)*100)</x:f>
        <x:v>34.48275862068966</x:v>
      </x:c>
      <x:c r="N11" s="83" t="n">
        <x:f>IF('Source Data'!Q11="","",(COUNT('Source Data'!$Q$5:$Q$34)-RANK.EQ('Source Data'!Q11,'Source Data'!$Q$5:$Q$34,0))/(COUNT('Source Data'!$Q$5:$Q$34)-1)*100)</x:f>
        <x:v>100</x:v>
      </x:c>
      <x:c r="O11" s="83" t="n">
        <x:f>IF('Source Data'!S11="","",(COUNT('Source Data'!$S$5:$S$34)-RANK.EQ('Source Data'!S11,'Source Data'!$S$5:$S$34,0))/(COUNT('Source Data'!$S$5:$S$34)-1)*100)</x:f>
        <x:v>48.275862068965516</x:v>
      </x:c>
      <x:c r="P11" s="83" t="n">
        <x:f>IF('Source Data'!U11="","",(COUNT('Source Data'!$U$5:$U$34)-RANK.EQ('Source Data'!U11,'Source Data'!$U$5:$U$34,0))/(COUNT('Source Data'!$U$5:$U$34)-1)*100)</x:f>
        <x:v>92.85714285714286</x:v>
      </x:c>
      <x:c r="Q11" s="83" t="n">
        <x:f>IF('Source Data'!W11="","",(COUNT('Source Data'!$W$5:$W$34)-RANK.EQ('Source Data'!W11,'Source Data'!$W$5:$W$34,0))/(COUNT('Source Data'!$W$5:$W$34)-1)*100)</x:f>
        <x:v>86.20689655172413</x:v>
      </x:c>
      <x:c r="R11" s="83" t="n">
        <x:f>IF('Source Data'!Y11="","",(COUNT('Source Data'!$Y$5:$Y$34)-RANK.EQ('Source Data'!Y11,'Source Data'!$Y$5:$Y$34,0))/(COUNT('Source Data'!$Y$5:$Y$34)-1)*100)</x:f>
        <x:v>27.586206896551722</x:v>
      </x:c>
      <x:c r="S11" s="78" t="str">
        <x:f>IF(D11&gt;=75,"Leading fundamentals",IF(D11&gt;=55,"Strong contender",IF(D11&gt;=35,"Selective opportunity","Longer-term / complex")))</x:f>
        <x:v>Strong contender</x:v>
      </x:c>
      <x:c r="T11" s="78" t="str">
        <x:f>IF(E11&gt;=75,"Leading fundamentals",IF(E11&gt;=55,"Strong contender",IF(E11&gt;=35,"Selective opportunity","Longer-term / complex")))</x:f>
        <x:v>Strong contender</x:v>
      </x:c>
    </x:row>
    <x:row r="12">
      <x:c r="A12" s="78" t="str">
        <x:f>'Source Data'!A12</x:f>
        <x:v>Germany</x:v>
      </x:c>
      <x:c r="B12" s="78" t="str">
        <x:f>'Source Data'!C12</x:f>
        <x:v>Western Europe</x:v>
      </x:c>
      <x:c r="C12" s="83" t="n">
        <x:f>0.4*I12+0.6*J12</x:f>
        <x:v>95.86206896551724</x:v>
      </x:c>
      <x:c r="D12" s="83" t="n">
        <x:f>(IF(I12="",0,I12*'Scoring Model'!$B$5)+IF(J12="",0,J12*'Scoring Model'!$B$6)+IF(K12="",0,K12*'Scoring Model'!$B$7)+IF(L12="",0,L12*'Scoring Model'!$B$8)+IF(M12="",0,M12*'Scoring Model'!$B$9)+IF(N12="",0,N12*'Scoring Model'!$B$10)+IF(O12="",0,O12*'Scoring Model'!$B$11)+IF(P12="",0,P12*'Scoring Model'!$B$12)+IF(Q12="",0,Q12*'Scoring Model'!$B$13)+IF(R12="",0,R12*'Scoring Model'!$B$14))/(IF(I12="",0,'Scoring Model'!$B$5)+IF(J12="",0,'Scoring Model'!$B$6)+IF(K12="",0,'Scoring Model'!$B$7)+IF(L12="",0,'Scoring Model'!$B$8)+IF(M12="",0,'Scoring Model'!$B$9)+IF(N12="",0,'Scoring Model'!$B$10)+IF(O12="",0,'Scoring Model'!$B$11)+IF(P12="",0,'Scoring Model'!$B$12)+IF(Q12="",0,'Scoring Model'!$B$13)+IF(R12="",0,'Scoring Model'!$B$14))</x:f>
        <x:v>72.06896551724138</x:v>
      </x:c>
      <x:c r="E12" s="83" t="n">
        <x:f>(IF(I12="",0,I12*'Scoring Model'!$C$5)+IF(J12="",0,J12*'Scoring Model'!$C$6)+IF(K12="",0,K12*'Scoring Model'!$C$7)+IF(L12="",0,L12*'Scoring Model'!$C$8)+IF(M12="",0,M12*'Scoring Model'!$C$9)+IF(N12="",0,N12*'Scoring Model'!$C$10)+IF(O12="",0,O12*'Scoring Model'!$C$11)+IF(P12="",0,P12*'Scoring Model'!$C$12)+IF(Q12="",0,Q12*'Scoring Model'!$C$13)+IF(R12="",0,R12*'Scoring Model'!$C$14))/(IF(I12="",0,'Scoring Model'!$C$5)+IF(J12="",0,'Scoring Model'!$C$6)+IF(K12="",0,'Scoring Model'!$C$7)+IF(L12="",0,'Scoring Model'!$C$8)+IF(M12="",0,'Scoring Model'!$C$9)+IF(N12="",0,'Scoring Model'!$C$10)+IF(O12="",0,'Scoring Model'!$C$11)+IF(P12="",0,'Scoring Model'!$C$12)+IF(Q12="",0,'Scoring Model'!$C$13)+IF(R12="",0,'Scoring Model'!$C$14))</x:f>
        <x:v>75</x:v>
      </x:c>
      <x:c r="F12" s="85" t="n">
        <x:f>RANK.EQ(D12,$D$5:$D$34,0)</x:f>
        <x:v>4</x:v>
      </x:c>
      <x:c r="G12" s="85" t="n">
        <x:f>RANK.EQ(E12,$E$5:$E$34,0)</x:f>
        <x:v>2</x:v>
      </x:c>
      <x:c r="H12" s="84" t="n">
        <x:f>'Source Data'!AA12</x:f>
        <x:v>1</x:v>
      </x:c>
      <x:c r="I12" s="83" t="n">
        <x:f>IF('Source Data'!G12="","",(COUNT('Source Data'!$G$5:$G$34)-RANK.EQ('Source Data'!G12,'Source Data'!$G$5:$G$34,0))/(COUNT('Source Data'!$G$5:$G$34)-1)*100)</x:f>
        <x:v>89.65517241379311</x:v>
      </x:c>
      <x:c r="J12" s="83" t="n">
        <x:f>IF('Source Data'!I12="","",(COUNT('Source Data'!$I$5:$I$34)-RANK.EQ('Source Data'!I12,'Source Data'!$I$5:$I$34,0))/(COUNT('Source Data'!$I$5:$I$34)-1)*100)</x:f>
        <x:v>100</x:v>
      </x:c>
      <x:c r="K12" s="83" t="n">
        <x:f>IF('Source Data'!K12="","",(COUNT('Source Data'!$K$5:$K$34)-RANK.EQ('Source Data'!K12,'Source Data'!$K$5:$K$34,0))/(COUNT('Source Data'!$K$5:$K$34)-1)*100)</x:f>
        <x:v>68.96551724137932</x:v>
      </x:c>
      <x:c r="L12" s="83" t="n">
        <x:f>IF('Source Data'!M12="","",(COUNT('Source Data'!$M$5:$M$34)-RANK.EQ('Source Data'!M12,'Source Data'!$M$5:$M$34,0))/(COUNT('Source Data'!$M$5:$M$34)-1)*100)</x:f>
        <x:v>3.4482758620689653</x:v>
      </x:c>
      <x:c r="M12" s="83" t="n">
        <x:f>IF('Source Data'!O12="","",(COUNT('Source Data'!$O$5:$O$34)-RANK.EQ('Source Data'!O12,'Source Data'!$O$5:$O$34,0))/(COUNT('Source Data'!$O$5:$O$34)-1)*100)</x:f>
        <x:v>48.275862068965516</x:v>
      </x:c>
      <x:c r="N12" s="83" t="n">
        <x:f>IF('Source Data'!Q12="","",(COUNT('Source Data'!$Q$5:$Q$34)-RANK.EQ('Source Data'!Q12,'Source Data'!$Q$5:$Q$34,0))/(COUNT('Source Data'!$Q$5:$Q$34)-1)*100)</x:f>
        <x:v>93.10344827586206</x:v>
      </x:c>
      <x:c r="O12" s="83" t="n">
        <x:f>IF('Source Data'!S12="","",(COUNT('Source Data'!$S$5:$S$34)-RANK.EQ('Source Data'!S12,'Source Data'!$S$5:$S$34,0))/(COUNT('Source Data'!$S$5:$S$34)-1)*100)</x:f>
        <x:v>58.620689655172406</x:v>
      </x:c>
      <x:c r="P12" s="83" t="n">
        <x:f>IF('Source Data'!U12="","",(COUNT('Source Data'!$U$5:$U$34)-RANK.EQ('Source Data'!U12,'Source Data'!$U$5:$U$34,0))/(COUNT('Source Data'!$U$5:$U$34)-1)*100)</x:f>
        <x:v>100</x:v>
      </x:c>
      <x:c r="Q12" s="83" t="n">
        <x:f>IF('Source Data'!W12="","",(COUNT('Source Data'!$W$5:$W$34)-RANK.EQ('Source Data'!W12,'Source Data'!$W$5:$W$34,0))/(COUNT('Source Data'!$W$5:$W$34)-1)*100)</x:f>
        <x:v>62.06896551724138</x:v>
      </x:c>
      <x:c r="R12" s="83" t="n">
        <x:f>IF('Source Data'!Y12="","",(COUNT('Source Data'!$Y$5:$Y$34)-RANK.EQ('Source Data'!Y12,'Source Data'!$Y$5:$Y$34,0))/(COUNT('Source Data'!$Y$5:$Y$34)-1)*100)</x:f>
        <x:v>62.06896551724138</x:v>
      </x:c>
      <x:c r="S12" s="78" t="str">
        <x:f>IF(D12&gt;=75,"Leading fundamentals",IF(D12&gt;=55,"Strong contender",IF(D12&gt;=35,"Selective opportunity","Longer-term / complex")))</x:f>
        <x:v>Strong contender</x:v>
      </x:c>
      <x:c r="T12" s="78" t="str">
        <x:f>IF(E12&gt;=75,"Leading fundamentals",IF(E12&gt;=55,"Strong contender",IF(E12&gt;=35,"Selective opportunity","Longer-term / complex")))</x:f>
        <x:v>Leading fundamentals</x:v>
      </x:c>
    </x:row>
    <x:row r="13">
      <x:c r="A13" s="78" t="str">
        <x:f>'Source Data'!A13</x:f>
        <x:v>Greece</x:v>
      </x:c>
      <x:c r="B13" s="78" t="str">
        <x:f>'Source Data'!C13</x:f>
        <x:v>Southern Europe</x:v>
      </x:c>
      <x:c r="C13" s="83" t="n">
        <x:f>0.4*I13+0.6*J13</x:f>
        <x:v>22.758620689655174</x:v>
      </x:c>
      <x:c r="D13" s="83" t="n">
        <x:f>(IF(I13="",0,I13*'Scoring Model'!$B$5)+IF(J13="",0,J13*'Scoring Model'!$B$6)+IF(K13="",0,K13*'Scoring Model'!$B$7)+IF(L13="",0,L13*'Scoring Model'!$B$8)+IF(M13="",0,M13*'Scoring Model'!$B$9)+IF(N13="",0,N13*'Scoring Model'!$B$10)+IF(O13="",0,O13*'Scoring Model'!$B$11)+IF(P13="",0,P13*'Scoring Model'!$B$12)+IF(Q13="",0,Q13*'Scoring Model'!$B$13)+IF(R13="",0,R13*'Scoring Model'!$B$14))/(IF(I13="",0,'Scoring Model'!$B$5)+IF(J13="",0,'Scoring Model'!$B$6)+IF(K13="",0,'Scoring Model'!$B$7)+IF(L13="",0,'Scoring Model'!$B$8)+IF(M13="",0,'Scoring Model'!$B$9)+IF(N13="",0,'Scoring Model'!$B$10)+IF(O13="",0,'Scoring Model'!$B$11)+IF(P13="",0,'Scoring Model'!$B$12)+IF(Q13="",0,'Scoring Model'!$B$13)+IF(R13="",0,'Scoring Model'!$B$14))</x:f>
        <x:v>38.793103448275865</x:v>
      </x:c>
      <x:c r="E13" s="83" t="n">
        <x:f>(IF(I13="",0,I13*'Scoring Model'!$C$5)+IF(J13="",0,J13*'Scoring Model'!$C$6)+IF(K13="",0,K13*'Scoring Model'!$C$7)+IF(L13="",0,L13*'Scoring Model'!$C$8)+IF(M13="",0,M13*'Scoring Model'!$C$9)+IF(N13="",0,N13*'Scoring Model'!$C$10)+IF(O13="",0,O13*'Scoring Model'!$C$11)+IF(P13="",0,P13*'Scoring Model'!$C$12)+IF(Q13="",0,Q13*'Scoring Model'!$C$13)+IF(R13="",0,R13*'Scoring Model'!$C$14))/(IF(I13="",0,'Scoring Model'!$C$5)+IF(J13="",0,'Scoring Model'!$C$6)+IF(K13="",0,'Scoring Model'!$C$7)+IF(L13="",0,'Scoring Model'!$C$8)+IF(M13="",0,'Scoring Model'!$C$9)+IF(N13="",0,'Scoring Model'!$C$10)+IF(O13="",0,'Scoring Model'!$C$11)+IF(P13="",0,'Scoring Model'!$C$12)+IF(Q13="",0,'Scoring Model'!$C$13)+IF(R13="",0,'Scoring Model'!$C$14))</x:f>
        <x:v>25.492610837438423</x:v>
      </x:c>
      <x:c r="F13" s="85" t="n">
        <x:f>RANK.EQ(D13,$D$5:$D$34,0)</x:f>
        <x:v>21</x:v>
      </x:c>
      <x:c r="G13" s="85" t="n">
        <x:f>RANK.EQ(E13,$E$5:$E$34,0)</x:f>
        <x:v>29</x:v>
      </x:c>
      <x:c r="H13" s="84" t="n">
        <x:f>'Source Data'!AA13</x:f>
        <x:v>1</x:v>
      </x:c>
      <x:c r="I13" s="83" t="n">
        <x:f>IF('Source Data'!G13="","",(COUNT('Source Data'!$G$5:$G$34)-RANK.EQ('Source Data'!G13,'Source Data'!$G$5:$G$34,0))/(COUNT('Source Data'!$G$5:$G$34)-1)*100)</x:f>
        <x:v>31.03448275862069</x:v>
      </x:c>
      <x:c r="J13" s="83" t="n">
        <x:f>IF('Source Data'!I13="","",(COUNT('Source Data'!$I$5:$I$34)-RANK.EQ('Source Data'!I13,'Source Data'!$I$5:$I$34,0))/(COUNT('Source Data'!$I$5:$I$34)-1)*100)</x:f>
        <x:v>17.24137931034483</x:v>
      </x:c>
      <x:c r="K13" s="83" t="n">
        <x:f>IF('Source Data'!K13="","",(COUNT('Source Data'!$K$5:$K$34)-RANK.EQ('Source Data'!K13,'Source Data'!$K$5:$K$34,0))/(COUNT('Source Data'!$K$5:$K$34)-1)*100)</x:f>
        <x:v>27.586206896551722</x:v>
      </x:c>
      <x:c r="L13" s="83" t="n">
        <x:f>IF('Source Data'!M13="","",(COUNT('Source Data'!$M$5:$M$34)-RANK.EQ('Source Data'!M13,'Source Data'!$M$5:$M$34,0))/(COUNT('Source Data'!$M$5:$M$34)-1)*100)</x:f>
        <x:v>55.172413793103445</x:v>
      </x:c>
      <x:c r="M13" s="83" t="n">
        <x:f>IF('Source Data'!O13="","",(COUNT('Source Data'!$O$5:$O$34)-RANK.EQ('Source Data'!O13,'Source Data'!$O$5:$O$34,0))/(COUNT('Source Data'!$O$5:$O$34)-1)*100)</x:f>
        <x:v>13.793103448275861</x:v>
      </x:c>
      <x:c r="N13" s="83" t="n">
        <x:f>IF('Source Data'!Q13="","",(COUNT('Source Data'!$Q$5:$Q$34)-RANK.EQ('Source Data'!Q13,'Source Data'!$Q$5:$Q$34,0))/(COUNT('Source Data'!$Q$5:$Q$34)-1)*100)</x:f>
        <x:v>82.75862068965517</x:v>
      </x:c>
      <x:c r="O13" s="83" t="n">
        <x:f>IF('Source Data'!S13="","",(COUNT('Source Data'!$S$5:$S$34)-RANK.EQ('Source Data'!S13,'Source Data'!$S$5:$S$34,0))/(COUNT('Source Data'!$S$5:$S$34)-1)*100)</x:f>
        <x:v>51.724137931034484</x:v>
      </x:c>
      <x:c r="P13" s="83" t="n">
        <x:f>IF('Source Data'!U13="","",(COUNT('Source Data'!$U$5:$U$34)-RANK.EQ('Source Data'!U13,'Source Data'!$U$5:$U$34,0))/(COUNT('Source Data'!$U$5:$U$34)-1)*100)</x:f>
        <x:v>14.285714285714285</x:v>
      </x:c>
      <x:c r="Q13" s="83" t="n">
        <x:f>IF('Source Data'!W13="","",(COUNT('Source Data'!$W$5:$W$34)-RANK.EQ('Source Data'!W13,'Source Data'!$W$5:$W$34,0))/(COUNT('Source Data'!$W$5:$W$34)-1)*100)</x:f>
        <x:v>75.86206896551724</x:v>
      </x:c>
      <x:c r="R13" s="83" t="n">
        <x:f>IF('Source Data'!Y13="","",(COUNT('Source Data'!$Y$5:$Y$34)-RANK.EQ('Source Data'!Y13,'Source Data'!$Y$5:$Y$34,0))/(COUNT('Source Data'!$Y$5:$Y$34)-1)*100)</x:f>
        <x:v>24.137931034482758</x:v>
      </x:c>
      <x:c r="S13" s="78" t="str">
        <x:f>IF(D13&gt;=75,"Leading fundamentals",IF(D13&gt;=55,"Strong contender",IF(D13&gt;=35,"Selective opportunity","Longer-term / complex")))</x:f>
        <x:v>Selective opportunity</x:v>
      </x:c>
      <x:c r="T13" s="78" t="str">
        <x:f>IF(E13&gt;=75,"Leading fundamentals",IF(E13&gt;=55,"Strong contender",IF(E13&gt;=35,"Selective opportunity","Longer-term / complex")))</x:f>
        <x:v>Longer-term / complex</x:v>
      </x:c>
    </x:row>
    <x:row r="14">
      <x:c r="A14" s="78" t="str">
        <x:f>'Source Data'!A14</x:f>
        <x:v>Hungary</x:v>
      </x:c>
      <x:c r="B14" s="78" t="str">
        <x:f>'Source Data'!C14</x:f>
        <x:v>Central Europe</x:v>
      </x:c>
      <x:c r="C14" s="83" t="n">
        <x:f>0.4*I14+0.6*J14</x:f>
        <x:v>15.862068965517242</x:v>
      </x:c>
      <x:c r="D14" s="83" t="n">
        <x:f>(IF(I14="",0,I14*'Scoring Model'!$B$5)+IF(J14="",0,J14*'Scoring Model'!$B$6)+IF(K14="",0,K14*'Scoring Model'!$B$7)+IF(L14="",0,L14*'Scoring Model'!$B$8)+IF(M14="",0,M14*'Scoring Model'!$B$9)+IF(N14="",0,N14*'Scoring Model'!$B$10)+IF(O14="",0,O14*'Scoring Model'!$B$11)+IF(P14="",0,P14*'Scoring Model'!$B$12)+IF(Q14="",0,Q14*'Scoring Model'!$B$13)+IF(R14="",0,R14*'Scoring Model'!$B$14))/(IF(I14="",0,'Scoring Model'!$B$5)+IF(J14="",0,'Scoring Model'!$B$6)+IF(K14="",0,'Scoring Model'!$B$7)+IF(L14="",0,'Scoring Model'!$B$8)+IF(M14="",0,'Scoring Model'!$B$9)+IF(N14="",0,'Scoring Model'!$B$10)+IF(O14="",0,'Scoring Model'!$B$11)+IF(P14="",0,'Scoring Model'!$B$12)+IF(Q14="",0,'Scoring Model'!$B$13)+IF(R14="",0,'Scoring Model'!$B$14))</x:f>
        <x:v>26.03448275862069</x:v>
      </x:c>
      <x:c r="E14" s="83" t="n">
        <x:f>(IF(I14="",0,I14*'Scoring Model'!$C$5)+IF(J14="",0,J14*'Scoring Model'!$C$6)+IF(K14="",0,K14*'Scoring Model'!$C$7)+IF(L14="",0,L14*'Scoring Model'!$C$8)+IF(M14="",0,M14*'Scoring Model'!$C$9)+IF(N14="",0,N14*'Scoring Model'!$C$10)+IF(O14="",0,O14*'Scoring Model'!$C$11)+IF(P14="",0,P14*'Scoring Model'!$C$12)+IF(Q14="",0,Q14*'Scoring Model'!$C$13)+IF(R14="",0,R14*'Scoring Model'!$C$14))/(IF(I14="",0,'Scoring Model'!$C$5)+IF(J14="",0,'Scoring Model'!$C$6)+IF(K14="",0,'Scoring Model'!$C$7)+IF(L14="",0,'Scoring Model'!$C$8)+IF(M14="",0,'Scoring Model'!$C$9)+IF(N14="",0,'Scoring Model'!$C$10)+IF(O14="",0,'Scoring Model'!$C$11)+IF(P14="",0,'Scoring Model'!$C$12)+IF(Q14="",0,'Scoring Model'!$C$13)+IF(R14="",0,'Scoring Model'!$C$14))</x:f>
        <x:v>20.80049261083744</x:v>
      </x:c>
      <x:c r="F14" s="85" t="n">
        <x:f>RANK.EQ(D14,$D$5:$D$34,0)</x:f>
        <x:v>28</x:v>
      </x:c>
      <x:c r="G14" s="85" t="n">
        <x:f>RANK.EQ(E14,$E$5:$E$34,0)</x:f>
        <x:v>30</x:v>
      </x:c>
      <x:c r="H14" s="84" t="n">
        <x:f>'Source Data'!AA14</x:f>
        <x:v>1</x:v>
      </x:c>
      <x:c r="I14" s="83" t="n">
        <x:f>IF('Source Data'!G14="","",(COUNT('Source Data'!$G$5:$G$34)-RANK.EQ('Source Data'!G14,'Source Data'!$G$5:$G$34,0))/(COUNT('Source Data'!$G$5:$G$34)-1)*100)</x:f>
        <x:v>24.137931034482758</x:v>
      </x:c>
      <x:c r="J14" s="83" t="n">
        <x:f>IF('Source Data'!I14="","",(COUNT('Source Data'!$I$5:$I$34)-RANK.EQ('Source Data'!I14,'Source Data'!$I$5:$I$34,0))/(COUNT('Source Data'!$I$5:$I$34)-1)*100)</x:f>
        <x:v>10.344827586206897</x:v>
      </x:c>
      <x:c r="K14" s="83" t="n">
        <x:f>IF('Source Data'!K14="","",(COUNT('Source Data'!$K$5:$K$34)-RANK.EQ('Source Data'!K14,'Source Data'!$K$5:$K$34,0))/(COUNT('Source Data'!$K$5:$K$34)-1)*100)</x:f>
        <x:v>24.137931034482758</x:v>
      </x:c>
      <x:c r="L14" s="83" t="n">
        <x:f>IF('Source Data'!M14="","",(COUNT('Source Data'!$M$5:$M$34)-RANK.EQ('Source Data'!M14,'Source Data'!$M$5:$M$34,0))/(COUNT('Source Data'!$M$5:$M$34)-1)*100)</x:f>
        <x:v>13.793103448275861</x:v>
      </x:c>
      <x:c r="M14" s="83" t="n">
        <x:f>IF('Source Data'!O14="","",(COUNT('Source Data'!$O$5:$O$34)-RANK.EQ('Source Data'!O14,'Source Data'!$O$5:$O$34,0))/(COUNT('Source Data'!$O$5:$O$34)-1)*100)</x:f>
        <x:v>55.172413793103445</x:v>
      </x:c>
      <x:c r="N14" s="83" t="n">
        <x:f>IF('Source Data'!Q14="","",(COUNT('Source Data'!$Q$5:$Q$34)-RANK.EQ('Source Data'!Q14,'Source Data'!$Q$5:$Q$34,0))/(COUNT('Source Data'!$Q$5:$Q$34)-1)*100)</x:f>
        <x:v>48.275862068965516</x:v>
      </x:c>
      <x:c r="O14" s="83" t="n">
        <x:f>IF('Source Data'!S14="","",(COUNT('Source Data'!$S$5:$S$34)-RANK.EQ('Source Data'!S14,'Source Data'!$S$5:$S$34,0))/(COUNT('Source Data'!$S$5:$S$34)-1)*100)</x:f>
        <x:v>37.93103448275862</x:v>
      </x:c>
      <x:c r="P14" s="83" t="n">
        <x:f>IF('Source Data'!U14="","",(COUNT('Source Data'!$U$5:$U$34)-RANK.EQ('Source Data'!U14,'Source Data'!$U$5:$U$34,0))/(COUNT('Source Data'!$U$5:$U$34)-1)*100)</x:f>
        <x:v>10.714285714285714</x:v>
      </x:c>
      <x:c r="Q14" s="83" t="n">
        <x:f>IF('Source Data'!W14="","",(COUNT('Source Data'!$W$5:$W$34)-RANK.EQ('Source Data'!W14,'Source Data'!$W$5:$W$34,0))/(COUNT('Source Data'!$W$5:$W$34)-1)*100)</x:f>
        <x:v>34.48275862068966</x:v>
      </x:c>
      <x:c r="R14" s="83" t="n">
        <x:f>IF('Source Data'!Y14="","",(COUNT('Source Data'!$Y$5:$Y$34)-RANK.EQ('Source Data'!Y14,'Source Data'!$Y$5:$Y$34,0))/(COUNT('Source Data'!$Y$5:$Y$34)-1)*100)</x:f>
        <x:v>10.344827586206897</x:v>
      </x:c>
      <x:c r="S14" s="78" t="str">
        <x:f>IF(D14&gt;=75,"Leading fundamentals",IF(D14&gt;=55,"Strong contender",IF(D14&gt;=35,"Selective opportunity","Longer-term / complex")))</x:f>
        <x:v>Longer-term / complex</x:v>
      </x:c>
      <x:c r="T14" s="78" t="str">
        <x:f>IF(E14&gt;=75,"Leading fundamentals",IF(E14&gt;=55,"Strong contender",IF(E14&gt;=35,"Selective opportunity","Longer-term / complex")))</x:f>
        <x:v>Longer-term / complex</x:v>
      </x:c>
    </x:row>
    <x:row r="15">
      <x:c r="A15" s="78" t="str">
        <x:f>'Source Data'!A15</x:f>
        <x:v>Ireland</x:v>
      </x:c>
      <x:c r="B15" s="78" t="str">
        <x:f>'Source Data'!C15</x:f>
        <x:v>Western Europe</x:v>
      </x:c>
      <x:c r="C15" s="83" t="n">
        <x:f>0.4*I15+0.6*J15</x:f>
        <x:v>38.62068965517241</x:v>
      </x:c>
      <x:c r="D15" s="83" t="n">
        <x:f>(IF(I15="",0,I15*'Scoring Model'!$B$5)+IF(J15="",0,J15*'Scoring Model'!$B$6)+IF(K15="",0,K15*'Scoring Model'!$B$7)+IF(L15="",0,L15*'Scoring Model'!$B$8)+IF(M15="",0,M15*'Scoring Model'!$B$9)+IF(N15="",0,N15*'Scoring Model'!$B$10)+IF(O15="",0,O15*'Scoring Model'!$B$11)+IF(P15="",0,P15*'Scoring Model'!$B$12)+IF(Q15="",0,Q15*'Scoring Model'!$B$13)+IF(R15="",0,R15*'Scoring Model'!$B$14))/(IF(I15="",0,'Scoring Model'!$B$5)+IF(J15="",0,'Scoring Model'!$B$6)+IF(K15="",0,'Scoring Model'!$B$7)+IF(L15="",0,'Scoring Model'!$B$8)+IF(M15="",0,'Scoring Model'!$B$9)+IF(N15="",0,'Scoring Model'!$B$10)+IF(O15="",0,'Scoring Model'!$B$11)+IF(P15="",0,'Scoring Model'!$B$12)+IF(Q15="",0,'Scoring Model'!$B$13)+IF(R15="",0,'Scoring Model'!$B$14))</x:f>
        <x:v>63.27586206896551</x:v>
      </x:c>
      <x:c r="E15" s="83" t="n">
        <x:f>(IF(I15="",0,I15*'Scoring Model'!$C$5)+IF(J15="",0,J15*'Scoring Model'!$C$6)+IF(K15="",0,K15*'Scoring Model'!$C$7)+IF(L15="",0,L15*'Scoring Model'!$C$8)+IF(M15="",0,M15*'Scoring Model'!$C$9)+IF(N15="",0,N15*'Scoring Model'!$C$10)+IF(O15="",0,O15*'Scoring Model'!$C$11)+IF(P15="",0,P15*'Scoring Model'!$C$12)+IF(Q15="",0,Q15*'Scoring Model'!$C$13)+IF(R15="",0,R15*'Scoring Model'!$C$14))/(IF(I15="",0,'Scoring Model'!$C$5)+IF(J15="",0,'Scoring Model'!$C$6)+IF(K15="",0,'Scoring Model'!$C$7)+IF(L15="",0,'Scoring Model'!$C$8)+IF(M15="",0,'Scoring Model'!$C$9)+IF(N15="",0,'Scoring Model'!$C$10)+IF(O15="",0,'Scoring Model'!$C$11)+IF(P15="",0,'Scoring Model'!$C$12)+IF(Q15="",0,'Scoring Model'!$C$13)+IF(R15="",0,'Scoring Model'!$C$14))</x:f>
        <x:v>46.12068965517242</x:v>
      </x:c>
      <x:c r="F15" s="85" t="n">
        <x:f>RANK.EQ(D15,$D$5:$D$34,0)</x:f>
        <x:v>9</x:v>
      </x:c>
      <x:c r="G15" s="85" t="n">
        <x:f>RANK.EQ(E15,$E$5:$E$34,0)</x:f>
        <x:v>20</x:v>
      </x:c>
      <x:c r="H15" s="84" t="n">
        <x:f>'Source Data'!AA15</x:f>
        <x:v>1</x:v>
      </x:c>
      <x:c r="I15" s="83" t="n">
        <x:f>IF('Source Data'!G15="","",(COUNT('Source Data'!$G$5:$G$34)-RANK.EQ('Source Data'!G15,'Source Data'!$G$5:$G$34,0))/(COUNT('Source Data'!$G$5:$G$34)-1)*100)</x:f>
        <x:v>3.4482758620689653</x:v>
      </x:c>
      <x:c r="J15" s="83" t="n">
        <x:f>IF('Source Data'!I15="","",(COUNT('Source Data'!$I$5:$I$34)-RANK.EQ('Source Data'!I15,'Source Data'!$I$5:$I$34,0))/(COUNT('Source Data'!$I$5:$I$34)-1)*100)</x:f>
        <x:v>62.06896551724138</x:v>
      </x:c>
      <x:c r="K15" s="83" t="n">
        <x:f>IF('Source Data'!K15="","",(COUNT('Source Data'!$K$5:$K$34)-RANK.EQ('Source Data'!K15,'Source Data'!$K$5:$K$34,0))/(COUNT('Source Data'!$K$5:$K$34)-1)*100)</x:f>
        <x:v>100</x:v>
      </x:c>
      <x:c r="L15" s="83" t="n">
        <x:f>IF('Source Data'!M15="","",(COUNT('Source Data'!$M$5:$M$34)-RANK.EQ('Source Data'!M15,'Source Data'!$M$5:$M$34,0))/(COUNT('Source Data'!$M$5:$M$34)-1)*100)</x:f>
        <x:v>65.51724137931035</x:v>
      </x:c>
      <x:c r="M15" s="83" t="n">
        <x:f>IF('Source Data'!O15="","",(COUNT('Source Data'!$O$5:$O$34)-RANK.EQ('Source Data'!O15,'Source Data'!$O$5:$O$34,0))/(COUNT('Source Data'!$O$5:$O$34)-1)*100)</x:f>
        <x:v>79.3103448275862</x:v>
      </x:c>
      <x:c r="N15" s="83" t="n">
        <x:f>IF('Source Data'!Q15="","",(COUNT('Source Data'!$Q$5:$Q$34)-RANK.EQ('Source Data'!Q15,'Source Data'!$Q$5:$Q$34,0))/(COUNT('Source Data'!$Q$5:$Q$34)-1)*100)</x:f>
        <x:v>37.93103448275862</x:v>
      </x:c>
      <x:c r="O15" s="83" t="n">
        <x:f>IF('Source Data'!S15="","",(COUNT('Source Data'!$S$5:$S$34)-RANK.EQ('Source Data'!S15,'Source Data'!$S$5:$S$34,0))/(COUNT('Source Data'!$S$5:$S$34)-1)*100)</x:f>
        <x:v>27.586206896551722</x:v>
      </x:c>
      <x:c r="P15" s="83" t="n">
        <x:f>IF('Source Data'!U15="","",(COUNT('Source Data'!$U$5:$U$34)-RANK.EQ('Source Data'!U15,'Source Data'!$U$5:$U$34,0))/(COUNT('Source Data'!$U$5:$U$34)-1)*100)</x:f>
        <x:v>25</x:v>
      </x:c>
      <x:c r="Q15" s="83" t="n">
        <x:f>IF('Source Data'!W15="","",(COUNT('Source Data'!$W$5:$W$34)-RANK.EQ('Source Data'!W15,'Source Data'!$W$5:$W$34,0))/(COUNT('Source Data'!$W$5:$W$34)-1)*100)</x:f>
        <x:v>41.37931034482759</x:v>
      </x:c>
      <x:c r="R15" s="83" t="n">
        <x:f>IF('Source Data'!Y15="","",(COUNT('Source Data'!$Y$5:$Y$34)-RANK.EQ('Source Data'!Y15,'Source Data'!$Y$5:$Y$34,0))/(COUNT('Source Data'!$Y$5:$Y$34)-1)*100)</x:f>
        <x:v>20.689655172413794</x:v>
      </x:c>
      <x:c r="S15" s="78" t="str">
        <x:f>IF(D15&gt;=75,"Leading fundamentals",IF(D15&gt;=55,"Strong contender",IF(D15&gt;=35,"Selective opportunity","Longer-term / complex")))</x:f>
        <x:v>Strong contender</x:v>
      </x:c>
      <x:c r="T15" s="78" t="str">
        <x:f>IF(E15&gt;=75,"Leading fundamentals",IF(E15&gt;=55,"Strong contender",IF(E15&gt;=35,"Selective opportunity","Longer-term / complex")))</x:f>
        <x:v>Selective opportunity</x:v>
      </x:c>
    </x:row>
    <x:row r="16">
      <x:c r="A16" s="78" t="str">
        <x:f>'Source Data'!A16</x:f>
        <x:v>Israel</x:v>
      </x:c>
      <x:c r="B16" s="78" t="str">
        <x:f>'Source Data'!C16</x:f>
        <x:v>Middle East</x:v>
      </x:c>
      <x:c r="C16" s="83" t="n">
        <x:f>0.4*I16+0.6*J16</x:f>
        <x:v>42.06896551724138</x:v>
      </x:c>
      <x:c r="D16" s="83" t="n">
        <x:f>(IF(I16="",0,I16*'Scoring Model'!$B$5)+IF(J16="",0,J16*'Scoring Model'!$B$6)+IF(K16="",0,K16*'Scoring Model'!$B$7)+IF(L16="",0,L16*'Scoring Model'!$B$8)+IF(M16="",0,M16*'Scoring Model'!$B$9)+IF(N16="",0,N16*'Scoring Model'!$B$10)+IF(O16="",0,O16*'Scoring Model'!$B$11)+IF(P16="",0,P16*'Scoring Model'!$B$12)+IF(Q16="",0,Q16*'Scoring Model'!$B$13)+IF(R16="",0,R16*'Scoring Model'!$B$14))/(IF(I16="",0,'Scoring Model'!$B$5)+IF(J16="",0,'Scoring Model'!$B$6)+IF(K16="",0,'Scoring Model'!$B$7)+IF(L16="",0,'Scoring Model'!$B$8)+IF(M16="",0,'Scoring Model'!$B$9)+IF(N16="",0,'Scoring Model'!$B$10)+IF(O16="",0,'Scoring Model'!$B$11)+IF(P16="",0,'Scoring Model'!$B$12)+IF(Q16="",0,'Scoring Model'!$B$13)+IF(R16="",0,'Scoring Model'!$B$14))</x:f>
        <x:v>52.58620689655173</x:v>
      </x:c>
      <x:c r="E16" s="83" t="n">
        <x:f>(IF(I16="",0,I16*'Scoring Model'!$C$5)+IF(J16="",0,J16*'Scoring Model'!$C$6)+IF(K16="",0,K16*'Scoring Model'!$C$7)+IF(L16="",0,L16*'Scoring Model'!$C$8)+IF(M16="",0,M16*'Scoring Model'!$C$9)+IF(N16="",0,N16*'Scoring Model'!$C$10)+IF(O16="",0,O16*'Scoring Model'!$C$11)+IF(P16="",0,P16*'Scoring Model'!$C$12)+IF(Q16="",0,Q16*'Scoring Model'!$C$13)+IF(R16="",0,R16*'Scoring Model'!$C$14))/(IF(I16="",0,'Scoring Model'!$C$5)+IF(J16="",0,'Scoring Model'!$C$6)+IF(K16="",0,'Scoring Model'!$C$7)+IF(L16="",0,'Scoring Model'!$C$8)+IF(M16="",0,'Scoring Model'!$C$9)+IF(N16="",0,'Scoring Model'!$C$10)+IF(O16="",0,'Scoring Model'!$C$11)+IF(P16="",0,'Scoring Model'!$C$12)+IF(Q16="",0,'Scoring Model'!$C$13)+IF(R16="",0,'Scoring Model'!$C$14))</x:f>
        <x:v>50.418719211822655</x:v>
      </x:c>
      <x:c r="F16" s="85" t="n">
        <x:f>RANK.EQ(D16,$D$5:$D$34,0)</x:f>
        <x:v>16</x:v>
      </x:c>
      <x:c r="G16" s="85" t="n">
        <x:f>RANK.EQ(E16,$E$5:$E$34,0)</x:f>
        <x:v>19</x:v>
      </x:c>
      <x:c r="H16" s="84" t="n">
        <x:f>'Source Data'!AA16</x:f>
        <x:v>1</x:v>
      </x:c>
      <x:c r="I16" s="83" t="n">
        <x:f>IF('Source Data'!G16="","",(COUNT('Source Data'!$G$5:$G$34)-RANK.EQ('Source Data'!G16,'Source Data'!$G$5:$G$34,0))/(COUNT('Source Data'!$G$5:$G$34)-1)*100)</x:f>
        <x:v>27.586206896551722</x:v>
      </x:c>
      <x:c r="J16" s="83" t="n">
        <x:f>IF('Source Data'!I16="","",(COUNT('Source Data'!$I$5:$I$34)-RANK.EQ('Source Data'!I16,'Source Data'!$I$5:$I$34,0))/(COUNT('Source Data'!$I$5:$I$34)-1)*100)</x:f>
        <x:v>51.724137931034484</x:v>
      </x:c>
      <x:c r="K16" s="83" t="n">
        <x:f>IF('Source Data'!K16="","",(COUNT('Source Data'!$K$5:$K$34)-RANK.EQ('Source Data'!K16,'Source Data'!$K$5:$K$34,0))/(COUNT('Source Data'!$K$5:$K$34)-1)*100)</x:f>
        <x:v>65.51724137931035</x:v>
      </x:c>
      <x:c r="L16" s="83" t="n">
        <x:f>IF('Source Data'!M16="","",(COUNT('Source Data'!$M$5:$M$34)-RANK.EQ('Source Data'!M16,'Source Data'!$M$5:$M$34,0))/(COUNT('Source Data'!$M$5:$M$34)-1)*100)</x:f>
        <x:v>24.137931034482758</x:v>
      </x:c>
      <x:c r="M16" s="83" t="n">
        <x:f>IF('Source Data'!O16="","",(COUNT('Source Data'!$O$5:$O$34)-RANK.EQ('Source Data'!O16,'Source Data'!$O$5:$O$34,0))/(COUNT('Source Data'!$O$5:$O$34)-1)*100)</x:f>
        <x:v>24.137931034482758</x:v>
      </x:c>
      <x:c r="N16" s="83" t="n">
        <x:f>IF('Source Data'!Q16="","",(COUNT('Source Data'!$Q$5:$Q$34)-RANK.EQ('Source Data'!Q16,'Source Data'!$Q$5:$Q$34,0))/(COUNT('Source Data'!$Q$5:$Q$34)-1)*100)</x:f>
        <x:v>27.586206896551722</x:v>
      </x:c>
      <x:c r="O16" s="83" t="n">
        <x:f>IF('Source Data'!S16="","",(COUNT('Source Data'!$S$5:$S$34)-RANK.EQ('Source Data'!S16,'Source Data'!$S$5:$S$34,0))/(COUNT('Source Data'!$S$5:$S$34)-1)*100)</x:f>
        <x:v>93.10344827586206</x:v>
      </x:c>
      <x:c r="P16" s="83" t="n">
        <x:f>IF('Source Data'!U16="","",(COUNT('Source Data'!$U$5:$U$34)-RANK.EQ('Source Data'!U16,'Source Data'!$U$5:$U$34,0))/(COUNT('Source Data'!$U$5:$U$34)-1)*100)</x:f>
        <x:v>57.14285714285714</x:v>
      </x:c>
      <x:c r="Q16" s="83" t="n">
        <x:f>IF('Source Data'!W16="","",(COUNT('Source Data'!$W$5:$W$34)-RANK.EQ('Source Data'!W16,'Source Data'!$W$5:$W$34,0))/(COUNT('Source Data'!$W$5:$W$34)-1)*100)</x:f>
        <x:v>100</x:v>
      </x:c>
      <x:c r="R16" s="83" t="n">
        <x:f>IF('Source Data'!Y16="","",(COUNT('Source Data'!$Y$5:$Y$34)-RANK.EQ('Source Data'!Y16,'Source Data'!$Y$5:$Y$34,0))/(COUNT('Source Data'!$Y$5:$Y$34)-1)*100)</x:f>
        <x:v>93.10344827586206</x:v>
      </x:c>
      <x:c r="S16" s="78" t="str">
        <x:f>IF(D16&gt;=75,"Leading fundamentals",IF(D16&gt;=55,"Strong contender",IF(D16&gt;=35,"Selective opportunity","Longer-term / complex")))</x:f>
        <x:v>Selective opportunity</x:v>
      </x:c>
      <x:c r="T16" s="78" t="str">
        <x:f>IF(E16&gt;=75,"Leading fundamentals",IF(E16&gt;=55,"Strong contender",IF(E16&gt;=35,"Selective opportunity","Longer-term / complex")))</x:f>
        <x:v>Selective opportunity</x:v>
      </x:c>
    </x:row>
    <x:row r="17">
      <x:c r="A17" s="78" t="str">
        <x:f>'Source Data'!A17</x:f>
        <x:v>Italy</x:v>
      </x:c>
      <x:c r="B17" s="78" t="str">
        <x:f>'Source Data'!C17</x:f>
        <x:v>Southern Europe</x:v>
      </x:c>
      <x:c r="C17" s="83" t="n">
        <x:f>0.4*I17+0.6*J17</x:f>
        <x:v>84.13793103448276</x:v>
      </x:c>
      <x:c r="D17" s="83" t="n">
        <x:f>(IF(I17="",0,I17*'Scoring Model'!$B$5)+IF(J17="",0,J17*'Scoring Model'!$B$6)+IF(K17="",0,K17*'Scoring Model'!$B$7)+IF(L17="",0,L17*'Scoring Model'!$B$8)+IF(M17="",0,M17*'Scoring Model'!$B$9)+IF(N17="",0,N17*'Scoring Model'!$B$10)+IF(O17="",0,O17*'Scoring Model'!$B$11)+IF(P17="",0,P17*'Scoring Model'!$B$12)+IF(Q17="",0,Q17*'Scoring Model'!$B$13)+IF(R17="",0,R17*'Scoring Model'!$B$14))/(IF(I17="",0,'Scoring Model'!$B$5)+IF(J17="",0,'Scoring Model'!$B$6)+IF(K17="",0,'Scoring Model'!$B$7)+IF(L17="",0,'Scoring Model'!$B$8)+IF(M17="",0,'Scoring Model'!$B$9)+IF(N17="",0,'Scoring Model'!$B$10)+IF(O17="",0,'Scoring Model'!$B$11)+IF(P17="",0,'Scoring Model'!$B$12)+IF(Q17="",0,'Scoring Model'!$B$13)+IF(R17="",0,'Scoring Model'!$B$14))</x:f>
        <x:v>59.13793103448276</x:v>
      </x:c>
      <x:c r="E17" s="83" t="n">
        <x:f>(IF(I17="",0,I17*'Scoring Model'!$C$5)+IF(J17="",0,J17*'Scoring Model'!$C$6)+IF(K17="",0,K17*'Scoring Model'!$C$7)+IF(L17="",0,L17*'Scoring Model'!$C$8)+IF(M17="",0,M17*'Scoring Model'!$C$9)+IF(N17="",0,N17*'Scoring Model'!$C$10)+IF(O17="",0,O17*'Scoring Model'!$C$11)+IF(P17="",0,P17*'Scoring Model'!$C$12)+IF(Q17="",0,Q17*'Scoring Model'!$C$13)+IF(R17="",0,R17*'Scoring Model'!$C$14))/(IF(I17="",0,'Scoring Model'!$C$5)+IF(J17="",0,'Scoring Model'!$C$6)+IF(K17="",0,'Scoring Model'!$C$7)+IF(L17="",0,'Scoring Model'!$C$8)+IF(M17="",0,'Scoring Model'!$C$9)+IF(N17="",0,'Scoring Model'!$C$10)+IF(O17="",0,'Scoring Model'!$C$11)+IF(P17="",0,'Scoring Model'!$C$12)+IF(Q17="",0,'Scoring Model'!$C$13)+IF(R17="",0,'Scoring Model'!$C$14))</x:f>
        <x:v>65.23399014778326</x:v>
      </x:c>
      <x:c r="F17" s="85" t="n">
        <x:f>RANK.EQ(D17,$D$5:$D$34,0)</x:f>
        <x:v>12</x:v>
      </x:c>
      <x:c r="G17" s="85" t="n">
        <x:f>RANK.EQ(E17,$E$5:$E$34,0)</x:f>
        <x:v>8</x:v>
      </x:c>
      <x:c r="H17" s="84" t="n">
        <x:f>'Source Data'!AA17</x:f>
        <x:v>1</x:v>
      </x:c>
      <x:c r="I17" s="83" t="n">
        <x:f>IF('Source Data'!G17="","",(COUNT('Source Data'!$G$5:$G$34)-RANK.EQ('Source Data'!G17,'Source Data'!$G$5:$G$34,0))/(COUNT('Source Data'!$G$5:$G$34)-1)*100)</x:f>
        <x:v>75.86206896551724</x:v>
      </x:c>
      <x:c r="J17" s="83" t="n">
        <x:f>IF('Source Data'!I17="","",(COUNT('Source Data'!$I$5:$I$34)-RANK.EQ('Source Data'!I17,'Source Data'!$I$5:$I$34,0))/(COUNT('Source Data'!$I$5:$I$34)-1)*100)</x:f>
        <x:v>89.65517241379311</x:v>
      </x:c>
      <x:c r="K17" s="83" t="n">
        <x:f>IF('Source Data'!K17="","",(COUNT('Source Data'!$K$5:$K$34)-RANK.EQ('Source Data'!K17,'Source Data'!$K$5:$K$34,0))/(COUNT('Source Data'!$K$5:$K$34)-1)*100)</x:f>
        <x:v>48.275862068965516</x:v>
      </x:c>
      <x:c r="L17" s="83" t="n">
        <x:f>IF('Source Data'!M17="","",(COUNT('Source Data'!$M$5:$M$34)-RANK.EQ('Source Data'!M17,'Source Data'!$M$5:$M$34,0))/(COUNT('Source Data'!$M$5:$M$34)-1)*100)</x:f>
        <x:v>17.24137931034483</x:v>
      </x:c>
      <x:c r="M17" s="83" t="n">
        <x:f>IF('Source Data'!O17="","",(COUNT('Source Data'!$O$5:$O$34)-RANK.EQ('Source Data'!O17,'Source Data'!$O$5:$O$34,0))/(COUNT('Source Data'!$O$5:$O$34)-1)*100)</x:f>
        <x:v>37.93103448275862</x:v>
      </x:c>
      <x:c r="N17" s="83" t="n">
        <x:f>IF('Source Data'!Q17="","",(COUNT('Source Data'!$Q$5:$Q$34)-RANK.EQ('Source Data'!Q17,'Source Data'!$Q$5:$Q$34,0))/(COUNT('Source Data'!$Q$5:$Q$34)-1)*100)</x:f>
        <x:v>34.48275862068966</x:v>
      </x:c>
      <x:c r="O17" s="83" t="n">
        <x:f>IF('Source Data'!S17="","",(COUNT('Source Data'!$S$5:$S$34)-RANK.EQ('Source Data'!S17,'Source Data'!$S$5:$S$34,0))/(COUNT('Source Data'!$S$5:$S$34)-1)*100)</x:f>
        <x:v>34.48275862068966</x:v>
      </x:c>
      <x:c r="P17" s="83" t="n">
        <x:f>IF('Source Data'!U17="","",(COUNT('Source Data'!$U$5:$U$34)-RANK.EQ('Source Data'!U17,'Source Data'!$U$5:$U$34,0))/(COUNT('Source Data'!$U$5:$U$34)-1)*100)</x:f>
        <x:v>89.28571428571429</x:v>
      </x:c>
      <x:c r="Q17" s="83" t="n">
        <x:f>IF('Source Data'!W17="","",(COUNT('Source Data'!$W$5:$W$34)-RANK.EQ('Source Data'!W17,'Source Data'!$W$5:$W$34,0))/(COUNT('Source Data'!$W$5:$W$34)-1)*100)</x:f>
        <x:v>65.51724137931035</x:v>
      </x:c>
      <x:c r="R17" s="83" t="n">
        <x:f>IF('Source Data'!Y17="","",(COUNT('Source Data'!$Y$5:$Y$34)-RANK.EQ('Source Data'!Y17,'Source Data'!$Y$5:$Y$34,0))/(COUNT('Source Data'!$Y$5:$Y$34)-1)*100)</x:f>
        <x:v>72.41379310344827</x:v>
      </x:c>
      <x:c r="S17" s="78" t="str">
        <x:f>IF(D17&gt;=75,"Leading fundamentals",IF(D17&gt;=55,"Strong contender",IF(D17&gt;=35,"Selective opportunity","Longer-term / complex")))</x:f>
        <x:v>Strong contender</x:v>
      </x:c>
      <x:c r="T17" s="78" t="str">
        <x:f>IF(E17&gt;=75,"Leading fundamentals",IF(E17&gt;=55,"Strong contender",IF(E17&gt;=35,"Selective opportunity","Longer-term / complex")))</x:f>
        <x:v>Strong contender</x:v>
      </x:c>
    </x:row>
    <x:row r="18">
      <x:c r="A18" s="78" t="str">
        <x:f>'Source Data'!A18</x:f>
        <x:v>Kenya</x:v>
      </x:c>
      <x:c r="B18" s="78" t="str">
        <x:f>'Source Data'!C18</x:f>
        <x:v>Sub-Saharan Africa</x:v>
      </x:c>
      <x:c r="C18" s="83" t="n">
        <x:f>0.4*I18+0.6*J18</x:f>
        <x:v>28.96551724137931</x:v>
      </x:c>
      <x:c r="D18" s="83" t="n">
        <x:f>(IF(I18="",0,I18*'Scoring Model'!$B$5)+IF(J18="",0,J18*'Scoring Model'!$B$6)+IF(K18="",0,K18*'Scoring Model'!$B$7)+IF(L18="",0,L18*'Scoring Model'!$B$8)+IF(M18="",0,M18*'Scoring Model'!$B$9)+IF(N18="",0,N18*'Scoring Model'!$B$10)+IF(O18="",0,O18*'Scoring Model'!$B$11)+IF(P18="",0,P18*'Scoring Model'!$B$12)+IF(Q18="",0,Q18*'Scoring Model'!$B$13)+IF(R18="",0,R18*'Scoring Model'!$B$14))/(IF(I18="",0,'Scoring Model'!$B$5)+IF(J18="",0,'Scoring Model'!$B$6)+IF(K18="",0,'Scoring Model'!$B$7)+IF(L18="",0,'Scoring Model'!$B$8)+IF(M18="",0,'Scoring Model'!$B$9)+IF(N18="",0,'Scoring Model'!$B$10)+IF(O18="",0,'Scoring Model'!$B$11)+IF(P18="",0,'Scoring Model'!$B$12)+IF(Q18="",0,'Scoring Model'!$B$13)+IF(R18="",0,'Scoring Model'!$B$14))</x:f>
        <x:v>30.45977011494253</x:v>
      </x:c>
      <x:c r="E18" s="83" t="n">
        <x:f>(IF(I18="",0,I18*'Scoring Model'!$C$5)+IF(J18="",0,J18*'Scoring Model'!$C$6)+IF(K18="",0,K18*'Scoring Model'!$C$7)+IF(L18="",0,L18*'Scoring Model'!$C$8)+IF(M18="",0,M18*'Scoring Model'!$C$9)+IF(N18="",0,N18*'Scoring Model'!$C$10)+IF(O18="",0,O18*'Scoring Model'!$C$11)+IF(P18="",0,P18*'Scoring Model'!$C$12)+IF(Q18="",0,Q18*'Scoring Model'!$C$13)+IF(R18="",0,R18*'Scoring Model'!$C$14))/(IF(I18="",0,'Scoring Model'!$C$5)+IF(J18="",0,'Scoring Model'!$C$6)+IF(K18="",0,'Scoring Model'!$C$7)+IF(L18="",0,'Scoring Model'!$C$8)+IF(M18="",0,'Scoring Model'!$C$9)+IF(N18="",0,'Scoring Model'!$C$10)+IF(O18="",0,'Scoring Model'!$C$11)+IF(P18="",0,'Scoring Model'!$C$12)+IF(Q18="",0,'Scoring Model'!$C$13)+IF(R18="",0,'Scoring Model'!$C$14))</x:f>
        <x:v>33.152709359605915</x:v>
      </x:c>
      <x:c r="F18" s="85" t="n">
        <x:f>RANK.EQ(D18,$D$5:$D$34,0)</x:f>
        <x:v>26</x:v>
      </x:c>
      <x:c r="G18" s="85" t="n">
        <x:f>RANK.EQ(E18,$E$5:$E$34,0)</x:f>
        <x:v>24</x:v>
      </x:c>
      <x:c r="H18" s="84" t="n">
        <x:f>'Source Data'!AA18</x:f>
        <x:v>1</x:v>
      </x:c>
      <x:c r="I18" s="83" t="n">
        <x:f>IF('Source Data'!G18="","",(COUNT('Source Data'!$G$5:$G$34)-RANK.EQ('Source Data'!G18,'Source Data'!$G$5:$G$34,0))/(COUNT('Source Data'!$G$5:$G$34)-1)*100)</x:f>
        <x:v>72.41379310344827</x:v>
      </x:c>
      <x:c r="J18" s="83" t="n">
        <x:f>IF('Source Data'!I18="","",(COUNT('Source Data'!$I$5:$I$34)-RANK.EQ('Source Data'!I18,'Source Data'!$I$5:$I$34,0))/(COUNT('Source Data'!$I$5:$I$34)-1)*100)</x:f>
        <x:v>0</x:v>
      </x:c>
      <x:c r="K18" s="83" t="n">
        <x:f>IF('Source Data'!K18="","",(COUNT('Source Data'!$K$5:$K$34)-RANK.EQ('Source Data'!K18,'Source Data'!$K$5:$K$34,0))/(COUNT('Source Data'!$K$5:$K$34)-1)*100)</x:f>
        <x:v>3.4482758620689653</x:v>
      </x:c>
      <x:c r="L18" s="83" t="n">
        <x:f>IF('Source Data'!M18="","",(COUNT('Source Data'!$M$5:$M$34)-RANK.EQ('Source Data'!M18,'Source Data'!$M$5:$M$34,0))/(COUNT('Source Data'!$M$5:$M$34)-1)*100)</x:f>
        <x:v>100</x:v>
      </x:c>
      <x:c r="M18" s="83" t="n">
        <x:f>IF('Source Data'!O18="","",(COUNT('Source Data'!$O$5:$O$34)-RANK.EQ('Source Data'!O18,'Source Data'!$O$5:$O$34,0))/(COUNT('Source Data'!$O$5:$O$34)-1)*100)</x:f>
        <x:v>0</x:v>
      </x:c>
      <x:c r="N18" s="83" t="n">
        <x:f>IF('Source Data'!Q18="","",(COUNT('Source Data'!$Q$5:$Q$34)-RANK.EQ('Source Data'!Q18,'Source Data'!$Q$5:$Q$34,0))/(COUNT('Source Data'!$Q$5:$Q$34)-1)*100)</x:f>
        <x:v>3.4482758620689653</x:v>
      </x:c>
      <x:c r="O18" s="83" t="n">
        <x:f>IF('Source Data'!S18="","",(COUNT('Source Data'!$S$5:$S$34)-RANK.EQ('Source Data'!S18,'Source Data'!$S$5:$S$34,0))/(COUNT('Source Data'!$S$5:$S$34)-1)*100)</x:f>
        <x:v>0</x:v>
      </x:c>
      <x:c r="P18" s="83" t="n">
        <x:f>IF('Source Data'!U18="","",(COUNT('Source Data'!$U$5:$U$34)-RANK.EQ('Source Data'!U18,'Source Data'!$U$5:$U$34,0))/(COUNT('Source Data'!$U$5:$U$34)-1)*100)</x:f>
        <x:v>3.571428571428571</x:v>
      </x:c>
      <x:c r="Q18" s="83" t="n">
        <x:f>IF('Source Data'!W18="","",(COUNT('Source Data'!$W$5:$W$34)-RANK.EQ('Source Data'!W18,'Source Data'!$W$5:$W$34,0))/(COUNT('Source Data'!$W$5:$W$34)-1)*100)</x:f>
        <x:v>24.137931034482758</x:v>
      </x:c>
      <x:c r="R18" s="83" t="n">
        <x:f>IF('Source Data'!Y18="","",(COUNT('Source Data'!$Y$5:$Y$34)-RANK.EQ('Source Data'!Y18,'Source Data'!$Y$5:$Y$34,0))/(COUNT('Source Data'!$Y$5:$Y$34)-1)*100)</x:f>
        <x:v>48.275862068965516</x:v>
      </x:c>
      <x:c r="S18" s="78" t="str">
        <x:f>IF(D18&gt;=75,"Leading fundamentals",IF(D18&gt;=55,"Strong contender",IF(D18&gt;=35,"Selective opportunity","Longer-term / complex")))</x:f>
        <x:v>Longer-term / complex</x:v>
      </x:c>
      <x:c r="T18" s="78" t="str">
        <x:f>IF(E18&gt;=75,"Leading fundamentals",IF(E18&gt;=55,"Strong contender",IF(E18&gt;=35,"Selective opportunity","Longer-term / complex")))</x:f>
        <x:v>Longer-term / complex</x:v>
      </x:c>
    </x:row>
    <x:row r="19">
      <x:c r="A19" s="78" t="str">
        <x:f>'Source Data'!A19</x:f>
        <x:v>Morocco</x:v>
      </x:c>
      <x:c r="B19" s="78" t="str">
        <x:f>'Source Data'!C19</x:f>
        <x:v>North Africa</x:v>
      </x:c>
      <x:c r="C19" s="83" t="n">
        <x:f>0.4*I19+0.6*J19</x:f>
        <x:v>28.275862068965523</x:v>
      </x:c>
      <x:c r="D19" s="83" t="n">
        <x:f>(IF(I19="",0,I19*'Scoring Model'!$B$5)+IF(J19="",0,J19*'Scoring Model'!$B$6)+IF(K19="",0,K19*'Scoring Model'!$B$7)+IF(L19="",0,L19*'Scoring Model'!$B$8)+IF(M19="",0,M19*'Scoring Model'!$B$9)+IF(N19="",0,N19*'Scoring Model'!$B$10)+IF(O19="",0,O19*'Scoring Model'!$B$11)+IF(P19="",0,P19*'Scoring Model'!$B$12)+IF(Q19="",0,Q19*'Scoring Model'!$B$13)+IF(R19="",0,R19*'Scoring Model'!$B$14))/(IF(I19="",0,'Scoring Model'!$B$5)+IF(J19="",0,'Scoring Model'!$B$6)+IF(K19="",0,'Scoring Model'!$B$7)+IF(L19="",0,'Scoring Model'!$B$8)+IF(M19="",0,'Scoring Model'!$B$9)+IF(N19="",0,'Scoring Model'!$B$10)+IF(O19="",0,'Scoring Model'!$B$11)+IF(P19="",0,'Scoring Model'!$B$12)+IF(Q19="",0,'Scoring Model'!$B$13)+IF(R19="",0,'Scoring Model'!$B$14))</x:f>
        <x:v>22.068965517241384</x:v>
      </x:c>
      <x:c r="E19" s="83" t="n">
        <x:f>(IF(I19="",0,I19*'Scoring Model'!$C$5)+IF(J19="",0,J19*'Scoring Model'!$C$6)+IF(K19="",0,K19*'Scoring Model'!$C$7)+IF(L19="",0,L19*'Scoring Model'!$C$8)+IF(M19="",0,M19*'Scoring Model'!$C$9)+IF(N19="",0,N19*'Scoring Model'!$C$10)+IF(O19="",0,O19*'Scoring Model'!$C$11)+IF(P19="",0,P19*'Scoring Model'!$C$12)+IF(Q19="",0,Q19*'Scoring Model'!$C$13)+IF(R19="",0,R19*'Scoring Model'!$C$14))/(IF(I19="",0,'Scoring Model'!$C$5)+IF(J19="",0,'Scoring Model'!$C$6)+IF(K19="",0,'Scoring Model'!$C$7)+IF(L19="",0,'Scoring Model'!$C$8)+IF(M19="",0,'Scoring Model'!$C$9)+IF(N19="",0,'Scoring Model'!$C$10)+IF(O19="",0,'Scoring Model'!$C$11)+IF(P19="",0,'Scoring Model'!$C$12)+IF(Q19="",0,'Scoring Model'!$C$13)+IF(R19="",0,'Scoring Model'!$C$14))</x:f>
        <x:v>31.970443349753694</x:v>
      </x:c>
      <x:c r="F19" s="85" t="n">
        <x:f>RANK.EQ(D19,$D$5:$D$34,0)</x:f>
        <x:v>30</x:v>
      </x:c>
      <x:c r="G19" s="85" t="n">
        <x:f>RANK.EQ(E19,$E$5:$E$34,0)</x:f>
        <x:v>27</x:v>
      </x:c>
      <x:c r="H19" s="84" t="n">
        <x:f>'Source Data'!AA19</x:f>
        <x:v>1</x:v>
      </x:c>
      <x:c r="I19" s="83" t="n">
        <x:f>IF('Source Data'!G19="","",(COUNT('Source Data'!$G$5:$G$34)-RANK.EQ('Source Data'!G19,'Source Data'!$G$5:$G$34,0))/(COUNT('Source Data'!$G$5:$G$34)-1)*100)</x:f>
        <x:v>65.51724137931035</x:v>
      </x:c>
      <x:c r="J19" s="83" t="n">
        <x:f>IF('Source Data'!I19="","",(COUNT('Source Data'!$I$5:$I$34)-RANK.EQ('Source Data'!I19,'Source Data'!$I$5:$I$34,0))/(COUNT('Source Data'!$I$5:$I$34)-1)*100)</x:f>
        <x:v>3.4482758620689653</x:v>
      </x:c>
      <x:c r="K19" s="83" t="n">
        <x:f>IF('Source Data'!K19="","",(COUNT('Source Data'!$K$5:$K$34)-RANK.EQ('Source Data'!K19,'Source Data'!$K$5:$K$34,0))/(COUNT('Source Data'!$K$5:$K$34)-1)*100)</x:f>
        <x:v>10.344827586206897</x:v>
      </x:c>
      <x:c r="L19" s="83" t="n">
        <x:f>IF('Source Data'!M19="","",(COUNT('Source Data'!$M$5:$M$34)-RANK.EQ('Source Data'!M19,'Source Data'!$M$5:$M$34,0))/(COUNT('Source Data'!$M$5:$M$34)-1)*100)</x:f>
        <x:v>89.65517241379311</x:v>
      </x:c>
      <x:c r="M19" s="83" t="n">
        <x:f>IF('Source Data'!O19="","",(COUNT('Source Data'!$O$5:$O$34)-RANK.EQ('Source Data'!O19,'Source Data'!$O$5:$O$34,0))/(COUNT('Source Data'!$O$5:$O$34)-1)*100)</x:f>
        <x:v>41.37931034482759</x:v>
      </x:c>
      <x:c r="N19" s="83" t="n">
        <x:f>IF('Source Data'!Q19="","",(COUNT('Source Data'!$Q$5:$Q$34)-RANK.EQ('Source Data'!Q19,'Source Data'!$Q$5:$Q$34,0))/(COUNT('Source Data'!$Q$5:$Q$34)-1)*100)</x:f>
        <x:v>10.344827586206897</x:v>
      </x:c>
      <x:c r="O19" s="83" t="n">
        <x:f>IF('Source Data'!S19="","",(COUNT('Source Data'!$S$5:$S$34)-RANK.EQ('Source Data'!S19,'Source Data'!$S$5:$S$34,0))/(COUNT('Source Data'!$S$5:$S$34)-1)*100)</x:f>
        <x:v>17.24137931034483</x:v>
      </x:c>
      <x:c r="P19" s="83" t="n">
        <x:f>IF('Source Data'!U19="","",(COUNT('Source Data'!$U$5:$U$34)-RANK.EQ('Source Data'!U19,'Source Data'!$U$5:$U$34,0))/(COUNT('Source Data'!$U$5:$U$34)-1)*100)</x:f>
        <x:v>7.142857142857142</x:v>
      </x:c>
      <x:c r="Q19" s="83" t="n">
        <x:f>IF('Source Data'!W19="","",(COUNT('Source Data'!$W$5:$W$34)-RANK.EQ('Source Data'!W19,'Source Data'!$W$5:$W$34,0))/(COUNT('Source Data'!$W$5:$W$34)-1)*100)</x:f>
        <x:v>10.344827586206897</x:v>
      </x:c>
      <x:c r="R19" s="83" t="n">
        <x:f>IF('Source Data'!Y19="","",(COUNT('Source Data'!$Y$5:$Y$34)-RANK.EQ('Source Data'!Y19,'Source Data'!$Y$5:$Y$34,0))/(COUNT('Source Data'!$Y$5:$Y$34)-1)*100)</x:f>
        <x:v>82.75862068965517</x:v>
      </x:c>
      <x:c r="S19" s="78" t="str">
        <x:f>IF(D19&gt;=75,"Leading fundamentals",IF(D19&gt;=55,"Strong contender",IF(D19&gt;=35,"Selective opportunity","Longer-term / complex")))</x:f>
        <x:v>Longer-term / complex</x:v>
      </x:c>
      <x:c r="T19" s="78" t="str">
        <x:f>IF(E19&gt;=75,"Leading fundamentals",IF(E19&gt;=55,"Strong contender",IF(E19&gt;=35,"Selective opportunity","Longer-term / complex")))</x:f>
        <x:v>Longer-term / complex</x:v>
      </x:c>
    </x:row>
    <x:row r="20">
      <x:c r="A20" s="78" t="str">
        <x:f>'Source Data'!A20</x:f>
        <x:v>Netherlands</x:v>
      </x:c>
      <x:c r="B20" s="78" t="str">
        <x:f>'Source Data'!C20</x:f>
        <x:v>Western Europe</x:v>
      </x:c>
      <x:c r="C20" s="83" t="n">
        <x:f>0.4*I20+0.6*J20</x:f>
        <x:v>66.20689655172413</x:v>
      </x:c>
      <x:c r="D20" s="83" t="n">
        <x:f>(IF(I20="",0,I20*'Scoring Model'!$B$5)+IF(J20="",0,J20*'Scoring Model'!$B$6)+IF(K20="",0,K20*'Scoring Model'!$B$7)+IF(L20="",0,L20*'Scoring Model'!$B$8)+IF(M20="",0,M20*'Scoring Model'!$B$9)+IF(N20="",0,N20*'Scoring Model'!$B$10)+IF(O20="",0,O20*'Scoring Model'!$B$11)+IF(P20="",0,P20*'Scoring Model'!$B$12)+IF(Q20="",0,Q20*'Scoring Model'!$B$13)+IF(R20="",0,R20*'Scoring Model'!$B$14))/(IF(I20="",0,'Scoring Model'!$B$5)+IF(J20="",0,'Scoring Model'!$B$6)+IF(K20="",0,'Scoring Model'!$B$7)+IF(L20="",0,'Scoring Model'!$B$8)+IF(M20="",0,'Scoring Model'!$B$9)+IF(N20="",0,'Scoring Model'!$B$10)+IF(O20="",0,'Scoring Model'!$B$11)+IF(P20="",0,'Scoring Model'!$B$12)+IF(Q20="",0,'Scoring Model'!$B$13)+IF(R20="",0,'Scoring Model'!$B$14))</x:f>
        <x:v>71.89655172413794</x:v>
      </x:c>
      <x:c r="E20" s="83" t="n">
        <x:f>(IF(I20="",0,I20*'Scoring Model'!$C$5)+IF(J20="",0,J20*'Scoring Model'!$C$6)+IF(K20="",0,K20*'Scoring Model'!$C$7)+IF(L20="",0,L20*'Scoring Model'!$C$8)+IF(M20="",0,M20*'Scoring Model'!$C$9)+IF(N20="",0,N20*'Scoring Model'!$C$10)+IF(O20="",0,O20*'Scoring Model'!$C$11)+IF(P20="",0,P20*'Scoring Model'!$C$12)+IF(Q20="",0,Q20*'Scoring Model'!$C$13)+IF(R20="",0,R20*'Scoring Model'!$C$14))/(IF(I20="",0,'Scoring Model'!$C$5)+IF(J20="",0,'Scoring Model'!$C$6)+IF(K20="",0,'Scoring Model'!$C$7)+IF(L20="",0,'Scoring Model'!$C$8)+IF(M20="",0,'Scoring Model'!$C$9)+IF(N20="",0,'Scoring Model'!$C$10)+IF(O20="",0,'Scoring Model'!$C$11)+IF(P20="",0,'Scoring Model'!$C$12)+IF(Q20="",0,'Scoring Model'!$C$13)+IF(R20="",0,'Scoring Model'!$C$14))</x:f>
        <x:v>69.77832512315271</x:v>
      </x:c>
      <x:c r="F20" s="85" t="n">
        <x:f>RANK.EQ(D20,$D$5:$D$34,0)</x:f>
        <x:v>5</x:v>
      </x:c>
      <x:c r="G20" s="85" t="n">
        <x:f>RANK.EQ(E20,$E$5:$E$34,0)</x:f>
        <x:v>6</x:v>
      </x:c>
      <x:c r="H20" s="84" t="n">
        <x:f>'Source Data'!AA20</x:f>
        <x:v>1</x:v>
      </x:c>
      <x:c r="I20" s="83" t="n">
        <x:f>IF('Source Data'!G20="","",(COUNT('Source Data'!$G$5:$G$34)-RANK.EQ('Source Data'!G20,'Source Data'!$G$5:$G$34,0))/(COUNT('Source Data'!$G$5:$G$34)-1)*100)</x:f>
        <x:v>51.724137931034484</x:v>
      </x:c>
      <x:c r="J20" s="83" t="n">
        <x:f>IF('Source Data'!I20="","",(COUNT('Source Data'!$I$5:$I$34)-RANK.EQ('Source Data'!I20,'Source Data'!$I$5:$I$34,0))/(COUNT('Source Data'!$I$5:$I$34)-1)*100)</x:f>
        <x:v>75.86206896551724</x:v>
      </x:c>
      <x:c r="K20" s="83" t="n">
        <x:f>IF('Source Data'!K20="","",(COUNT('Source Data'!$K$5:$K$34)-RANK.EQ('Source Data'!K20,'Source Data'!$K$5:$K$34,0))/(COUNT('Source Data'!$K$5:$K$34)-1)*100)</x:f>
        <x:v>82.75862068965517</x:v>
      </x:c>
      <x:c r="L20" s="83" t="n">
        <x:f>IF('Source Data'!M20="","",(COUNT('Source Data'!$M$5:$M$34)-RANK.EQ('Source Data'!M20,'Source Data'!$M$5:$M$34,0))/(COUNT('Source Data'!$M$5:$M$34)-1)*100)</x:f>
        <x:v>31.03448275862069</x:v>
      </x:c>
      <x:c r="M20" s="83" t="n">
        <x:f>IF('Source Data'!O20="","",(COUNT('Source Data'!$O$5:$O$34)-RANK.EQ('Source Data'!O20,'Source Data'!$O$5:$O$34,0))/(COUNT('Source Data'!$O$5:$O$34)-1)*100)</x:f>
        <x:v>75.86206896551724</x:v>
      </x:c>
      <x:c r="N20" s="83" t="n">
        <x:f>IF('Source Data'!Q20="","",(COUNT('Source Data'!$Q$5:$Q$34)-RANK.EQ('Source Data'!Q20,'Source Data'!$Q$5:$Q$34,0))/(COUNT('Source Data'!$Q$5:$Q$34)-1)*100)</x:f>
        <x:v>68.96551724137932</x:v>
      </x:c>
      <x:c r="O20" s="83" t="n">
        <x:f>IF('Source Data'!S20="","",(COUNT('Source Data'!$S$5:$S$34)-RANK.EQ('Source Data'!S20,'Source Data'!$S$5:$S$34,0))/(COUNT('Source Data'!$S$5:$S$34)-1)*100)</x:f>
        <x:v>96.55172413793103</x:v>
      </x:c>
      <x:c r="P20" s="83" t="n">
        <x:f>IF('Source Data'!U20="","",(COUNT('Source Data'!$U$5:$U$34)-RANK.EQ('Source Data'!U20,'Source Data'!$U$5:$U$34,0))/(COUNT('Source Data'!$U$5:$U$34)-1)*100)</x:f>
        <x:v>78.57142857142857</x:v>
      </x:c>
      <x:c r="Q20" s="83" t="n">
        <x:f>IF('Source Data'!W20="","",(COUNT('Source Data'!$W$5:$W$34)-RANK.EQ('Source Data'!W20,'Source Data'!$W$5:$W$34,0))/(COUNT('Source Data'!$W$5:$W$34)-1)*100)</x:f>
        <x:v>82.75862068965517</x:v>
      </x:c>
      <x:c r="R20" s="83" t="n">
        <x:f>IF('Source Data'!Y20="","",(COUNT('Source Data'!$Y$5:$Y$34)-RANK.EQ('Source Data'!Y20,'Source Data'!$Y$5:$Y$34,0))/(COUNT('Source Data'!$Y$5:$Y$34)-1)*100)</x:f>
        <x:v>58.620689655172406</x:v>
      </x:c>
      <x:c r="S20" s="78" t="str">
        <x:f>IF(D20&gt;=75,"Leading fundamentals",IF(D20&gt;=55,"Strong contender",IF(D20&gt;=35,"Selective opportunity","Longer-term / complex")))</x:f>
        <x:v>Strong contender</x:v>
      </x:c>
      <x:c r="T20" s="78" t="str">
        <x:f>IF(E20&gt;=75,"Leading fundamentals",IF(E20&gt;=55,"Strong contender",IF(E20&gt;=35,"Selective opportunity","Longer-term / complex")))</x:f>
        <x:v>Strong contender</x:v>
      </x:c>
    </x:row>
    <x:row r="21">
      <x:c r="A21" s="78" t="str">
        <x:f>'Source Data'!A21</x:f>
        <x:v>Nigeria</x:v>
      </x:c>
      <x:c r="B21" s="78" t="str">
        <x:f>'Source Data'!C21</x:f>
        <x:v>Sub-Saharan Africa</x:v>
      </x:c>
      <x:c r="C21" s="83" t="n">
        <x:f>0.4*I21+0.6*J21</x:f>
        <x:v>48.275862068965516</x:v>
      </x:c>
      <x:c r="D21" s="83" t="n">
        <x:f>(IF(I21="",0,I21*'Scoring Model'!$B$5)+IF(J21="",0,J21*'Scoring Model'!$B$6)+IF(K21="",0,K21*'Scoring Model'!$B$7)+IF(L21="",0,L21*'Scoring Model'!$B$8)+IF(M21="",0,M21*'Scoring Model'!$B$9)+IF(N21="",0,N21*'Scoring Model'!$B$10)+IF(O21="",0,O21*'Scoring Model'!$B$11)+IF(P21="",0,P21*'Scoring Model'!$B$12)+IF(Q21="",0,Q21*'Scoring Model'!$B$13)+IF(R21="",0,R21*'Scoring Model'!$B$14))/(IF(I21="",0,'Scoring Model'!$B$5)+IF(J21="",0,'Scoring Model'!$B$6)+IF(K21="",0,'Scoring Model'!$B$7)+IF(L21="",0,'Scoring Model'!$B$8)+IF(M21="",0,'Scoring Model'!$B$9)+IF(N21="",0,'Scoring Model'!$B$10)+IF(O21="",0,'Scoring Model'!$B$11)+IF(P21="",0,'Scoring Model'!$B$12)+IF(Q21="",0,'Scoring Model'!$B$13)+IF(R21="",0,'Scoring Model'!$B$14))</x:f>
        <x:v>31.034482758620694</x:v>
      </x:c>
      <x:c r="E21" s="83" t="n">
        <x:f>(IF(I21="",0,I21*'Scoring Model'!$C$5)+IF(J21="",0,J21*'Scoring Model'!$C$6)+IF(K21="",0,K21*'Scoring Model'!$C$7)+IF(L21="",0,L21*'Scoring Model'!$C$8)+IF(M21="",0,M21*'Scoring Model'!$C$9)+IF(N21="",0,N21*'Scoring Model'!$C$10)+IF(O21="",0,O21*'Scoring Model'!$C$11)+IF(P21="",0,P21*'Scoring Model'!$C$12)+IF(Q21="",0,Q21*'Scoring Model'!$C$13)+IF(R21="",0,R21*'Scoring Model'!$C$14))/(IF(I21="",0,'Scoring Model'!$C$5)+IF(J21="",0,'Scoring Model'!$C$6)+IF(K21="",0,'Scoring Model'!$C$7)+IF(L21="",0,'Scoring Model'!$C$8)+IF(M21="",0,'Scoring Model'!$C$9)+IF(N21="",0,'Scoring Model'!$C$10)+IF(O21="",0,'Scoring Model'!$C$11)+IF(P21="",0,'Scoring Model'!$C$12)+IF(Q21="",0,'Scoring Model'!$C$13)+IF(R21="",0,'Scoring Model'!$C$14))</x:f>
        <x:v>54.82758620689656</x:v>
      </x:c>
      <x:c r="F21" s="85" t="n">
        <x:f>RANK.EQ(D21,$D$5:$D$34,0)</x:f>
        <x:v>25</x:v>
      </x:c>
      <x:c r="G21" s="85" t="n">
        <x:f>RANK.EQ(E21,$E$5:$E$34,0)</x:f>
        <x:v>15</x:v>
      </x:c>
      <x:c r="H21" s="84" t="n">
        <x:f>'Source Data'!AA21</x:f>
        <x:v>0.9</x:v>
      </x:c>
      <x:c r="I21" s="83" t="n">
        <x:f>IF('Source Data'!G21="","",(COUNT('Source Data'!$G$5:$G$34)-RANK.EQ('Source Data'!G21,'Source Data'!$G$5:$G$34,0))/(COUNT('Source Data'!$G$5:$G$34)-1)*100)</x:f>
        <x:v>100</x:v>
      </x:c>
      <x:c r="J21" s="83" t="n">
        <x:f>IF('Source Data'!I21="","",(COUNT('Source Data'!$I$5:$I$34)-RANK.EQ('Source Data'!I21,'Source Data'!$I$5:$I$34,0))/(COUNT('Source Data'!$I$5:$I$34)-1)*100)</x:f>
        <x:v>13.793103448275861</x:v>
      </x:c>
      <x:c r="K21" s="83" t="n">
        <x:f>IF('Source Data'!K21="","",(COUNT('Source Data'!$K$5:$K$34)-RANK.EQ('Source Data'!K21,'Source Data'!$K$5:$K$34,0))/(COUNT('Source Data'!$K$5:$K$34)-1)*100)</x:f>
        <x:v>0</x:v>
      </x:c>
      <x:c r="L21" s="83" t="n">
        <x:f>IF('Source Data'!M21="","",(COUNT('Source Data'!$M$5:$M$34)-RANK.EQ('Source Data'!M21,'Source Data'!$M$5:$M$34,0))/(COUNT('Source Data'!$M$5:$M$34)-1)*100)</x:f>
        <x:v>96.55172413793103</x:v>
      </x:c>
      <x:c r="M21" s="83" t="n">
        <x:f>IF('Source Data'!O21="","",(COUNT('Source Data'!$O$5:$O$34)-RANK.EQ('Source Data'!O21,'Source Data'!$O$5:$O$34,0))/(COUNT('Source Data'!$O$5:$O$34)-1)*100)</x:f>
        <x:v>3.4482758620689653</x:v>
      </x:c>
      <x:c r="N21" s="83" t="n">
        <x:f>IF('Source Data'!Q21="","",(COUNT('Source Data'!$Q$5:$Q$34)-RANK.EQ('Source Data'!Q21,'Source Data'!$Q$5:$Q$34,0))/(COUNT('Source Data'!$Q$5:$Q$34)-1)*100)</x:f>
        <x:v>0</x:v>
      </x:c>
      <x:c r="O21" s="83" t="n">
        <x:f>IF('Source Data'!S21="","",(COUNT('Source Data'!$S$5:$S$34)-RANK.EQ('Source Data'!S21,'Source Data'!$S$5:$S$34,0))/(COUNT('Source Data'!$S$5:$S$34)-1)*100)</x:f>
        <x:v>20.689655172413794</x:v>
      </x:c>
      <x:c r="P21" s="83" t="str">
        <x:f>IF('Source Data'!U21="","",(COUNT('Source Data'!$U$5:$U$34)-RANK.EQ('Source Data'!U21,'Source Data'!$U$5:$U$34,0))/(COUNT('Source Data'!$U$5:$U$34)-1)*100)</x:f>
      </x:c>
      <x:c r="Q21" s="83" t="n">
        <x:f>IF('Source Data'!W21="","",(COUNT('Source Data'!$W$5:$W$34)-RANK.EQ('Source Data'!W21,'Source Data'!$W$5:$W$34,0))/(COUNT('Source Data'!$W$5:$W$34)-1)*100)</x:f>
        <x:v>17.24137931034483</x:v>
      </x:c>
      <x:c r="R21" s="83" t="n">
        <x:f>IF('Source Data'!Y21="","",(COUNT('Source Data'!$Y$5:$Y$34)-RANK.EQ('Source Data'!Y21,'Source Data'!$Y$5:$Y$34,0))/(COUNT('Source Data'!$Y$5:$Y$34)-1)*100)</x:f>
        <x:v>0</x:v>
      </x:c>
      <x:c r="S21" s="78" t="str">
        <x:f>IF(D21&gt;=75,"Leading fundamentals",IF(D21&gt;=55,"Strong contender",IF(D21&gt;=35,"Selective opportunity","Longer-term / complex")))</x:f>
        <x:v>Longer-term / complex</x:v>
      </x:c>
      <x:c r="T21" s="78" t="str">
        <x:f>IF(E21&gt;=75,"Leading fundamentals",IF(E21&gt;=55,"Strong contender",IF(E21&gt;=35,"Selective opportunity","Longer-term / complex")))</x:f>
        <x:v>Selective opportunity</x:v>
      </x:c>
    </x:row>
    <x:row r="22">
      <x:c r="A22" s="78" t="str">
        <x:f>'Source Data'!A22</x:f>
        <x:v>Norway</x:v>
      </x:c>
      <x:c r="B22" s="78" t="str">
        <x:f>'Source Data'!C22</x:f>
        <x:v>Nordics</x:v>
      </x:c>
      <x:c r="C22" s="83" t="n">
        <x:f>0.4*I22+0.6*J22</x:f>
        <x:v>29.655172413793103</x:v>
      </x:c>
      <x:c r="D22" s="83" t="n">
        <x:f>(IF(I22="",0,I22*'Scoring Model'!$B$5)+IF(J22="",0,J22*'Scoring Model'!$B$6)+IF(K22="",0,K22*'Scoring Model'!$B$7)+IF(L22="",0,L22*'Scoring Model'!$B$8)+IF(M22="",0,M22*'Scoring Model'!$B$9)+IF(N22="",0,N22*'Scoring Model'!$B$10)+IF(O22="",0,O22*'Scoring Model'!$B$11)+IF(P22="",0,P22*'Scoring Model'!$B$12)+IF(Q22="",0,Q22*'Scoring Model'!$B$13)+IF(R22="",0,R22*'Scoring Model'!$B$14))/(IF(I22="",0,'Scoring Model'!$B$5)+IF(J22="",0,'Scoring Model'!$B$6)+IF(K22="",0,'Scoring Model'!$B$7)+IF(L22="",0,'Scoring Model'!$B$8)+IF(M22="",0,'Scoring Model'!$B$9)+IF(N22="",0,'Scoring Model'!$B$10)+IF(O22="",0,'Scoring Model'!$B$11)+IF(P22="",0,'Scoring Model'!$B$12)+IF(Q22="",0,'Scoring Model'!$B$13)+IF(R22="",0,'Scoring Model'!$B$14))</x:f>
        <x:v>57.24137931034483</x:v>
      </x:c>
      <x:c r="E22" s="83" t="n">
        <x:f>(IF(I22="",0,I22*'Scoring Model'!$C$5)+IF(J22="",0,J22*'Scoring Model'!$C$6)+IF(K22="",0,K22*'Scoring Model'!$C$7)+IF(L22="",0,L22*'Scoring Model'!$C$8)+IF(M22="",0,M22*'Scoring Model'!$C$9)+IF(N22="",0,N22*'Scoring Model'!$C$10)+IF(O22="",0,O22*'Scoring Model'!$C$11)+IF(P22="",0,P22*'Scoring Model'!$C$12)+IF(Q22="",0,Q22*'Scoring Model'!$C$13)+IF(R22="",0,R22*'Scoring Model'!$C$14))/(IF(I22="",0,'Scoring Model'!$C$5)+IF(J22="",0,'Scoring Model'!$C$6)+IF(K22="",0,'Scoring Model'!$C$7)+IF(L22="",0,'Scoring Model'!$C$8)+IF(M22="",0,'Scoring Model'!$C$9)+IF(N22="",0,'Scoring Model'!$C$10)+IF(O22="",0,'Scoring Model'!$C$11)+IF(P22="",0,'Scoring Model'!$C$12)+IF(Q22="",0,'Scoring Model'!$C$13)+IF(R22="",0,'Scoring Model'!$C$14))</x:f>
        <x:v>50.61576354679802</x:v>
      </x:c>
      <x:c r="F22" s="85" t="n">
        <x:f>RANK.EQ(D22,$D$5:$D$34,0)</x:f>
        <x:v>14</x:v>
      </x:c>
      <x:c r="G22" s="85" t="n">
        <x:f>RANK.EQ(E22,$E$5:$E$34,0)</x:f>
        <x:v>17</x:v>
      </x:c>
      <x:c r="H22" s="84" t="n">
        <x:f>'Source Data'!AA22</x:f>
        <x:v>1</x:v>
      </x:c>
      <x:c r="I22" s="83" t="n">
        <x:f>IF('Source Data'!G22="","",(COUNT('Source Data'!$G$5:$G$34)-RANK.EQ('Source Data'!G22,'Source Data'!$G$5:$G$34,0))/(COUNT('Source Data'!$G$5:$G$34)-1)*100)</x:f>
        <x:v>6.896551724137931</x:v>
      </x:c>
      <x:c r="J22" s="83" t="n">
        <x:f>IF('Source Data'!I22="","",(COUNT('Source Data'!$I$5:$I$34)-RANK.EQ('Source Data'!I22,'Source Data'!$I$5:$I$34,0))/(COUNT('Source Data'!$I$5:$I$34)-1)*100)</x:f>
        <x:v>44.827586206896555</x:v>
      </x:c>
      <x:c r="K22" s="83" t="n">
        <x:f>IF('Source Data'!K22="","",(COUNT('Source Data'!$K$5:$K$34)-RANK.EQ('Source Data'!K22,'Source Data'!$K$5:$K$34,0))/(COUNT('Source Data'!$K$5:$K$34)-1)*100)</x:f>
        <x:v>93.10344827586206</x:v>
      </x:c>
      <x:c r="L22" s="83" t="n">
        <x:f>IF('Source Data'!M22="","",(COUNT('Source Data'!$M$5:$M$34)-RANK.EQ('Source Data'!M22,'Source Data'!$M$5:$M$34,0))/(COUNT('Source Data'!$M$5:$M$34)-1)*100)</x:f>
        <x:v>51.724137931034484</x:v>
      </x:c>
      <x:c r="M22" s="83" t="n">
        <x:f>IF('Source Data'!O22="","",(COUNT('Source Data'!$O$5:$O$34)-RANK.EQ('Source Data'!O22,'Source Data'!$O$5:$O$34,0))/(COUNT('Source Data'!$O$5:$O$34)-1)*100)</x:f>
        <x:v>89.65517241379311</x:v>
      </x:c>
      <x:c r="N22" s="83" t="n">
        <x:f>IF('Source Data'!Q22="","",(COUNT('Source Data'!$Q$5:$Q$34)-RANK.EQ('Source Data'!Q22,'Source Data'!$Q$5:$Q$34,0))/(COUNT('Source Data'!$Q$5:$Q$34)-1)*100)</x:f>
        <x:v>86.20689655172413</x:v>
      </x:c>
      <x:c r="O22" s="83" t="n">
        <x:f>IF('Source Data'!S22="","",(COUNT('Source Data'!$S$5:$S$34)-RANK.EQ('Source Data'!S22,'Source Data'!$S$5:$S$34,0))/(COUNT('Source Data'!$S$5:$S$34)-1)*100)</x:f>
        <x:v>65.51724137931035</x:v>
      </x:c>
      <x:c r="P22" s="83" t="n">
        <x:f>IF('Source Data'!U22="","",(COUNT('Source Data'!$U$5:$U$34)-RANK.EQ('Source Data'!U22,'Source Data'!$U$5:$U$34,0))/(COUNT('Source Data'!$U$5:$U$34)-1)*100)</x:f>
        <x:v>42.857142857142854</x:v>
      </x:c>
      <x:c r="Q22" s="83" t="n">
        <x:f>IF('Source Data'!W22="","",(COUNT('Source Data'!$W$5:$W$34)-RANK.EQ('Source Data'!W22,'Source Data'!$W$5:$W$34,0))/(COUNT('Source Data'!$W$5:$W$34)-1)*100)</x:f>
        <x:v>13.793103448275861</x:v>
      </x:c>
      <x:c r="R22" s="83" t="n">
        <x:f>IF('Source Data'!Y22="","",(COUNT('Source Data'!$Y$5:$Y$34)-RANK.EQ('Source Data'!Y22,'Source Data'!$Y$5:$Y$34,0))/(COUNT('Source Data'!$Y$5:$Y$34)-1)*100)</x:f>
        <x:v>17.24137931034483</x:v>
      </x:c>
      <x:c r="S22" s="78" t="str">
        <x:f>IF(D22&gt;=75,"Leading fundamentals",IF(D22&gt;=55,"Strong contender",IF(D22&gt;=35,"Selective opportunity","Longer-term / complex")))</x:f>
        <x:v>Strong contender</x:v>
      </x:c>
      <x:c r="T22" s="78" t="str">
        <x:f>IF(E22&gt;=75,"Leading fundamentals",IF(E22&gt;=55,"Strong contender",IF(E22&gt;=35,"Selective opportunity","Longer-term / complex")))</x:f>
        <x:v>Selective opportunity</x:v>
      </x:c>
    </x:row>
    <x:row r="23">
      <x:c r="A23" s="78" t="str">
        <x:f>'Source Data'!A23</x:f>
        <x:v>Poland</x:v>
      </x:c>
      <x:c r="B23" s="78" t="str">
        <x:f>'Source Data'!C23</x:f>
        <x:v>Central Europe</x:v>
      </x:c>
      <x:c r="C23" s="83" t="n">
        <x:f>0.4*I23+0.6*J23</x:f>
        <x:v>66.20689655172414</x:v>
      </x:c>
      <x:c r="D23" s="83" t="n">
        <x:f>(IF(I23="",0,I23*'Scoring Model'!$B$5)+IF(J23="",0,J23*'Scoring Model'!$B$6)+IF(K23="",0,K23*'Scoring Model'!$B$7)+IF(L23="",0,L23*'Scoring Model'!$B$8)+IF(M23="",0,M23*'Scoring Model'!$B$9)+IF(N23="",0,N23*'Scoring Model'!$B$10)+IF(O23="",0,O23*'Scoring Model'!$B$11)+IF(P23="",0,P23*'Scoring Model'!$B$12)+IF(Q23="",0,Q23*'Scoring Model'!$B$13)+IF(R23="",0,R23*'Scoring Model'!$B$14))/(IF(I23="",0,'Scoring Model'!$B$5)+IF(J23="",0,'Scoring Model'!$B$6)+IF(K23="",0,'Scoring Model'!$B$7)+IF(L23="",0,'Scoring Model'!$B$8)+IF(M23="",0,'Scoring Model'!$B$9)+IF(N23="",0,'Scoring Model'!$B$10)+IF(O23="",0,'Scoring Model'!$B$11)+IF(P23="",0,'Scoring Model'!$B$12)+IF(Q23="",0,'Scoring Model'!$B$13)+IF(R23="",0,'Scoring Model'!$B$14))</x:f>
        <x:v>47.413793103448285</x:v>
      </x:c>
      <x:c r="E23" s="83" t="n">
        <x:f>(IF(I23="",0,I23*'Scoring Model'!$C$5)+IF(J23="",0,J23*'Scoring Model'!$C$6)+IF(K23="",0,K23*'Scoring Model'!$C$7)+IF(L23="",0,L23*'Scoring Model'!$C$8)+IF(M23="",0,M23*'Scoring Model'!$C$9)+IF(N23="",0,N23*'Scoring Model'!$C$10)+IF(O23="",0,O23*'Scoring Model'!$C$11)+IF(P23="",0,P23*'Scoring Model'!$C$12)+IF(Q23="",0,Q23*'Scoring Model'!$C$13)+IF(R23="",0,R23*'Scoring Model'!$C$14))/(IF(I23="",0,'Scoring Model'!$C$5)+IF(J23="",0,'Scoring Model'!$C$6)+IF(K23="",0,'Scoring Model'!$C$7)+IF(L23="",0,'Scoring Model'!$C$8)+IF(M23="",0,'Scoring Model'!$C$9)+IF(N23="",0,'Scoring Model'!$C$10)+IF(O23="",0,'Scoring Model'!$C$11)+IF(P23="",0,'Scoring Model'!$C$12)+IF(Q23="",0,'Scoring Model'!$C$13)+IF(R23="",0,'Scoring Model'!$C$14))</x:f>
        <x:v>56.94581280788178</x:v>
      </x:c>
      <x:c r="F23" s="85" t="n">
        <x:f>RANK.EQ(D23,$D$5:$D$34,0)</x:f>
        <x:v>18</x:v>
      </x:c>
      <x:c r="G23" s="85" t="n">
        <x:f>RANK.EQ(E23,$E$5:$E$34,0)</x:f>
        <x:v>14</x:v>
      </x:c>
      <x:c r="H23" s="84" t="n">
        <x:f>'Source Data'!AA23</x:f>
        <x:v>1</x:v>
      </x:c>
      <x:c r="I23" s="83" t="n">
        <x:f>IF('Source Data'!G23="","",(COUNT('Source Data'!$G$5:$G$34)-RANK.EQ('Source Data'!G23,'Source Data'!$G$5:$G$34,0))/(COUNT('Source Data'!$G$5:$G$34)-1)*100)</x:f>
        <x:v>62.06896551724138</x:v>
      </x:c>
      <x:c r="J23" s="83" t="n">
        <x:f>IF('Source Data'!I23="","",(COUNT('Source Data'!$I$5:$I$34)-RANK.EQ('Source Data'!I23,'Source Data'!$I$5:$I$34,0))/(COUNT('Source Data'!$I$5:$I$34)-1)*100)</x:f>
        <x:v>68.96551724137932</x:v>
      </x:c>
      <x:c r="K23" s="83" t="n">
        <x:f>IF('Source Data'!K23="","",(COUNT('Source Data'!$K$5:$K$34)-RANK.EQ('Source Data'!K23,'Source Data'!$K$5:$K$34,0))/(COUNT('Source Data'!$K$5:$K$34)-1)*100)</x:f>
        <x:v>31.03448275862069</x:v>
      </x:c>
      <x:c r="L23" s="83" t="n">
        <x:f>IF('Source Data'!M23="","",(COUNT('Source Data'!$M$5:$M$34)-RANK.EQ('Source Data'!M23,'Source Data'!$M$5:$M$34,0))/(COUNT('Source Data'!$M$5:$M$34)-1)*100)</x:f>
        <x:v>72.41379310344827</x:v>
      </x:c>
      <x:c r="M23" s="83" t="n">
        <x:f>IF('Source Data'!O23="","",(COUNT('Source Data'!$O$5:$O$34)-RANK.EQ('Source Data'!O23,'Source Data'!$O$5:$O$34,0))/(COUNT('Source Data'!$O$5:$O$34)-1)*100)</x:f>
        <x:v>31.03448275862069</x:v>
      </x:c>
      <x:c r="N23" s="83" t="n">
        <x:f>IF('Source Data'!Q23="","",(COUNT('Source Data'!$Q$5:$Q$34)-RANK.EQ('Source Data'!Q23,'Source Data'!$Q$5:$Q$34,0))/(COUNT('Source Data'!$Q$5:$Q$34)-1)*100)</x:f>
        <x:v>24.137931034482758</x:v>
      </x:c>
      <x:c r="O23" s="83" t="n">
        <x:f>IF('Source Data'!S23="","",(COUNT('Source Data'!$S$5:$S$34)-RANK.EQ('Source Data'!S23,'Source Data'!$S$5:$S$34,0))/(COUNT('Source Data'!$S$5:$S$34)-1)*100)</x:f>
        <x:v>10.344827586206897</x:v>
      </x:c>
      <x:c r="P23" s="83" t="n">
        <x:f>IF('Source Data'!U23="","",(COUNT('Source Data'!$U$5:$U$34)-RANK.EQ('Source Data'!U23,'Source Data'!$U$5:$U$34,0))/(COUNT('Source Data'!$U$5:$U$34)-1)*100)</x:f>
        <x:v>71.42857142857143</x:v>
      </x:c>
      <x:c r="Q23" s="83" t="n">
        <x:f>IF('Source Data'!W23="","",(COUNT('Source Data'!$W$5:$W$34)-RANK.EQ('Source Data'!W23,'Source Data'!$W$5:$W$34,0))/(COUNT('Source Data'!$W$5:$W$34)-1)*100)</x:f>
        <x:v>31.03448275862069</x:v>
      </x:c>
      <x:c r="R23" s="83" t="n">
        <x:f>IF('Source Data'!Y23="","",(COUNT('Source Data'!$Y$5:$Y$34)-RANK.EQ('Source Data'!Y23,'Source Data'!$Y$5:$Y$34,0))/(COUNT('Source Data'!$Y$5:$Y$34)-1)*100)</x:f>
        <x:v>75.86206896551724</x:v>
      </x:c>
      <x:c r="S23" s="78" t="str">
        <x:f>IF(D23&gt;=75,"Leading fundamentals",IF(D23&gt;=55,"Strong contender",IF(D23&gt;=35,"Selective opportunity","Longer-term / complex")))</x:f>
        <x:v>Selective opportunity</x:v>
      </x:c>
      <x:c r="T23" s="78" t="str">
        <x:f>IF(E23&gt;=75,"Leading fundamentals",IF(E23&gt;=55,"Strong contender",IF(E23&gt;=35,"Selective opportunity","Longer-term / complex")))</x:f>
        <x:v>Strong contender</x:v>
      </x:c>
    </x:row>
    <x:row r="24">
      <x:c r="A24" s="78" t="str">
        <x:f>'Source Data'!A24</x:f>
        <x:v>Portugal</x:v>
      </x:c>
      <x:c r="B24" s="78" t="str">
        <x:f>'Source Data'!C24</x:f>
        <x:v>Southern Europe</x:v>
      </x:c>
      <x:c r="C24" s="83" t="n">
        <x:f>0.4*I24+0.6*J24</x:f>
        <x:v>29.655172413793103</x:v>
      </x:c>
      <x:c r="D24" s="83" t="n">
        <x:f>(IF(I24="",0,I24*'Scoring Model'!$B$5)+IF(J24="",0,J24*'Scoring Model'!$B$6)+IF(K24="",0,K24*'Scoring Model'!$B$7)+IF(L24="",0,L24*'Scoring Model'!$B$8)+IF(M24="",0,M24*'Scoring Model'!$B$9)+IF(N24="",0,N24*'Scoring Model'!$B$10)+IF(O24="",0,O24*'Scoring Model'!$B$11)+IF(P24="",0,P24*'Scoring Model'!$B$12)+IF(Q24="",0,Q24*'Scoring Model'!$B$13)+IF(R24="",0,R24*'Scoring Model'!$B$14))/(IF(I24="",0,'Scoring Model'!$B$5)+IF(J24="",0,'Scoring Model'!$B$6)+IF(K24="",0,'Scoring Model'!$B$7)+IF(L24="",0,'Scoring Model'!$B$8)+IF(M24="",0,'Scoring Model'!$B$9)+IF(N24="",0,'Scoring Model'!$B$10)+IF(O24="",0,'Scoring Model'!$B$11)+IF(P24="",0,'Scoring Model'!$B$12)+IF(Q24="",0,'Scoring Model'!$B$13)+IF(R24="",0,'Scoring Model'!$B$14))</x:f>
        <x:v>43.96551724137931</x:v>
      </x:c>
      <x:c r="E24" s="83" t="n">
        <x:f>(IF(I24="",0,I24*'Scoring Model'!$C$5)+IF(J24="",0,J24*'Scoring Model'!$C$6)+IF(K24="",0,K24*'Scoring Model'!$C$7)+IF(L24="",0,L24*'Scoring Model'!$C$8)+IF(M24="",0,M24*'Scoring Model'!$C$9)+IF(N24="",0,N24*'Scoring Model'!$C$10)+IF(O24="",0,O24*'Scoring Model'!$C$11)+IF(P24="",0,P24*'Scoring Model'!$C$12)+IF(Q24="",0,Q24*'Scoring Model'!$C$13)+IF(R24="",0,R24*'Scoring Model'!$C$14))/(IF(I24="",0,'Scoring Model'!$C$5)+IF(J24="",0,'Scoring Model'!$C$6)+IF(K24="",0,'Scoring Model'!$C$7)+IF(L24="",0,'Scoring Model'!$C$8)+IF(M24="",0,'Scoring Model'!$C$9)+IF(N24="",0,'Scoring Model'!$C$10)+IF(O24="",0,'Scoring Model'!$C$11)+IF(P24="",0,'Scoring Model'!$C$12)+IF(Q24="",0,'Scoring Model'!$C$13)+IF(R24="",0,'Scoring Model'!$C$14))</x:f>
        <x:v>33.05418719211822</x:v>
      </x:c>
      <x:c r="F24" s="85" t="n">
        <x:f>RANK.EQ(D24,$D$5:$D$34,0)</x:f>
        <x:v>20</x:v>
      </x:c>
      <x:c r="G24" s="85" t="n">
        <x:f>RANK.EQ(E24,$E$5:$E$34,0)</x:f>
        <x:v>25</x:v>
      </x:c>
      <x:c r="H24" s="84" t="n">
        <x:f>'Source Data'!AA24</x:f>
        <x:v>1</x:v>
      </x:c>
      <x:c r="I24" s="83" t="n">
        <x:f>IF('Source Data'!G24="","",(COUNT('Source Data'!$G$5:$G$34)-RANK.EQ('Source Data'!G24,'Source Data'!$G$5:$G$34,0))/(COUNT('Source Data'!$G$5:$G$34)-1)*100)</x:f>
        <x:v>37.93103448275862</x:v>
      </x:c>
      <x:c r="J24" s="83" t="n">
        <x:f>IF('Source Data'!I24="","",(COUNT('Source Data'!$I$5:$I$34)-RANK.EQ('Source Data'!I24,'Source Data'!$I$5:$I$34,0))/(COUNT('Source Data'!$I$5:$I$34)-1)*100)</x:f>
        <x:v>24.137931034482758</x:v>
      </x:c>
      <x:c r="K24" s="83" t="n">
        <x:f>IF('Source Data'!K24="","",(COUNT('Source Data'!$K$5:$K$34)-RANK.EQ('Source Data'!K24,'Source Data'!$K$5:$K$34,0))/(COUNT('Source Data'!$K$5:$K$34)-1)*100)</x:f>
        <x:v>34.48275862068966</x:v>
      </x:c>
      <x:c r="L24" s="83" t="n">
        <x:f>IF('Source Data'!M24="","",(COUNT('Source Data'!$M$5:$M$34)-RANK.EQ('Source Data'!M24,'Source Data'!$M$5:$M$34,0))/(COUNT('Source Data'!$M$5:$M$34)-1)*100)</x:f>
        <x:v>58.620689655172406</x:v>
      </x:c>
      <x:c r="M24" s="83" t="n">
        <x:f>IF('Source Data'!O24="","",(COUNT('Source Data'!$O$5:$O$34)-RANK.EQ('Source Data'!O24,'Source Data'!$O$5:$O$34,0))/(COUNT('Source Data'!$O$5:$O$34)-1)*100)</x:f>
        <x:v>27.586206896551722</x:v>
      </x:c>
      <x:c r="N24" s="83" t="n">
        <x:f>IF('Source Data'!Q24="","",(COUNT('Source Data'!$Q$5:$Q$34)-RANK.EQ('Source Data'!Q24,'Source Data'!$Q$5:$Q$34,0))/(COUNT('Source Data'!$Q$5:$Q$34)-1)*100)</x:f>
        <x:v>89.65517241379311</x:v>
      </x:c>
      <x:c r="O24" s="83" t="n">
        <x:f>IF('Source Data'!S24="","",(COUNT('Source Data'!$S$5:$S$34)-RANK.EQ('Source Data'!S24,'Source Data'!$S$5:$S$34,0))/(COUNT('Source Data'!$S$5:$S$34)-1)*100)</x:f>
        <x:v>13.793103448275861</x:v>
      </x:c>
      <x:c r="P24" s="83" t="n">
        <x:f>IF('Source Data'!U24="","",(COUNT('Source Data'!$U$5:$U$34)-RANK.EQ('Source Data'!U24,'Source Data'!$U$5:$U$34,0))/(COUNT('Source Data'!$U$5:$U$34)-1)*100)</x:f>
        <x:v>28.57142857142857</x:v>
      </x:c>
      <x:c r="Q24" s="83" t="n">
        <x:f>IF('Source Data'!W24="","",(COUNT('Source Data'!$W$5:$W$34)-RANK.EQ('Source Data'!W24,'Source Data'!$W$5:$W$34,0))/(COUNT('Source Data'!$W$5:$W$34)-1)*100)</x:f>
        <x:v>68.96551724137932</x:v>
      </x:c>
      <x:c r="R24" s="83" t="n">
        <x:f>IF('Source Data'!Y24="","",(COUNT('Source Data'!$Y$5:$Y$34)-RANK.EQ('Source Data'!Y24,'Source Data'!$Y$5:$Y$34,0))/(COUNT('Source Data'!$Y$5:$Y$34)-1)*100)</x:f>
        <x:v>37.93103448275862</x:v>
      </x:c>
      <x:c r="S24" s="78" t="str">
        <x:f>IF(D24&gt;=75,"Leading fundamentals",IF(D24&gt;=55,"Strong contender",IF(D24&gt;=35,"Selective opportunity","Longer-term / complex")))</x:f>
        <x:v>Selective opportunity</x:v>
      </x:c>
      <x:c r="T24" s="78" t="str">
        <x:f>IF(E24&gt;=75,"Leading fundamentals",IF(E24&gt;=55,"Strong contender",IF(E24&gt;=35,"Selective opportunity","Longer-term / complex")))</x:f>
        <x:v>Longer-term / complex</x:v>
      </x:c>
    </x:row>
    <x:row r="25">
      <x:c r="A25" s="78" t="str">
        <x:f>'Source Data'!A25</x:f>
        <x:v>Qatar</x:v>
      </x:c>
      <x:c r="B25" s="78" t="str">
        <x:f>'Source Data'!C25</x:f>
        <x:v>Gulf</x:v>
      </x:c>
      <x:c r="C25" s="83" t="n">
        <x:f>0.4*I25+0.6*J25</x:f>
        <x:v>4.137931034482758</x:v>
      </x:c>
      <x:c r="D25" s="83" t="n">
        <x:f>(IF(I25="",0,I25*'Scoring Model'!$B$5)+IF(J25="",0,J25*'Scoring Model'!$B$6)+IF(K25="",0,K25*'Scoring Model'!$B$7)+IF(L25="",0,L25*'Scoring Model'!$B$8)+IF(M25="",0,M25*'Scoring Model'!$B$9)+IF(N25="",0,N25*'Scoring Model'!$B$10)+IF(O25="",0,O25*'Scoring Model'!$B$11)+IF(P25="",0,P25*'Scoring Model'!$B$12)+IF(Q25="",0,Q25*'Scoring Model'!$B$13)+IF(R25="",0,R25*'Scoring Model'!$B$14))/(IF(I25="",0,'Scoring Model'!$B$5)+IF(J25="",0,'Scoring Model'!$B$6)+IF(K25="",0,'Scoring Model'!$B$7)+IF(L25="",0,'Scoring Model'!$B$8)+IF(M25="",0,'Scoring Model'!$B$9)+IF(N25="",0,'Scoring Model'!$B$10)+IF(O25="",0,'Scoring Model'!$B$11)+IF(P25="",0,'Scoring Model'!$B$12)+IF(Q25="",0,'Scoring Model'!$B$13)+IF(R25="",0,'Scoring Model'!$B$14))</x:f>
        <x:v>47.41379310344828</x:v>
      </x:c>
      <x:c r="E25" s="83" t="n">
        <x:f>(IF(I25="",0,I25*'Scoring Model'!$C$5)+IF(J25="",0,J25*'Scoring Model'!$C$6)+IF(K25="",0,K25*'Scoring Model'!$C$7)+IF(L25="",0,L25*'Scoring Model'!$C$8)+IF(M25="",0,M25*'Scoring Model'!$C$9)+IF(N25="",0,N25*'Scoring Model'!$C$10)+IF(O25="",0,O25*'Scoring Model'!$C$11)+IF(P25="",0,P25*'Scoring Model'!$C$12)+IF(Q25="",0,Q25*'Scoring Model'!$C$13)+IF(R25="",0,R25*'Scoring Model'!$C$14))/(IF(I25="",0,'Scoring Model'!$C$5)+IF(J25="",0,'Scoring Model'!$C$6)+IF(K25="",0,'Scoring Model'!$C$7)+IF(L25="",0,'Scoring Model'!$C$8)+IF(M25="",0,'Scoring Model'!$C$9)+IF(N25="",0,'Scoring Model'!$C$10)+IF(O25="",0,'Scoring Model'!$C$11)+IF(P25="",0,'Scoring Model'!$C$12)+IF(Q25="",0,'Scoring Model'!$C$13)+IF(R25="",0,'Scoring Model'!$C$14))</x:f>
        <x:v>72.10031347962384</x:v>
      </x:c>
      <x:c r="F25" s="85" t="n">
        <x:f>RANK.EQ(D25,$D$5:$D$34,0)</x:f>
        <x:v>19</x:v>
      </x:c>
      <x:c r="G25" s="85" t="n">
        <x:f>RANK.EQ(E25,$E$5:$E$34,0)</x:f>
        <x:v>4</x:v>
      </x:c>
      <x:c r="H25" s="84" t="n">
        <x:f>'Source Data'!AA25</x:f>
        <x:v>1</x:v>
      </x:c>
      <x:c r="I25" s="83" t="n">
        <x:f>IF('Source Data'!G25="","",(COUNT('Source Data'!$G$5:$G$34)-RANK.EQ('Source Data'!G25,'Source Data'!$G$5:$G$34,0))/(COUNT('Source Data'!$G$5:$G$34)-1)*100)</x:f>
        <x:v>0</x:v>
      </x:c>
      <x:c r="J25" s="83" t="n">
        <x:f>IF('Source Data'!I25="","",(COUNT('Source Data'!$I$5:$I$34)-RANK.EQ('Source Data'!I25,'Source Data'!$I$5:$I$34,0))/(COUNT('Source Data'!$I$5:$I$34)-1)*100)</x:f>
        <x:v>6.896551724137931</x:v>
      </x:c>
      <x:c r="K25" s="83" t="n">
        <x:f>IF('Source Data'!K25="","",(COUNT('Source Data'!$K$5:$K$34)-RANK.EQ('Source Data'!K25,'Source Data'!$K$5:$K$34,0))/(COUNT('Source Data'!$K$5:$K$34)-1)*100)</x:f>
        <x:v>89.65517241379311</x:v>
      </x:c>
      <x:c r="L25" s="83" t="n">
        <x:f>IF('Source Data'!M25="","",(COUNT('Source Data'!$M$5:$M$34)-RANK.EQ('Source Data'!M25,'Source Data'!$M$5:$M$34,0))/(COUNT('Source Data'!$M$5:$M$34)-1)*100)</x:f>
        <x:v>75.86206896551724</x:v>
      </x:c>
      <x:c r="M25" s="83" t="n">
        <x:f>IF('Source Data'!O25="","",(COUNT('Source Data'!$O$5:$O$34)-RANK.EQ('Source Data'!O25,'Source Data'!$O$5:$O$34,0))/(COUNT('Source Data'!$O$5:$O$34)-1)*100)</x:f>
        <x:v>86.20689655172413</x:v>
      </x:c>
      <x:c r="N25" s="83" t="n">
        <x:f>IF('Source Data'!Q25="","",(COUNT('Source Data'!$Q$5:$Q$34)-RANK.EQ('Source Data'!Q25,'Source Data'!$Q$5:$Q$34,0))/(COUNT('Source Data'!$Q$5:$Q$34)-1)*100)</x:f>
        <x:v>17.24137931034483</x:v>
      </x:c>
      <x:c r="O25" s="83" t="n">
        <x:f>IF('Source Data'!S25="","",(COUNT('Source Data'!$S$5:$S$34)-RANK.EQ('Source Data'!S25,'Source Data'!$S$5:$S$34,0))/(COUNT('Source Data'!$S$5:$S$34)-1)*100)</x:f>
        <x:v>100</x:v>
      </x:c>
      <x:c r="P25" s="83" t="n">
        <x:f>IF('Source Data'!U25="","",(COUNT('Source Data'!$U$5:$U$34)-RANK.EQ('Source Data'!U25,'Source Data'!$U$5:$U$34,0))/(COUNT('Source Data'!$U$5:$U$34)-1)*100)</x:f>
        <x:v>0</x:v>
      </x:c>
      <x:c r="Q25" s="83" t="n">
        <x:f>IF('Source Data'!W25="","",(COUNT('Source Data'!$W$5:$W$34)-RANK.EQ('Source Data'!W25,'Source Data'!$W$5:$W$34,0))/(COUNT('Source Data'!$W$5:$W$34)-1)*100)</x:f>
        <x:v>0</x:v>
      </x:c>
      <x:c r="R25" s="83" t="n">
        <x:f>IF('Source Data'!Y25="","",(COUNT('Source Data'!$Y$5:$Y$34)-RANK.EQ('Source Data'!Y25,'Source Data'!$Y$5:$Y$34,0))/(COUNT('Source Data'!$Y$5:$Y$34)-1)*100)</x:f>
        <x:v>86.20689655172413</x:v>
      </x:c>
      <x:c r="S25" s="78" t="str">
        <x:f>IF(D25&gt;=75,"Leading fundamentals",IF(D25&gt;=55,"Strong contender",IF(D25&gt;=35,"Selective opportunity","Longer-term / complex")))</x:f>
        <x:v>Selective opportunity</x:v>
      </x:c>
      <x:c r="T25" s="78" t="str">
        <x:f>IF(E25&gt;=75,"Leading fundamentals",IF(E25&gt;=55,"Strong contender",IF(E25&gt;=35,"Selective opportunity","Longer-term / complex")))</x:f>
        <x:v>Strong contender</x:v>
      </x:c>
    </x:row>
    <x:row r="26">
      <x:c r="A26" s="78" t="str">
        <x:f>'Source Data'!A26</x:f>
        <x:v>Romania</x:v>
      </x:c>
      <x:c r="B26" s="78" t="str">
        <x:f>'Source Data'!C26</x:f>
        <x:v>Central Europe</x:v>
      </x:c>
      <x:c r="C26" s="83" t="n">
        <x:f>0.4*I26+0.6*J26</x:f>
        <x:v>40.689655172413794</x:v>
      </x:c>
      <x:c r="D26" s="83" t="n">
        <x:f>(IF(I26="",0,I26*'Scoring Model'!$B$5)+IF(J26="",0,J26*'Scoring Model'!$B$6)+IF(K26="",0,K26*'Scoring Model'!$B$7)+IF(L26="",0,L26*'Scoring Model'!$B$8)+IF(M26="",0,M26*'Scoring Model'!$B$9)+IF(N26="",0,N26*'Scoring Model'!$B$10)+IF(O26="",0,O26*'Scoring Model'!$B$11)+IF(P26="",0,P26*'Scoring Model'!$B$12)+IF(Q26="",0,Q26*'Scoring Model'!$B$13)+IF(R26="",0,R26*'Scoring Model'!$B$14))/(IF(I26="",0,'Scoring Model'!$B$5)+IF(J26="",0,'Scoring Model'!$B$6)+IF(K26="",0,'Scoring Model'!$B$7)+IF(L26="",0,'Scoring Model'!$B$8)+IF(M26="",0,'Scoring Model'!$B$9)+IF(N26="",0,'Scoring Model'!$B$10)+IF(O26="",0,'Scoring Model'!$B$11)+IF(P26="",0,'Scoring Model'!$B$12)+IF(Q26="",0,'Scoring Model'!$B$13)+IF(R26="",0,'Scoring Model'!$B$14))</x:f>
        <x:v>34.13793103448276</x:v>
      </x:c>
      <x:c r="E26" s="83" t="n">
        <x:f>(IF(I26="",0,I26*'Scoring Model'!$C$5)+IF(J26="",0,J26*'Scoring Model'!$C$6)+IF(K26="",0,K26*'Scoring Model'!$C$7)+IF(L26="",0,L26*'Scoring Model'!$C$8)+IF(M26="",0,M26*'Scoring Model'!$C$9)+IF(N26="",0,N26*'Scoring Model'!$C$10)+IF(O26="",0,O26*'Scoring Model'!$C$11)+IF(P26="",0,P26*'Scoring Model'!$C$12)+IF(Q26="",0,Q26*'Scoring Model'!$C$13)+IF(R26="",0,R26*'Scoring Model'!$C$14))/(IF(I26="",0,'Scoring Model'!$C$5)+IF(J26="",0,'Scoring Model'!$C$6)+IF(K26="",0,'Scoring Model'!$C$7)+IF(L26="",0,'Scoring Model'!$C$8)+IF(M26="",0,'Scoring Model'!$C$9)+IF(N26="",0,'Scoring Model'!$C$10)+IF(O26="",0,'Scoring Model'!$C$11)+IF(P26="",0,'Scoring Model'!$C$12)+IF(Q26="",0,'Scoring Model'!$C$13)+IF(R26="",0,'Scoring Model'!$C$14))</x:f>
        <x:v>34.716748768472904</x:v>
      </x:c>
      <x:c r="F26" s="85" t="n">
        <x:f>RANK.EQ(D26,$D$5:$D$34,0)</x:f>
        <x:v>24</x:v>
      </x:c>
      <x:c r="G26" s="85" t="n">
        <x:f>RANK.EQ(E26,$E$5:$E$34,0)</x:f>
        <x:v>23</x:v>
      </x:c>
      <x:c r="H26" s="84" t="n">
        <x:f>'Source Data'!AA26</x:f>
        <x:v>1</x:v>
      </x:c>
      <x:c r="I26" s="83" t="n">
        <x:f>IF('Source Data'!G26="","",(COUNT('Source Data'!$G$5:$G$34)-RANK.EQ('Source Data'!G26,'Source Data'!$G$5:$G$34,0))/(COUNT('Source Data'!$G$5:$G$34)-1)*100)</x:f>
        <x:v>55.172413793103445</x:v>
      </x:c>
      <x:c r="J26" s="83" t="n">
        <x:f>IF('Source Data'!I26="","",(COUNT('Source Data'!$I$5:$I$34)-RANK.EQ('Source Data'!I26,'Source Data'!$I$5:$I$34,0))/(COUNT('Source Data'!$I$5:$I$34)-1)*100)</x:f>
        <x:v>31.03448275862069</x:v>
      </x:c>
      <x:c r="K26" s="83" t="n">
        <x:f>IF('Source Data'!K26="","",(COUNT('Source Data'!$K$5:$K$34)-RANK.EQ('Source Data'!K26,'Source Data'!$K$5:$K$34,0))/(COUNT('Source Data'!$K$5:$K$34)-1)*100)</x:f>
        <x:v>20.689655172413794</x:v>
      </x:c>
      <x:c r="L26" s="83" t="n">
        <x:f>IF('Source Data'!M26="","",(COUNT('Source Data'!$M$5:$M$34)-RANK.EQ('Source Data'!M26,'Source Data'!$M$5:$M$34,0))/(COUNT('Source Data'!$M$5:$M$34)-1)*100)</x:f>
        <x:v>20.689655172413794</x:v>
      </x:c>
      <x:c r="M26" s="83" t="n">
        <x:f>IF('Source Data'!O26="","",(COUNT('Source Data'!$O$5:$O$34)-RANK.EQ('Source Data'!O26,'Source Data'!$O$5:$O$34,0))/(COUNT('Source Data'!$O$5:$O$34)-1)*100)</x:f>
        <x:v>44.827586206896555</x:v>
      </x:c>
      <x:c r="N26" s="83" t="n">
        <x:f>IF('Source Data'!Q26="","",(COUNT('Source Data'!$Q$5:$Q$34)-RANK.EQ('Source Data'!Q26,'Source Data'!$Q$5:$Q$34,0))/(COUNT('Source Data'!$Q$5:$Q$34)-1)*100)</x:f>
        <x:v>41.37931034482759</x:v>
      </x:c>
      <x:c r="O26" s="83" t="n">
        <x:f>IF('Source Data'!S26="","",(COUNT('Source Data'!$S$5:$S$34)-RANK.EQ('Source Data'!S26,'Source Data'!$S$5:$S$34,0))/(COUNT('Source Data'!$S$5:$S$34)-1)*100)</x:f>
        <x:v>6.896551724137931</x:v>
      </x:c>
      <x:c r="P26" s="83" t="n">
        <x:f>IF('Source Data'!U26="","",(COUNT('Source Data'!$U$5:$U$34)-RANK.EQ('Source Data'!U26,'Source Data'!$U$5:$U$34,0))/(COUNT('Source Data'!$U$5:$U$34)-1)*100)</x:f>
        <x:v>39.285714285714285</x:v>
      </x:c>
      <x:c r="Q26" s="83" t="n">
        <x:f>IF('Source Data'!W26="","",(COUNT('Source Data'!$W$5:$W$34)-RANK.EQ('Source Data'!W26,'Source Data'!$W$5:$W$34,0))/(COUNT('Source Data'!$W$5:$W$34)-1)*100)</x:f>
        <x:v>48.275862068965516</x:v>
      </x:c>
      <x:c r="R26" s="83" t="n">
        <x:f>IF('Source Data'!Y26="","",(COUNT('Source Data'!$Y$5:$Y$34)-RANK.EQ('Source Data'!Y26,'Source Data'!$Y$5:$Y$34,0))/(COUNT('Source Data'!$Y$5:$Y$34)-1)*100)</x:f>
        <x:v>31.03448275862069</x:v>
      </x:c>
      <x:c r="S26" s="78" t="str">
        <x:f>IF(D26&gt;=75,"Leading fundamentals",IF(D26&gt;=55,"Strong contender",IF(D26&gt;=35,"Selective opportunity","Longer-term / complex")))</x:f>
        <x:v>Longer-term / complex</x:v>
      </x:c>
      <x:c r="T26" s="78" t="str">
        <x:f>IF(E26&gt;=75,"Leading fundamentals",IF(E26&gt;=55,"Strong contender",IF(E26&gt;=35,"Selective opportunity","Longer-term / complex")))</x:f>
        <x:v>Longer-term / complex</x:v>
      </x:c>
    </x:row>
    <x:row r="27">
      <x:c r="A27" s="78" t="str">
        <x:f>'Source Data'!A27</x:f>
        <x:v>Saudi Arabia</x:v>
      </x:c>
      <x:c r="B27" s="78" t="str">
        <x:f>'Source Data'!C27</x:f>
        <x:v>Gulf</x:v>
      </x:c>
      <x:c r="C27" s="83" t="n">
        <x:f>0.4*I27+0.6*J27</x:f>
        <x:v>71.03448275862068</x:v>
      </x:c>
      <x:c r="D27" s="83" t="n">
        <x:f>(IF(I27="",0,I27*'Scoring Model'!$B$5)+IF(J27="",0,J27*'Scoring Model'!$B$6)+IF(K27="",0,K27*'Scoring Model'!$B$7)+IF(L27="",0,L27*'Scoring Model'!$B$8)+IF(M27="",0,M27*'Scoring Model'!$B$9)+IF(N27="",0,N27*'Scoring Model'!$B$10)+IF(O27="",0,O27*'Scoring Model'!$B$11)+IF(P27="",0,P27*'Scoring Model'!$B$12)+IF(Q27="",0,Q27*'Scoring Model'!$B$13)+IF(R27="",0,R27*'Scoring Model'!$B$14))/(IF(I27="",0,'Scoring Model'!$B$5)+IF(J27="",0,'Scoring Model'!$B$6)+IF(K27="",0,'Scoring Model'!$B$7)+IF(L27="",0,'Scoring Model'!$B$8)+IF(M27="",0,'Scoring Model'!$B$9)+IF(N27="",0,'Scoring Model'!$B$10)+IF(O27="",0,'Scoring Model'!$B$11)+IF(P27="",0,'Scoring Model'!$B$12)+IF(Q27="",0,'Scoring Model'!$B$13)+IF(R27="",0,'Scoring Model'!$B$14))</x:f>
        <x:v>60.689655172413794</x:v>
      </x:c>
      <x:c r="E27" s="83" t="n">
        <x:f>(IF(I27="",0,I27*'Scoring Model'!$C$5)+IF(J27="",0,J27*'Scoring Model'!$C$6)+IF(K27="",0,K27*'Scoring Model'!$C$7)+IF(L27="",0,L27*'Scoring Model'!$C$8)+IF(M27="",0,M27*'Scoring Model'!$C$9)+IF(N27="",0,N27*'Scoring Model'!$C$10)+IF(O27="",0,O27*'Scoring Model'!$C$11)+IF(P27="",0,P27*'Scoring Model'!$C$12)+IF(Q27="",0,Q27*'Scoring Model'!$C$13)+IF(R27="",0,R27*'Scoring Model'!$C$14))/(IF(I27="",0,'Scoring Model'!$C$5)+IF(J27="",0,'Scoring Model'!$C$6)+IF(K27="",0,'Scoring Model'!$C$7)+IF(L27="",0,'Scoring Model'!$C$8)+IF(M27="",0,'Scoring Model'!$C$9)+IF(N27="",0,'Scoring Model'!$C$10)+IF(O27="",0,'Scoring Model'!$C$11)+IF(P27="",0,'Scoring Model'!$C$12)+IF(Q27="",0,'Scoring Model'!$C$13)+IF(R27="",0,'Scoring Model'!$C$14))</x:f>
        <x:v>70.77586206896552</x:v>
      </x:c>
      <x:c r="F27" s="85" t="n">
        <x:f>RANK.EQ(D27,$D$5:$D$34,0)</x:f>
        <x:v>10</x:v>
      </x:c>
      <x:c r="G27" s="85" t="n">
        <x:f>RANK.EQ(E27,$E$5:$E$34,0)</x:f>
        <x:v>5</x:v>
      </x:c>
      <x:c r="H27" s="84" t="n">
        <x:f>'Source Data'!AA27</x:f>
        <x:v>1</x:v>
      </x:c>
      <x:c r="I27" s="83" t="n">
        <x:f>IF('Source Data'!G27="","",(COUNT('Source Data'!$G$5:$G$34)-RANK.EQ('Source Data'!G27,'Source Data'!$G$5:$G$34,0))/(COUNT('Source Data'!$G$5:$G$34)-1)*100)</x:f>
        <x:v>58.620689655172406</x:v>
      </x:c>
      <x:c r="J27" s="83" t="n">
        <x:f>IF('Source Data'!I27="","",(COUNT('Source Data'!$I$5:$I$34)-RANK.EQ('Source Data'!I27,'Source Data'!$I$5:$I$34,0))/(COUNT('Source Data'!$I$5:$I$34)-1)*100)</x:f>
        <x:v>79.3103448275862</x:v>
      </x:c>
      <x:c r="K27" s="83" t="n">
        <x:f>IF('Source Data'!K27="","",(COUNT('Source Data'!$K$5:$K$34)-RANK.EQ('Source Data'!K27,'Source Data'!$K$5:$K$34,0))/(COUNT('Source Data'!$K$5:$K$34)-1)*100)</x:f>
        <x:v>44.827586206896555</x:v>
      </x:c>
      <x:c r="L27" s="83" t="n">
        <x:f>IF('Source Data'!M27="","",(COUNT('Source Data'!$M$5:$M$34)-RANK.EQ('Source Data'!M27,'Source Data'!$M$5:$M$34,0))/(COUNT('Source Data'!$M$5:$M$34)-1)*100)</x:f>
        <x:v>68.96551724137932</x:v>
      </x:c>
      <x:c r="M27" s="83" t="n">
        <x:f>IF('Source Data'!O27="","",(COUNT('Source Data'!$O$5:$O$34)-RANK.EQ('Source Data'!O27,'Source Data'!$O$5:$O$34,0))/(COUNT('Source Data'!$O$5:$O$34)-1)*100)</x:f>
        <x:v>100</x:v>
      </x:c>
      <x:c r="N27" s="83" t="n">
        <x:f>IF('Source Data'!Q27="","",(COUNT('Source Data'!$Q$5:$Q$34)-RANK.EQ('Source Data'!Q27,'Source Data'!$Q$5:$Q$34,0))/(COUNT('Source Data'!$Q$5:$Q$34)-1)*100)</x:f>
        <x:v>75.86206896551724</x:v>
      </x:c>
      <x:c r="O27" s="83" t="n">
        <x:f>IF('Source Data'!S27="","",(COUNT('Source Data'!$S$5:$S$34)-RANK.EQ('Source Data'!S27,'Source Data'!$S$5:$S$34,0))/(COUNT('Source Data'!$S$5:$S$34)-1)*100)</x:f>
        <x:v>68.96551724137932</x:v>
      </x:c>
      <x:c r="P27" s="83" t="n">
        <x:f>IF('Source Data'!U27="","",(COUNT('Source Data'!$U$5:$U$34)-RANK.EQ('Source Data'!U27,'Source Data'!$U$5:$U$34,0))/(COUNT('Source Data'!$U$5:$U$34)-1)*100)</x:f>
        <x:v>75</x:v>
      </x:c>
      <x:c r="Q27" s="83" t="n">
        <x:f>IF('Source Data'!W27="","",(COUNT('Source Data'!$W$5:$W$34)-RANK.EQ('Source Data'!W27,'Source Data'!$W$5:$W$34,0))/(COUNT('Source Data'!$W$5:$W$34)-1)*100)</x:f>
        <x:v>3.4482758620689653</x:v>
      </x:c>
      <x:c r="R27" s="83" t="n">
        <x:f>IF('Source Data'!Y27="","",(COUNT('Source Data'!$Y$5:$Y$34)-RANK.EQ('Source Data'!Y27,'Source Data'!$Y$5:$Y$34,0))/(COUNT('Source Data'!$Y$5:$Y$34)-1)*100)</x:f>
        <x:v>89.65517241379311</x:v>
      </x:c>
      <x:c r="S27" s="78" t="str">
        <x:f>IF(D27&gt;=75,"Leading fundamentals",IF(D27&gt;=55,"Strong contender",IF(D27&gt;=35,"Selective opportunity","Longer-term / complex")))</x:f>
        <x:v>Strong contender</x:v>
      </x:c>
      <x:c r="T27" s="78" t="str">
        <x:f>IF(E27&gt;=75,"Leading fundamentals",IF(E27&gt;=55,"Strong contender",IF(E27&gt;=35,"Selective opportunity","Longer-term / complex")))</x:f>
        <x:v>Strong contender</x:v>
      </x:c>
    </x:row>
    <x:row r="28">
      <x:c r="A28" s="78" t="str">
        <x:f>'Source Data'!A28</x:f>
        <x:v>South Africa</x:v>
      </x:c>
      <x:c r="B28" s="78" t="str">
        <x:f>'Source Data'!C28</x:f>
        <x:v>Sub-Saharan Africa</x:v>
      </x:c>
      <x:c r="C28" s="83" t="n">
        <x:f>0.4*I28+0.6*J28</x:f>
        <x:v>54.48275862068965</x:v>
      </x:c>
      <x:c r="D28" s="83" t="n">
        <x:f>(IF(I28="",0,I28*'Scoring Model'!$B$5)+IF(J28="",0,J28*'Scoring Model'!$B$6)+IF(K28="",0,K28*'Scoring Model'!$B$7)+IF(L28="",0,L28*'Scoring Model'!$B$8)+IF(M28="",0,M28*'Scoring Model'!$B$9)+IF(N28="",0,N28*'Scoring Model'!$B$10)+IF(O28="",0,O28*'Scoring Model'!$B$11)+IF(P28="",0,P28*'Scoring Model'!$B$12)+IF(Q28="",0,Q28*'Scoring Model'!$B$13)+IF(R28="",0,R28*'Scoring Model'!$B$14))/(IF(I28="",0,'Scoring Model'!$B$5)+IF(J28="",0,'Scoring Model'!$B$6)+IF(K28="",0,'Scoring Model'!$B$7)+IF(L28="",0,'Scoring Model'!$B$8)+IF(M28="",0,'Scoring Model'!$B$9)+IF(N28="",0,'Scoring Model'!$B$10)+IF(O28="",0,'Scoring Model'!$B$11)+IF(P28="",0,'Scoring Model'!$B$12)+IF(Q28="",0,'Scoring Model'!$B$13)+IF(R28="",0,'Scoring Model'!$B$14))</x:f>
        <x:v>28.62068965517242</x:v>
      </x:c>
      <x:c r="E28" s="83" t="n">
        <x:f>(IF(I28="",0,I28*'Scoring Model'!$C$5)+IF(J28="",0,J28*'Scoring Model'!$C$6)+IF(K28="",0,K28*'Scoring Model'!$C$7)+IF(L28="",0,L28*'Scoring Model'!$C$8)+IF(M28="",0,M28*'Scoring Model'!$C$9)+IF(N28="",0,N28*'Scoring Model'!$C$10)+IF(O28="",0,O28*'Scoring Model'!$C$11)+IF(P28="",0,P28*'Scoring Model'!$C$12)+IF(Q28="",0,Q28*'Scoring Model'!$C$13)+IF(R28="",0,R28*'Scoring Model'!$C$14))/(IF(I28="",0,'Scoring Model'!$C$5)+IF(J28="",0,'Scoring Model'!$C$6)+IF(K28="",0,'Scoring Model'!$C$7)+IF(L28="",0,'Scoring Model'!$C$8)+IF(M28="",0,'Scoring Model'!$C$9)+IF(N28="",0,'Scoring Model'!$C$10)+IF(O28="",0,'Scoring Model'!$C$11)+IF(P28="",0,'Scoring Model'!$C$12)+IF(Q28="",0,'Scoring Model'!$C$13)+IF(R28="",0,'Scoring Model'!$C$14))</x:f>
        <x:v>39.79064039408867</x:v>
      </x:c>
      <x:c r="F28" s="85" t="n">
        <x:f>RANK.EQ(D28,$D$5:$D$34,0)</x:f>
        <x:v>27</x:v>
      </x:c>
      <x:c r="G28" s="85" t="n">
        <x:f>RANK.EQ(E28,$E$5:$E$34,0)</x:f>
        <x:v>22</x:v>
      </x:c>
      <x:c r="H28" s="84" t="n">
        <x:f>'Source Data'!AA28</x:f>
        <x:v>1</x:v>
      </x:c>
      <x:c r="I28" s="83" t="n">
        <x:f>IF('Source Data'!G28="","",(COUNT('Source Data'!$G$5:$G$34)-RANK.EQ('Source Data'!G28,'Source Data'!$G$5:$G$34,0))/(COUNT('Source Data'!$G$5:$G$34)-1)*100)</x:f>
        <x:v>79.3103448275862</x:v>
      </x:c>
      <x:c r="J28" s="83" t="n">
        <x:f>IF('Source Data'!I28="","",(COUNT('Source Data'!$I$5:$I$34)-RANK.EQ('Source Data'!I28,'Source Data'!$I$5:$I$34,0))/(COUNT('Source Data'!$I$5:$I$34)-1)*100)</x:f>
        <x:v>37.93103448275862</x:v>
      </x:c>
      <x:c r="K28" s="83" t="n">
        <x:f>IF('Source Data'!K28="","",(COUNT('Source Data'!$K$5:$K$34)-RANK.EQ('Source Data'!K28,'Source Data'!$K$5:$K$34,0))/(COUNT('Source Data'!$K$5:$K$34)-1)*100)</x:f>
        <x:v>13.793103448275861</x:v>
      </x:c>
      <x:c r="L28" s="83" t="n">
        <x:f>IF('Source Data'!M28="","",(COUNT('Source Data'!$M$5:$M$34)-RANK.EQ('Source Data'!M28,'Source Data'!$M$5:$M$34,0))/(COUNT('Source Data'!$M$5:$M$34)-1)*100)</x:f>
        <x:v>10.344827586206897</x:v>
      </x:c>
      <x:c r="M28" s="83" t="n">
        <x:f>IF('Source Data'!O28="","",(COUNT('Source Data'!$O$5:$O$34)-RANK.EQ('Source Data'!O28,'Source Data'!$O$5:$O$34,0))/(COUNT('Source Data'!$O$5:$O$34)-1)*100)</x:f>
        <x:v>10.344827586206897</x:v>
      </x:c>
      <x:c r="N28" s="83" t="n">
        <x:f>IF('Source Data'!Q28="","",(COUNT('Source Data'!$Q$5:$Q$34)-RANK.EQ('Source Data'!Q28,'Source Data'!$Q$5:$Q$34,0))/(COUNT('Source Data'!$Q$5:$Q$34)-1)*100)</x:f>
        <x:v>6.896551724137931</x:v>
      </x:c>
      <x:c r="O28" s="83" t="n">
        <x:f>IF('Source Data'!S28="","",(COUNT('Source Data'!$S$5:$S$34)-RANK.EQ('Source Data'!S28,'Source Data'!$S$5:$S$34,0))/(COUNT('Source Data'!$S$5:$S$34)-1)*100)</x:f>
        <x:v>24.137931034482758</x:v>
      </x:c>
      <x:c r="P28" s="83" t="n">
        <x:f>IF('Source Data'!U28="","",(COUNT('Source Data'!$U$5:$U$34)-RANK.EQ('Source Data'!U28,'Source Data'!$U$5:$U$34,0))/(COUNT('Source Data'!$U$5:$U$34)-1)*100)</x:f>
        <x:v>46.42857142857143</x:v>
      </x:c>
      <x:c r="Q28" s="83" t="n">
        <x:f>IF('Source Data'!W28="","",(COUNT('Source Data'!$W$5:$W$34)-RANK.EQ('Source Data'!W28,'Source Data'!$W$5:$W$34,0))/(COUNT('Source Data'!$W$5:$W$34)-1)*100)</x:f>
        <x:v>51.724137931034484</x:v>
      </x:c>
      <x:c r="R28" s="83" t="n">
        <x:f>IF('Source Data'!Y28="","",(COUNT('Source Data'!$Y$5:$Y$34)-RANK.EQ('Source Data'!Y28,'Source Data'!$Y$5:$Y$34,0))/(COUNT('Source Data'!$Y$5:$Y$34)-1)*100)</x:f>
        <x:v>96.55172413793103</x:v>
      </x:c>
      <x:c r="S28" s="78" t="str">
        <x:f>IF(D28&gt;=75,"Leading fundamentals",IF(D28&gt;=55,"Strong contender",IF(D28&gt;=35,"Selective opportunity","Longer-term / complex")))</x:f>
        <x:v>Longer-term / complex</x:v>
      </x:c>
      <x:c r="T28" s="78" t="str">
        <x:f>IF(E28&gt;=75,"Leading fundamentals",IF(E28&gt;=55,"Strong contender",IF(E28&gt;=35,"Selective opportunity","Longer-term / complex")))</x:f>
        <x:v>Selective opportunity</x:v>
      </x:c>
    </x:row>
    <x:row r="29">
      <x:c r="A29" s="78" t="str">
        <x:f>'Source Data'!A29</x:f>
        <x:v>Spain</x:v>
      </x:c>
      <x:c r="B29" s="78" t="str">
        <x:f>'Source Data'!C29</x:f>
        <x:v>Southern Europe</x:v>
      </x:c>
      <x:c r="C29" s="83" t="n">
        <x:f>0.4*I29+0.6*J29</x:f>
        <x:v>79.3103448275862</x:v>
      </x:c>
      <x:c r="D29" s="83" t="n">
        <x:f>(IF(I29="",0,I29*'Scoring Model'!$B$5)+IF(J29="",0,J29*'Scoring Model'!$B$6)+IF(K29="",0,K29*'Scoring Model'!$B$7)+IF(L29="",0,L29*'Scoring Model'!$B$8)+IF(M29="",0,M29*'Scoring Model'!$B$9)+IF(N29="",0,N29*'Scoring Model'!$B$10)+IF(O29="",0,O29*'Scoring Model'!$B$11)+IF(P29="",0,P29*'Scoring Model'!$B$12)+IF(Q29="",0,Q29*'Scoring Model'!$B$13)+IF(R29="",0,R29*'Scoring Model'!$B$14))/(IF(I29="",0,'Scoring Model'!$B$5)+IF(J29="",0,'Scoring Model'!$B$6)+IF(K29="",0,'Scoring Model'!$B$7)+IF(L29="",0,'Scoring Model'!$B$8)+IF(M29="",0,'Scoring Model'!$B$9)+IF(N29="",0,'Scoring Model'!$B$10)+IF(O29="",0,'Scoring Model'!$B$11)+IF(P29="",0,'Scoring Model'!$B$12)+IF(Q29="",0,'Scoring Model'!$B$13)+IF(R29="",0,'Scoring Model'!$B$14))</x:f>
        <x:v>70.17241379310346</x:v>
      </x:c>
      <x:c r="E29" s="83" t="n">
        <x:f>(IF(I29="",0,I29*'Scoring Model'!$C$5)+IF(J29="",0,J29*'Scoring Model'!$C$6)+IF(K29="",0,K29*'Scoring Model'!$C$7)+IF(L29="",0,L29*'Scoring Model'!$C$8)+IF(M29="",0,M29*'Scoring Model'!$C$9)+IF(N29="",0,N29*'Scoring Model'!$C$10)+IF(O29="",0,O29*'Scoring Model'!$C$11)+IF(P29="",0,P29*'Scoring Model'!$C$12)+IF(Q29="",0,Q29*'Scoring Model'!$C$13)+IF(R29="",0,R29*'Scoring Model'!$C$14))/(IF(I29="",0,'Scoring Model'!$C$5)+IF(J29="",0,'Scoring Model'!$C$6)+IF(K29="",0,'Scoring Model'!$C$7)+IF(L29="",0,'Scoring Model'!$C$8)+IF(M29="",0,'Scoring Model'!$C$9)+IF(N29="",0,'Scoring Model'!$C$10)+IF(O29="",0,'Scoring Model'!$C$11)+IF(P29="",0,'Scoring Model'!$C$12)+IF(Q29="",0,'Scoring Model'!$C$13)+IF(R29="",0,'Scoring Model'!$C$14))</x:f>
        <x:v>72.26600985221675</x:v>
      </x:c>
      <x:c r="F29" s="85" t="n">
        <x:f>RANK.EQ(D29,$D$5:$D$34,0)</x:f>
        <x:v>6</x:v>
      </x:c>
      <x:c r="G29" s="85" t="n">
        <x:f>RANK.EQ(E29,$E$5:$E$34,0)</x:f>
        <x:v>3</x:v>
      </x:c>
      <x:c r="H29" s="84" t="n">
        <x:f>'Source Data'!AA29</x:f>
        <x:v>1</x:v>
      </x:c>
      <x:c r="I29" s="83" t="n">
        <x:f>IF('Source Data'!G29="","",(COUNT('Source Data'!$G$5:$G$34)-RANK.EQ('Source Data'!G29,'Source Data'!$G$5:$G$34,0))/(COUNT('Source Data'!$G$5:$G$34)-1)*100)</x:f>
        <x:v>68.96551724137932</x:v>
      </x:c>
      <x:c r="J29" s="83" t="n">
        <x:f>IF('Source Data'!I29="","",(COUNT('Source Data'!$I$5:$I$34)-RANK.EQ('Source Data'!I29,'Source Data'!$I$5:$I$34,0))/(COUNT('Source Data'!$I$5:$I$34)-1)*100)</x:f>
        <x:v>86.20689655172413</x:v>
      </x:c>
      <x:c r="K29" s="83" t="n">
        <x:f>IF('Source Data'!K29="","",(COUNT('Source Data'!$K$5:$K$34)-RANK.EQ('Source Data'!K29,'Source Data'!$K$5:$K$34,0))/(COUNT('Source Data'!$K$5:$K$34)-1)*100)</x:f>
        <x:v>41.37931034482759</x:v>
      </x:c>
      <x:c r="L29" s="83" t="n">
        <x:f>IF('Source Data'!M29="","",(COUNT('Source Data'!$M$5:$M$34)-RANK.EQ('Source Data'!M29,'Source Data'!$M$5:$M$34,0))/(COUNT('Source Data'!$M$5:$M$34)-1)*100)</x:f>
        <x:v>82.75862068965517</x:v>
      </x:c>
      <x:c r="M29" s="83" t="n">
        <x:f>IF('Source Data'!O29="","",(COUNT('Source Data'!$O$5:$O$34)-RANK.EQ('Source Data'!O29,'Source Data'!$O$5:$O$34,0))/(COUNT('Source Data'!$O$5:$O$34)-1)*100)</x:f>
        <x:v>68.96551724137932</x:v>
      </x:c>
      <x:c r="N29" s="83" t="n">
        <x:f>IF('Source Data'!Q29="","",(COUNT('Source Data'!$Q$5:$Q$34)-RANK.EQ('Source Data'!Q29,'Source Data'!$Q$5:$Q$34,0))/(COUNT('Source Data'!$Q$5:$Q$34)-1)*100)</x:f>
        <x:v>55.172413793103445</x:v>
      </x:c>
      <x:c r="O29" s="83" t="n">
        <x:f>IF('Source Data'!S29="","",(COUNT('Source Data'!$S$5:$S$34)-RANK.EQ('Source Data'!S29,'Source Data'!$S$5:$S$34,0))/(COUNT('Source Data'!$S$5:$S$34)-1)*100)</x:f>
        <x:v>55.172413793103445</x:v>
      </x:c>
      <x:c r="P29" s="83" t="n">
        <x:f>IF('Source Data'!U29="","",(COUNT('Source Data'!$U$5:$U$34)-RANK.EQ('Source Data'!U29,'Source Data'!$U$5:$U$34,0))/(COUNT('Source Data'!$U$5:$U$34)-1)*100)</x:f>
        <x:v>85.71428571428571</x:v>
      </x:c>
      <x:c r="Q29" s="83" t="n">
        <x:f>IF('Source Data'!W29="","",(COUNT('Source Data'!$W$5:$W$34)-RANK.EQ('Source Data'!W29,'Source Data'!$W$5:$W$34,0))/(COUNT('Source Data'!$W$5:$W$34)-1)*100)</x:f>
        <x:v>79.3103448275862</x:v>
      </x:c>
      <x:c r="R29" s="83" t="n">
        <x:f>IF('Source Data'!Y29="","",(COUNT('Source Data'!$Y$5:$Y$34)-RANK.EQ('Source Data'!Y29,'Source Data'!$Y$5:$Y$34,0))/(COUNT('Source Data'!$Y$5:$Y$34)-1)*100)</x:f>
        <x:v>68.96551724137932</x:v>
      </x:c>
      <x:c r="S29" s="78" t="str">
        <x:f>IF(D29&gt;=75,"Leading fundamentals",IF(D29&gt;=55,"Strong contender",IF(D29&gt;=35,"Selective opportunity","Longer-term / complex")))</x:f>
        <x:v>Strong contender</x:v>
      </x:c>
      <x:c r="T29" s="78" t="str">
        <x:f>IF(E29&gt;=75,"Leading fundamentals",IF(E29&gt;=55,"Strong contender",IF(E29&gt;=35,"Selective opportunity","Longer-term / complex")))</x:f>
        <x:v>Strong contender</x:v>
      </x:c>
    </x:row>
    <x:row r="30">
      <x:c r="A30" s="78" t="str">
        <x:f>'Source Data'!A30</x:f>
        <x:v>Sweden</x:v>
      </x:c>
      <x:c r="B30" s="78" t="str">
        <x:f>'Source Data'!C30</x:f>
        <x:v>Nordics</x:v>
      </x:c>
      <x:c r="C30" s="83" t="n">
        <x:f>0.4*I30+0.6*J30</x:f>
        <x:v>48.96551724137931</x:v>
      </x:c>
      <x:c r="D30" s="83" t="n">
        <x:f>(IF(I30="",0,I30*'Scoring Model'!$B$5)+IF(J30="",0,J30*'Scoring Model'!$B$6)+IF(K30="",0,K30*'Scoring Model'!$B$7)+IF(L30="",0,L30*'Scoring Model'!$B$8)+IF(M30="",0,M30*'Scoring Model'!$B$9)+IF(N30="",0,N30*'Scoring Model'!$B$10)+IF(O30="",0,O30*'Scoring Model'!$B$11)+IF(P30="",0,P30*'Scoring Model'!$B$12)+IF(Q30="",0,Q30*'Scoring Model'!$B$13)+IF(R30="",0,R30*'Scoring Model'!$B$14))/(IF(I30="",0,'Scoring Model'!$B$5)+IF(J30="",0,'Scoring Model'!$B$6)+IF(K30="",0,'Scoring Model'!$B$7)+IF(L30="",0,'Scoring Model'!$B$8)+IF(M30="",0,'Scoring Model'!$B$9)+IF(N30="",0,'Scoring Model'!$B$10)+IF(O30="",0,'Scoring Model'!$B$11)+IF(P30="",0,'Scoring Model'!$B$12)+IF(Q30="",0,'Scoring Model'!$B$13)+IF(R30="",0,'Scoring Model'!$B$14))</x:f>
        <x:v>60.517241379310335</x:v>
      </x:c>
      <x:c r="E30" s="83" t="n">
        <x:f>(IF(I30="",0,I30*'Scoring Model'!$C$5)+IF(J30="",0,J30*'Scoring Model'!$C$6)+IF(K30="",0,K30*'Scoring Model'!$C$7)+IF(L30="",0,L30*'Scoring Model'!$C$8)+IF(M30="",0,M30*'Scoring Model'!$C$9)+IF(N30="",0,N30*'Scoring Model'!$C$10)+IF(O30="",0,O30*'Scoring Model'!$C$11)+IF(P30="",0,P30*'Scoring Model'!$C$12)+IF(Q30="",0,Q30*'Scoring Model'!$C$13)+IF(R30="",0,R30*'Scoring Model'!$C$14))/(IF(I30="",0,'Scoring Model'!$C$5)+IF(J30="",0,'Scoring Model'!$C$6)+IF(K30="",0,'Scoring Model'!$C$7)+IF(L30="",0,'Scoring Model'!$C$8)+IF(M30="",0,'Scoring Model'!$C$9)+IF(N30="",0,'Scoring Model'!$C$10)+IF(O30="",0,'Scoring Model'!$C$11)+IF(P30="",0,'Scoring Model'!$C$12)+IF(Q30="",0,'Scoring Model'!$C$13)+IF(R30="",0,'Scoring Model'!$C$14))</x:f>
        <x:v>58.214285714285715</x:v>
      </x:c>
      <x:c r="F30" s="85" t="n">
        <x:f>RANK.EQ(D30,$D$5:$D$34,0)</x:f>
        <x:v>11</x:v>
      </x:c>
      <x:c r="G30" s="85" t="n">
        <x:f>RANK.EQ(E30,$E$5:$E$34,0)</x:f>
        <x:v>13</x:v>
      </x:c>
      <x:c r="H30" s="84" t="n">
        <x:f>'Source Data'!AA30</x:f>
        <x:v>1</x:v>
      </x:c>
      <x:c r="I30" s="83" t="n">
        <x:f>IF('Source Data'!G30="","",(COUNT('Source Data'!$G$5:$G$34)-RANK.EQ('Source Data'!G30,'Source Data'!$G$5:$G$34,0))/(COUNT('Source Data'!$G$5:$G$34)-1)*100)</x:f>
        <x:v>34.48275862068966</x:v>
      </x:c>
      <x:c r="J30" s="83" t="n">
        <x:f>IF('Source Data'!I30="","",(COUNT('Source Data'!$I$5:$I$34)-RANK.EQ('Source Data'!I30,'Source Data'!$I$5:$I$34,0))/(COUNT('Source Data'!$I$5:$I$34)-1)*100)</x:f>
        <x:v>58.620689655172406</x:v>
      </x:c>
      <x:c r="K30" s="83" t="n">
        <x:f>IF('Source Data'!K30="","",(COUNT('Source Data'!$K$5:$K$34)-RANK.EQ('Source Data'!K30,'Source Data'!$K$5:$K$34,0))/(COUNT('Source Data'!$K$5:$K$34)-1)*100)</x:f>
        <x:v>75.86206896551724</x:v>
      </x:c>
      <x:c r="L30" s="83" t="n">
        <x:f>IF('Source Data'!M30="","",(COUNT('Source Data'!$M$5:$M$34)-RANK.EQ('Source Data'!M30,'Source Data'!$M$5:$M$34,0))/(COUNT('Source Data'!$M$5:$M$34)-1)*100)</x:f>
        <x:v>27.586206896551722</x:v>
      </x:c>
      <x:c r="M30" s="83" t="n">
        <x:f>IF('Source Data'!O30="","",(COUNT('Source Data'!$O$5:$O$34)-RANK.EQ('Source Data'!O30,'Source Data'!$O$5:$O$34,0))/(COUNT('Source Data'!$O$5:$O$34)-1)*100)</x:f>
        <x:v>65.51724137931035</x:v>
      </x:c>
      <x:c r="N30" s="83" t="n">
        <x:f>IF('Source Data'!Q30="","",(COUNT('Source Data'!$Q$5:$Q$34)-RANK.EQ('Source Data'!Q30,'Source Data'!$Q$5:$Q$34,0))/(COUNT('Source Data'!$Q$5:$Q$34)-1)*100)</x:f>
        <x:v>58.620689655172406</x:v>
      </x:c>
      <x:c r="O30" s="83" t="n">
        <x:f>IF('Source Data'!S30="","",(COUNT('Source Data'!$S$5:$S$34)-RANK.EQ('Source Data'!S30,'Source Data'!$S$5:$S$34,0))/(COUNT('Source Data'!$S$5:$S$34)-1)*100)</x:f>
        <x:v>86.20689655172413</x:v>
      </x:c>
      <x:c r="P30" s="83" t="n">
        <x:f>IF('Source Data'!U30="","",(COUNT('Source Data'!$U$5:$U$34)-RANK.EQ('Source Data'!U30,'Source Data'!$U$5:$U$34,0))/(COUNT('Source Data'!$U$5:$U$34)-1)*100)</x:f>
        <x:v>60.71428571428571</x:v>
      </x:c>
      <x:c r="Q30" s="83" t="n">
        <x:f>IF('Source Data'!W30="","",(COUNT('Source Data'!$W$5:$W$34)-RANK.EQ('Source Data'!W30,'Source Data'!$W$5:$W$34,0))/(COUNT('Source Data'!$W$5:$W$34)-1)*100)</x:f>
        <x:v>72.41379310344827</x:v>
      </x:c>
      <x:c r="R30" s="83" t="n">
        <x:f>IF('Source Data'!Y30="","",(COUNT('Source Data'!$Y$5:$Y$34)-RANK.EQ('Source Data'!Y30,'Source Data'!$Y$5:$Y$34,0))/(COUNT('Source Data'!$Y$5:$Y$34)-1)*100)</x:f>
        <x:v>79.3103448275862</x:v>
      </x:c>
      <x:c r="S30" s="78" t="str">
        <x:f>IF(D30&gt;=75,"Leading fundamentals",IF(D30&gt;=55,"Strong contender",IF(D30&gt;=35,"Selective opportunity","Longer-term / complex")))</x:f>
        <x:v>Strong contender</x:v>
      </x:c>
      <x:c r="T30" s="78" t="str">
        <x:f>IF(E30&gt;=75,"Leading fundamentals",IF(E30&gt;=55,"Strong contender",IF(E30&gt;=35,"Selective opportunity","Longer-term / complex")))</x:f>
        <x:v>Strong contender</x:v>
      </x:c>
    </x:row>
    <x:row r="31">
      <x:c r="A31" s="78" t="str">
        <x:f>'Source Data'!A31</x:f>
        <x:v>Switzerland</x:v>
      </x:c>
      <x:c r="B31" s="78" t="str">
        <x:f>'Source Data'!C31</x:f>
        <x:v>Western Europe</x:v>
      </x:c>
      <x:c r="C31" s="83" t="n">
        <x:f>0.4*I31+0.6*J31</x:f>
        <x:v>50.34482758620689</x:v>
      </x:c>
      <x:c r="D31" s="83" t="n">
        <x:f>(IF(I31="",0,I31*'Scoring Model'!$B$5)+IF(J31="",0,J31*'Scoring Model'!$B$6)+IF(K31="",0,K31*'Scoring Model'!$B$7)+IF(L31="",0,L31*'Scoring Model'!$B$8)+IF(M31="",0,M31*'Scoring Model'!$B$9)+IF(N31="",0,N31*'Scoring Model'!$B$10)+IF(O31="",0,O31*'Scoring Model'!$B$11)+IF(P31="",0,P31*'Scoring Model'!$B$12)+IF(Q31="",0,Q31*'Scoring Model'!$B$13)+IF(R31="",0,R31*'Scoring Model'!$B$14))/(IF(I31="",0,'Scoring Model'!$B$5)+IF(J31="",0,'Scoring Model'!$B$6)+IF(K31="",0,'Scoring Model'!$B$7)+IF(L31="",0,'Scoring Model'!$B$8)+IF(M31="",0,'Scoring Model'!$B$9)+IF(N31="",0,'Scoring Model'!$B$10)+IF(O31="",0,'Scoring Model'!$B$11)+IF(P31="",0,'Scoring Model'!$B$12)+IF(Q31="",0,'Scoring Model'!$B$13)+IF(R31="",0,'Scoring Model'!$B$14))</x:f>
        <x:v>78.62068965517241</x:v>
      </x:c>
      <x:c r="E31" s="83" t="n">
        <x:f>(IF(I31="",0,I31*'Scoring Model'!$C$5)+IF(J31="",0,J31*'Scoring Model'!$C$6)+IF(K31="",0,K31*'Scoring Model'!$C$7)+IF(L31="",0,L31*'Scoring Model'!$C$8)+IF(M31="",0,M31*'Scoring Model'!$C$9)+IF(N31="",0,N31*'Scoring Model'!$C$10)+IF(O31="",0,O31*'Scoring Model'!$C$11)+IF(P31="",0,P31*'Scoring Model'!$C$12)+IF(Q31="",0,Q31*'Scoring Model'!$C$13)+IF(R31="",0,R31*'Scoring Model'!$C$14))/(IF(I31="",0,'Scoring Model'!$C$5)+IF(J31="",0,'Scoring Model'!$C$6)+IF(K31="",0,'Scoring Model'!$C$7)+IF(L31="",0,'Scoring Model'!$C$8)+IF(M31="",0,'Scoring Model'!$C$9)+IF(N31="",0,'Scoring Model'!$C$10)+IF(O31="",0,'Scoring Model'!$C$11)+IF(P31="",0,'Scoring Model'!$C$12)+IF(Q31="",0,'Scoring Model'!$C$13)+IF(R31="",0,'Scoring Model'!$C$14))</x:f>
        <x:v>64.66748768472907</x:v>
      </x:c>
      <x:c r="F31" s="85" t="n">
        <x:f>RANK.EQ(D31,$D$5:$D$34,0)</x:f>
        <x:v>1</x:v>
      </x:c>
      <x:c r="G31" s="85" t="n">
        <x:f>RANK.EQ(E31,$E$5:$E$34,0)</x:f>
        <x:v>9</x:v>
      </x:c>
      <x:c r="H31" s="84" t="n">
        <x:f>'Source Data'!AA31</x:f>
        <x:v>1</x:v>
      </x:c>
      <x:c r="I31" s="83" t="n">
        <x:f>IF('Source Data'!G31="","",(COUNT('Source Data'!$G$5:$G$34)-RANK.EQ('Source Data'!G31,'Source Data'!$G$5:$G$34,0))/(COUNT('Source Data'!$G$5:$G$34)-1)*100)</x:f>
        <x:v>17.24137931034483</x:v>
      </x:c>
      <x:c r="J31" s="83" t="n">
        <x:f>IF('Source Data'!I31="","",(COUNT('Source Data'!$I$5:$I$34)-RANK.EQ('Source Data'!I31,'Source Data'!$I$5:$I$34,0))/(COUNT('Source Data'!$I$5:$I$34)-1)*100)</x:f>
        <x:v>72.41379310344827</x:v>
      </x:c>
      <x:c r="K31" s="83" t="n">
        <x:f>IF('Source Data'!K31="","",(COUNT('Source Data'!$K$5:$K$34)-RANK.EQ('Source Data'!K31,'Source Data'!$K$5:$K$34,0))/(COUNT('Source Data'!$K$5:$K$34)-1)*100)</x:f>
        <x:v>96.55172413793103</x:v>
      </x:c>
      <x:c r="L31" s="83" t="n">
        <x:f>IF('Source Data'!M31="","",(COUNT('Source Data'!$M$5:$M$34)-RANK.EQ('Source Data'!M31,'Source Data'!$M$5:$M$34,0))/(COUNT('Source Data'!$M$5:$M$34)-1)*100)</x:f>
        <x:v>48.275862068965516</x:v>
      </x:c>
      <x:c r="M31" s="83" t="n">
        <x:f>IF('Source Data'!O31="","",(COUNT('Source Data'!$O$5:$O$34)-RANK.EQ('Source Data'!O31,'Source Data'!$O$5:$O$34,0))/(COUNT('Source Data'!$O$5:$O$34)-1)*100)</x:f>
        <x:v>82.75862068965517</x:v>
      </x:c>
      <x:c r="N31" s="83" t="n">
        <x:f>IF('Source Data'!Q31="","",(COUNT('Source Data'!$Q$5:$Q$34)-RANK.EQ('Source Data'!Q31,'Source Data'!$Q$5:$Q$34,0))/(COUNT('Source Data'!$Q$5:$Q$34)-1)*100)</x:f>
        <x:v>96.55172413793103</x:v>
      </x:c>
      <x:c r="O31" s="83" t="n">
        <x:f>IF('Source Data'!S31="","",(COUNT('Source Data'!$S$5:$S$34)-RANK.EQ('Source Data'!S31,'Source Data'!$S$5:$S$34,0))/(COUNT('Source Data'!$S$5:$S$34)-1)*100)</x:f>
        <x:v>72.41379310344827</x:v>
      </x:c>
      <x:c r="P31" s="83" t="n">
        <x:f>IF('Source Data'!U31="","",(COUNT('Source Data'!$U$5:$U$34)-RANK.EQ('Source Data'!U31,'Source Data'!$U$5:$U$34,0))/(COUNT('Source Data'!$U$5:$U$34)-1)*100)</x:f>
        <x:v>67.85714285714286</x:v>
      </x:c>
      <x:c r="Q31" s="83" t="n">
        <x:f>IF('Source Data'!W31="","",(COUNT('Source Data'!$W$5:$W$34)-RANK.EQ('Source Data'!W31,'Source Data'!$W$5:$W$34,0))/(COUNT('Source Data'!$W$5:$W$34)-1)*100)</x:f>
        <x:v>93.10344827586206</x:v>
      </x:c>
      <x:c r="R31" s="83" t="n">
        <x:f>IF('Source Data'!Y31="","",(COUNT('Source Data'!$Y$5:$Y$34)-RANK.EQ('Source Data'!Y31,'Source Data'!$Y$5:$Y$34,0))/(COUNT('Source Data'!$Y$5:$Y$34)-1)*100)</x:f>
        <x:v>65.51724137931035</x:v>
      </x:c>
      <x:c r="S31" s="78" t="str">
        <x:f>IF(D31&gt;=75,"Leading fundamentals",IF(D31&gt;=55,"Strong contender",IF(D31&gt;=35,"Selective opportunity","Longer-term / complex")))</x:f>
        <x:v>Leading fundamentals</x:v>
      </x:c>
      <x:c r="T31" s="78" t="str">
        <x:f>IF(E31&gt;=75,"Leading fundamentals",IF(E31&gt;=55,"Strong contender",IF(E31&gt;=35,"Selective opportunity","Longer-term / complex")))</x:f>
        <x:v>Strong contender</x:v>
      </x:c>
    </x:row>
    <x:row r="32">
      <x:c r="A32" s="78" t="str">
        <x:f>'Source Data'!A32</x:f>
        <x:v>Türkiye</x:v>
      </x:c>
      <x:c r="B32" s="78" t="str">
        <x:f>'Source Data'!C32</x:f>
        <x:v>Southeastern Europe</x:v>
      </x:c>
      <x:c r="C32" s="83" t="n">
        <x:f>0.4*I32+0.6*J32</x:f>
        <x:v>86.89655172413794</x:v>
      </x:c>
      <x:c r="D32" s="83" t="n">
        <x:f>(IF(I32="",0,I32*'Scoring Model'!$B$5)+IF(J32="",0,J32*'Scoring Model'!$B$6)+IF(K32="",0,K32*'Scoring Model'!$B$7)+IF(L32="",0,L32*'Scoring Model'!$B$8)+IF(M32="",0,M32*'Scoring Model'!$B$9)+IF(N32="",0,N32*'Scoring Model'!$B$10)+IF(O32="",0,O32*'Scoring Model'!$B$11)+IF(P32="",0,P32*'Scoring Model'!$B$12)+IF(Q32="",0,Q32*'Scoring Model'!$B$13)+IF(R32="",0,R32*'Scoring Model'!$B$14))/(IF(I32="",0,'Scoring Model'!$B$5)+IF(J32="",0,'Scoring Model'!$B$6)+IF(K32="",0,'Scoring Model'!$B$7)+IF(L32="",0,'Scoring Model'!$B$8)+IF(M32="",0,'Scoring Model'!$B$9)+IF(N32="",0,'Scoring Model'!$B$10)+IF(O32="",0,'Scoring Model'!$B$11)+IF(P32="",0,'Scoring Model'!$B$12)+IF(Q32="",0,'Scoring Model'!$B$13)+IF(R32="",0,'Scoring Model'!$B$14))</x:f>
        <x:v>48.79310344827586</x:v>
      </x:c>
      <x:c r="E32" s="83" t="n">
        <x:f>(IF(I32="",0,I32*'Scoring Model'!$C$5)+IF(J32="",0,J32*'Scoring Model'!$C$6)+IF(K32="",0,K32*'Scoring Model'!$C$7)+IF(L32="",0,L32*'Scoring Model'!$C$8)+IF(M32="",0,M32*'Scoring Model'!$C$9)+IF(N32="",0,N32*'Scoring Model'!$C$10)+IF(O32="",0,O32*'Scoring Model'!$C$11)+IF(P32="",0,P32*'Scoring Model'!$C$12)+IF(Q32="",0,Q32*'Scoring Model'!$C$13)+IF(R32="",0,R32*'Scoring Model'!$C$14))/(IF(I32="",0,'Scoring Model'!$C$5)+IF(J32="",0,'Scoring Model'!$C$6)+IF(K32="",0,'Scoring Model'!$C$7)+IF(L32="",0,'Scoring Model'!$C$8)+IF(M32="",0,'Scoring Model'!$C$9)+IF(N32="",0,'Scoring Model'!$C$10)+IF(O32="",0,'Scoring Model'!$C$11)+IF(P32="",0,'Scoring Model'!$C$12)+IF(Q32="",0,'Scoring Model'!$C$13)+IF(R32="",0,'Scoring Model'!$C$14))</x:f>
        <x:v>64.29802955665025</x:v>
      </x:c>
      <x:c r="F32" s="85" t="n">
        <x:f>RANK.EQ(D32,$D$5:$D$34,0)</x:f>
        <x:v>17</x:v>
      </x:c>
      <x:c r="G32" s="85" t="n">
        <x:f>RANK.EQ(E32,$E$5:$E$34,0)</x:f>
        <x:v>10</x:v>
      </x:c>
      <x:c r="H32" s="84" t="n">
        <x:f>'Source Data'!AA32</x:f>
        <x:v>1</x:v>
      </x:c>
      <x:c r="I32" s="83" t="n">
        <x:f>IF('Source Data'!G32="","",(COUNT('Source Data'!$G$5:$G$34)-RANK.EQ('Source Data'!G32,'Source Data'!$G$5:$G$34,0))/(COUNT('Source Data'!$G$5:$G$34)-1)*100)</x:f>
        <x:v>93.10344827586206</x:v>
      </x:c>
      <x:c r="J32" s="83" t="n">
        <x:f>IF('Source Data'!I32="","",(COUNT('Source Data'!$I$5:$I$34)-RANK.EQ('Source Data'!I32,'Source Data'!$I$5:$I$34,0))/(COUNT('Source Data'!$I$5:$I$34)-1)*100)</x:f>
        <x:v>82.75862068965517</x:v>
      </x:c>
      <x:c r="K32" s="83" t="n">
        <x:f>IF('Source Data'!K32="","",(COUNT('Source Data'!$K$5:$K$34)-RANK.EQ('Source Data'!K32,'Source Data'!$K$5:$K$34,0))/(COUNT('Source Data'!$K$5:$K$34)-1)*100)</x:f>
        <x:v>17.24137931034483</x:v>
      </x:c>
      <x:c r="L32" s="83" t="n">
        <x:f>IF('Source Data'!M32="","",(COUNT('Source Data'!$M$5:$M$34)-RANK.EQ('Source Data'!M32,'Source Data'!$M$5:$M$34,0))/(COUNT('Source Data'!$M$5:$M$34)-1)*100)</x:f>
        <x:v>79.3103448275862</x:v>
      </x:c>
      <x:c r="M32" s="83" t="n">
        <x:f>IF('Source Data'!O32="","",(COUNT('Source Data'!$O$5:$O$34)-RANK.EQ('Source Data'!O32,'Source Data'!$O$5:$O$34,0))/(COUNT('Source Data'!$O$5:$O$34)-1)*100)</x:f>
        <x:v>17.24137931034483</x:v>
      </x:c>
      <x:c r="N32" s="83" t="n">
        <x:f>IF('Source Data'!Q32="","",(COUNT('Source Data'!$Q$5:$Q$34)-RANK.EQ('Source Data'!Q32,'Source Data'!$Q$5:$Q$34,0))/(COUNT('Source Data'!$Q$5:$Q$34)-1)*100)</x:f>
        <x:v>20.689655172413794</x:v>
      </x:c>
      <x:c r="O32" s="83" t="n">
        <x:f>IF('Source Data'!S32="","",(COUNT('Source Data'!$S$5:$S$34)-RANK.EQ('Source Data'!S32,'Source Data'!$S$5:$S$34,0))/(COUNT('Source Data'!$S$5:$S$34)-1)*100)</x:f>
        <x:v>89.65517241379311</x:v>
      </x:c>
      <x:c r="P32" s="83" t="n">
        <x:f>IF('Source Data'!U32="","",(COUNT('Source Data'!$U$5:$U$34)-RANK.EQ('Source Data'!U32,'Source Data'!$U$5:$U$34,0))/(COUNT('Source Data'!$U$5:$U$34)-1)*100)</x:f>
        <x:v>82.14285714285714</x:v>
      </x:c>
      <x:c r="Q32" s="83" t="n">
        <x:f>IF('Source Data'!W32="","",(COUNT('Source Data'!$W$5:$W$34)-RANK.EQ('Source Data'!W32,'Source Data'!$W$5:$W$34,0))/(COUNT('Source Data'!$W$5:$W$34)-1)*100)</x:f>
        <x:v>27.586206896551722</x:v>
      </x:c>
      <x:c r="R32" s="83" t="n">
        <x:f>IF('Source Data'!Y32="","",(COUNT('Source Data'!$Y$5:$Y$34)-RANK.EQ('Source Data'!Y32,'Source Data'!$Y$5:$Y$34,0))/(COUNT('Source Data'!$Y$5:$Y$34)-1)*100)</x:f>
        <x:v>13.793103448275861</x:v>
      </x:c>
      <x:c r="S32" s="78" t="str">
        <x:f>IF(D32&gt;=75,"Leading fundamentals",IF(D32&gt;=55,"Strong contender",IF(D32&gt;=35,"Selective opportunity","Longer-term / complex")))</x:f>
        <x:v>Selective opportunity</x:v>
      </x:c>
      <x:c r="T32" s="78" t="str">
        <x:f>IF(E32&gt;=75,"Leading fundamentals",IF(E32&gt;=55,"Strong contender",IF(E32&gt;=35,"Selective opportunity","Longer-term / complex")))</x:f>
        <x:v>Strong contender</x:v>
      </x:c>
    </x:row>
    <x:row r="33">
      <x:c r="A33" s="78" t="str">
        <x:f>'Source Data'!A33</x:f>
        <x:v>United Arab Emirates</x:v>
      </x:c>
      <x:c r="B33" s="78" t="str">
        <x:f>'Source Data'!C33</x:f>
        <x:v>Gulf</x:v>
      </x:c>
      <x:c r="C33" s="83" t="n">
        <x:f>0.4*I33+0.6*J33</x:f>
        <x:v>51.03448275862068</x:v>
      </x:c>
      <x:c r="D33" s="83" t="n">
        <x:f>(IF(I33="",0,I33*'Scoring Model'!$B$5)+IF(J33="",0,J33*'Scoring Model'!$B$6)+IF(K33="",0,K33*'Scoring Model'!$B$7)+IF(L33="",0,L33*'Scoring Model'!$B$8)+IF(M33="",0,M33*'Scoring Model'!$B$9)+IF(N33="",0,N33*'Scoring Model'!$B$10)+IF(O33="",0,O33*'Scoring Model'!$B$11)+IF(P33="",0,P33*'Scoring Model'!$B$12)+IF(Q33="",0,Q33*'Scoring Model'!$B$13)+IF(R33="",0,R33*'Scoring Model'!$B$14))/(IF(I33="",0,'Scoring Model'!$B$5)+IF(J33="",0,'Scoring Model'!$B$6)+IF(K33="",0,'Scoring Model'!$B$7)+IF(L33="",0,'Scoring Model'!$B$8)+IF(M33="",0,'Scoring Model'!$B$9)+IF(N33="",0,'Scoring Model'!$B$10)+IF(O33="",0,'Scoring Model'!$B$11)+IF(P33="",0,'Scoring Model'!$B$12)+IF(Q33="",0,'Scoring Model'!$B$13)+IF(R33="",0,'Scoring Model'!$B$14))</x:f>
        <x:v>58.448275862068975</x:v>
      </x:c>
      <x:c r="E33" s="83" t="n">
        <x:f>(IF(I33="",0,I33*'Scoring Model'!$C$5)+IF(J33="",0,J33*'Scoring Model'!$C$6)+IF(K33="",0,K33*'Scoring Model'!$C$7)+IF(L33="",0,L33*'Scoring Model'!$C$8)+IF(M33="",0,M33*'Scoring Model'!$C$9)+IF(N33="",0,N33*'Scoring Model'!$C$10)+IF(O33="",0,O33*'Scoring Model'!$C$11)+IF(P33="",0,P33*'Scoring Model'!$C$12)+IF(Q33="",0,Q33*'Scoring Model'!$C$13)+IF(R33="",0,R33*'Scoring Model'!$C$14))/(IF(I33="",0,'Scoring Model'!$C$5)+IF(J33="",0,'Scoring Model'!$C$6)+IF(K33="",0,'Scoring Model'!$C$7)+IF(L33="",0,'Scoring Model'!$C$8)+IF(M33="",0,'Scoring Model'!$C$9)+IF(N33="",0,'Scoring Model'!$C$10)+IF(O33="",0,'Scoring Model'!$C$11)+IF(P33="",0,'Scoring Model'!$C$12)+IF(Q33="",0,'Scoring Model'!$C$13)+IF(R33="",0,'Scoring Model'!$C$14))</x:f>
        <x:v>59.334975369458135</x:v>
      </x:c>
      <x:c r="F33" s="85" t="n">
        <x:f>RANK.EQ(D33,$D$5:$D$34,0)</x:f>
        <x:v>13</x:v>
      </x:c>
      <x:c r="G33" s="85" t="n">
        <x:f>RANK.EQ(E33,$E$5:$E$34,0)</x:f>
        <x:v>11</x:v>
      </x:c>
      <x:c r="H33" s="84" t="n">
        <x:f>'Source Data'!AA33</x:f>
        <x:v>1</x:v>
      </x:c>
      <x:c r="I33" s="83" t="n">
        <x:f>IF('Source Data'!G33="","",(COUNT('Source Data'!$G$5:$G$34)-RANK.EQ('Source Data'!G33,'Source Data'!$G$5:$G$34,0))/(COUNT('Source Data'!$G$5:$G$34)-1)*100)</x:f>
        <x:v>44.827586206896555</x:v>
      </x:c>
      <x:c r="J33" s="83" t="n">
        <x:f>IF('Source Data'!I33="","",(COUNT('Source Data'!$I$5:$I$34)-RANK.EQ('Source Data'!I33,'Source Data'!$I$5:$I$34,0))/(COUNT('Source Data'!$I$5:$I$34)-1)*100)</x:f>
        <x:v>55.172413793103445</x:v>
      </x:c>
      <x:c r="K33" s="83" t="n">
        <x:f>IF('Source Data'!K33="","",(COUNT('Source Data'!$K$5:$K$34)-RANK.EQ('Source Data'!K33,'Source Data'!$K$5:$K$34,0))/(COUNT('Source Data'!$K$5:$K$34)-1)*100)</x:f>
        <x:v>55.172413793103445</x:v>
      </x:c>
      <x:c r="L33" s="83" t="n">
        <x:f>IF('Source Data'!M33="","",(COUNT('Source Data'!$M$5:$M$34)-RANK.EQ('Source Data'!M33,'Source Data'!$M$5:$M$34,0))/(COUNT('Source Data'!$M$5:$M$34)-1)*100)</x:f>
        <x:v>93.10344827586206</x:v>
      </x:c>
      <x:c r="M33" s="83" t="n">
        <x:f>IF('Source Data'!O33="","",(COUNT('Source Data'!$O$5:$O$34)-RANK.EQ('Source Data'!O33,'Source Data'!$O$5:$O$34,0))/(COUNT('Source Data'!$O$5:$O$34)-1)*100)</x:f>
        <x:v>100</x:v>
      </x:c>
      <x:c r="N33" s="83" t="n">
        <x:f>IF('Source Data'!Q33="","",(COUNT('Source Data'!$Q$5:$Q$34)-RANK.EQ('Source Data'!Q33,'Source Data'!$Q$5:$Q$34,0))/(COUNT('Source Data'!$Q$5:$Q$34)-1)*100)</x:f>
        <x:v>62.06896551724138</x:v>
      </x:c>
      <x:c r="O33" s="83" t="n">
        <x:f>IF('Source Data'!S33="","",(COUNT('Source Data'!$S$5:$S$34)-RANK.EQ('Source Data'!S33,'Source Data'!$S$5:$S$34,0))/(COUNT('Source Data'!$S$5:$S$34)-1)*100)</x:f>
        <x:v>75.86206896551724</x:v>
      </x:c>
      <x:c r="P33" s="83" t="n">
        <x:f>IF('Source Data'!U33="","",(COUNT('Source Data'!$U$5:$U$34)-RANK.EQ('Source Data'!U33,'Source Data'!$U$5:$U$34,0))/(COUNT('Source Data'!$U$5:$U$34)-1)*100)</x:f>
        <x:v>35.714285714285715</x:v>
      </x:c>
      <x:c r="Q33" s="83" t="n">
        <x:f>IF('Source Data'!W33="","",(COUNT('Source Data'!$W$5:$W$34)-RANK.EQ('Source Data'!W33,'Source Data'!$W$5:$W$34,0))/(COUNT('Source Data'!$W$5:$W$34)-1)*100)</x:f>
        <x:v>20.689655172413794</x:v>
      </x:c>
      <x:c r="R33" s="83" t="n">
        <x:f>IF('Source Data'!Y33="","",(COUNT('Source Data'!$Y$5:$Y$34)-RANK.EQ('Source Data'!Y33,'Source Data'!$Y$5:$Y$34,0))/(COUNT('Source Data'!$Y$5:$Y$34)-1)*100)</x:f>
        <x:v>100</x:v>
      </x:c>
      <x:c r="S33" s="78" t="str">
        <x:f>IF(D33&gt;=75,"Leading fundamentals",IF(D33&gt;=55,"Strong contender",IF(D33&gt;=35,"Selective opportunity","Longer-term / complex")))</x:f>
        <x:v>Strong contender</x:v>
      </x:c>
      <x:c r="T33" s="78" t="str">
        <x:f>IF(E33&gt;=75,"Leading fundamentals",IF(E33&gt;=55,"Strong contender",IF(E33&gt;=35,"Selective opportunity","Longer-term / complex")))</x:f>
        <x:v>Strong contender</x:v>
      </x:c>
    </x:row>
    <x:row r="34">
      <x:c r="A34" s="78" t="str">
        <x:f>'Source Data'!A34</x:f>
        <x:v>United Kingdom</x:v>
      </x:c>
      <x:c r="B34" s="78" t="str">
        <x:f>'Source Data'!C34</x:f>
        <x:v>Western Europe</x:v>
      </x:c>
      <x:c r="C34" s="83" t="n">
        <x:f>0.4*I34+0.6*J34</x:f>
        <x:v>92.41379310344827</x:v>
      </x:c>
      <x:c r="D34" s="83" t="n">
        <x:f>(IF(I34="",0,I34*'Scoring Model'!$B$5)+IF(J34="",0,J34*'Scoring Model'!$B$6)+IF(K34="",0,K34*'Scoring Model'!$B$7)+IF(L34="",0,L34*'Scoring Model'!$B$8)+IF(M34="",0,M34*'Scoring Model'!$B$9)+IF(N34="",0,N34*'Scoring Model'!$B$10)+IF(O34="",0,O34*'Scoring Model'!$B$11)+IF(P34="",0,P34*'Scoring Model'!$B$12)+IF(Q34="",0,Q34*'Scoring Model'!$B$13)+IF(R34="",0,R34*'Scoring Model'!$B$14))/(IF(I34="",0,'Scoring Model'!$B$5)+IF(J34="",0,'Scoring Model'!$B$6)+IF(K34="",0,'Scoring Model'!$B$7)+IF(L34="",0,'Scoring Model'!$B$8)+IF(M34="",0,'Scoring Model'!$B$9)+IF(N34="",0,'Scoring Model'!$B$10)+IF(O34="",0,'Scoring Model'!$B$11)+IF(P34="",0,'Scoring Model'!$B$12)+IF(Q34="",0,'Scoring Model'!$B$13)+IF(R34="",0,'Scoring Model'!$B$14))</x:f>
        <x:v>76.37931034482759</x:v>
      </x:c>
      <x:c r="E34" s="83" t="n">
        <x:f>(IF(I34="",0,I34*'Scoring Model'!$C$5)+IF(J34="",0,J34*'Scoring Model'!$C$6)+IF(K34="",0,K34*'Scoring Model'!$C$7)+IF(L34="",0,L34*'Scoring Model'!$C$8)+IF(M34="",0,M34*'Scoring Model'!$C$9)+IF(N34="",0,N34*'Scoring Model'!$C$10)+IF(O34="",0,O34*'Scoring Model'!$C$11)+IF(P34="",0,P34*'Scoring Model'!$C$12)+IF(Q34="",0,Q34*'Scoring Model'!$C$13)+IF(R34="",0,R34*'Scoring Model'!$C$14))/(IF(I34="",0,'Scoring Model'!$C$5)+IF(J34="",0,'Scoring Model'!$C$6)+IF(K34="",0,'Scoring Model'!$C$7)+IF(L34="",0,'Scoring Model'!$C$8)+IF(M34="",0,'Scoring Model'!$C$9)+IF(N34="",0,'Scoring Model'!$C$10)+IF(O34="",0,'Scoring Model'!$C$11)+IF(P34="",0,'Scoring Model'!$C$12)+IF(Q34="",0,'Scoring Model'!$C$13)+IF(R34="",0,'Scoring Model'!$C$14))</x:f>
        <x:v>75.307881773399</x:v>
      </x:c>
      <x:c r="F34" s="85" t="n">
        <x:f>RANK.EQ(D34,$D$5:$D$34,0)</x:f>
        <x:v>2</x:v>
      </x:c>
      <x:c r="G34" s="85" t="n">
        <x:f>RANK.EQ(E34,$E$5:$E$34,0)</x:f>
        <x:v>1</x:v>
      </x:c>
      <x:c r="H34" s="84" t="n">
        <x:f>'Source Data'!AA34</x:f>
        <x:v>1</x:v>
      </x:c>
      <x:c r="I34" s="83" t="n">
        <x:f>IF('Source Data'!G34="","",(COUNT('Source Data'!$G$5:$G$34)-RANK.EQ('Source Data'!G34,'Source Data'!$G$5:$G$34,0))/(COUNT('Source Data'!$G$5:$G$34)-1)*100)</x:f>
        <x:v>86.20689655172413</x:v>
      </x:c>
      <x:c r="J34" s="83" t="n">
        <x:f>IF('Source Data'!I34="","",(COUNT('Source Data'!$I$5:$I$34)-RANK.EQ('Source Data'!I34,'Source Data'!$I$5:$I$34,0))/(COUNT('Source Data'!$I$5:$I$34)-1)*100)</x:f>
        <x:v>96.55172413793103</x:v>
      </x:c>
      <x:c r="K34" s="83" t="n">
        <x:f>IF('Source Data'!K34="","",(COUNT('Source Data'!$K$5:$K$34)-RANK.EQ('Source Data'!K34,'Source Data'!$K$5:$K$34,0))/(COUNT('Source Data'!$K$5:$K$34)-1)*100)</x:f>
        <x:v>62.06896551724138</x:v>
      </x:c>
      <x:c r="L34" s="83" t="n">
        <x:f>IF('Source Data'!M34="","",(COUNT('Source Data'!$M$5:$M$34)-RANK.EQ('Source Data'!M34,'Source Data'!$M$5:$M$34,0))/(COUNT('Source Data'!$M$5:$M$34)-1)*100)</x:f>
        <x:v>34.48275862068966</x:v>
      </x:c>
      <x:c r="M34" s="83" t="n">
        <x:f>IF('Source Data'!O34="","",(COUNT('Source Data'!$O$5:$O$34)-RANK.EQ('Source Data'!O34,'Source Data'!$O$5:$O$34,0))/(COUNT('Source Data'!$O$5:$O$34)-1)*100)</x:f>
        <x:v>62.06896551724138</x:v>
      </x:c>
      <x:c r="N34" s="83" t="n">
        <x:f>IF('Source Data'!Q34="","",(COUNT('Source Data'!$Q$5:$Q$34)-RANK.EQ('Source Data'!Q34,'Source Data'!$Q$5:$Q$34,0))/(COUNT('Source Data'!$Q$5:$Q$34)-1)*100)</x:f>
        <x:v>65.51724137931035</x:v>
      </x:c>
      <x:c r="O34" s="83" t="n">
        <x:f>IF('Source Data'!S34="","",(COUNT('Source Data'!$S$5:$S$34)-RANK.EQ('Source Data'!S34,'Source Data'!$S$5:$S$34,0))/(COUNT('Source Data'!$S$5:$S$34)-1)*100)</x:f>
        <x:v>62.06896551724138</x:v>
      </x:c>
      <x:c r="P34" s="83" t="n">
        <x:f>IF('Source Data'!U34="","",(COUNT('Source Data'!$U$5:$U$34)-RANK.EQ('Source Data'!U34,'Source Data'!$U$5:$U$34,0))/(COUNT('Source Data'!$U$5:$U$34)-1)*100)</x:f>
        <x:v>96.42857142857143</x:v>
      </x:c>
      <x:c r="Q34" s="83" t="n">
        <x:f>IF('Source Data'!W34="","",(COUNT('Source Data'!$W$5:$W$34)-RANK.EQ('Source Data'!W34,'Source Data'!$W$5:$W$34,0))/(COUNT('Source Data'!$W$5:$W$34)-1)*100)</x:f>
        <x:v>96.55172413793103</x:v>
      </x:c>
      <x:c r="R34" s="83" t="n">
        <x:f>IF('Source Data'!Y34="","",(COUNT('Source Data'!$Y$5:$Y$34)-RANK.EQ('Source Data'!Y34,'Source Data'!$Y$5:$Y$34,0))/(COUNT('Source Data'!$Y$5:$Y$34)-1)*100)</x:f>
        <x:v>34.48275862068966</x:v>
      </x:c>
      <x:c r="S34" s="78" t="str">
        <x:f>IF(D34&gt;=75,"Leading fundamentals",IF(D34&gt;=55,"Strong contender",IF(D34&gt;=35,"Selective opportunity","Longer-term / complex")))</x:f>
        <x:v>Leading fundamentals</x:v>
      </x:c>
      <x:c r="T34" s="78" t="str">
        <x:f>IF(E34&gt;=75,"Leading fundamentals",IF(E34&gt;=55,"Strong contender",IF(E34&gt;=35,"Selective opportunity","Longer-term / complex")))</x:f>
        <x:v>Leading fundamentals</x:v>
      </x:c>
    </x:row>
  </x:sheetData>
  <x:mergeCells>
    <x:mergeCell ref="A1:T1"/>
    <x:mergeCell ref="A2:T2"/>
  </x:mergeCells>
  <x:conditionalFormatting sqref="C5:E34">
    <x:cfRule type="colorScale" priority="1">
      <x:colorScale>
        <x:cfvo type="min"/>
        <x:cfvo type="percentile" val="50"/>
        <x:cfvo type="max"/>
        <x:color rgb="FFF4C7C3"/>
        <x:color rgb="FFFFF1B8"/>
        <x:color rgb="FFB7E1CD"/>
      </x:colorScale>
    </x:cfRule>
  </x:conditionalFormatting>
  <x:conditionalFormatting sqref="H5:H34">
    <x:cfRule type="dataBar" priority="2">
      <x:dataBar>
        <x:cfvo type="min"/>
        <x:cfvo type="max"/>
        <x:color rgb="FF667C91"/>
      </x:dataBar>
      <x:extLst>
        <x:ext xmlns:x14="http://schemas.microsoft.com/office/spreadsheetml/2009/9/main" uri="{B025F937-C7B1-47D3-B67F-A62EFF666E3E}">
          <x14:id>{D66E1047-7F05-C598-F6BD-164E33251E55}</x14:id>
        </x:ext>
      </x:extLst>
    </x:cfRule>
  </x:conditionalFormatting>
  <x:pageMargins left="0.7" right="0.7" top="0.75" bottom="0.75" header="0.3" footer="0.3"/>
  <x:tableParts count="1">
    <x:tablePart xmlns:r="http://schemas.openxmlformats.org/officeDocument/2006/relationships" r:id="R145d497275a54307"/>
  </x:tableParts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2" id="{D66E1047-7F05-C598-F6BD-164E33251E55}">
            <x14:dataBar gradient="1">
              <x14:cfvo type="min"/>
              <x14:cfvo type="max"/>
              <x14:fillColor rgb="FF667C91"/>
            </x14:dataBar>
          </x14:cfRule>
          <xm:sqref>H5:H34</xm:sqref>
        </x14:conditionalFormatting>
      </x14:conditionalFormattings>
    </x:ext>
  </x:extLst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3.22000122070312" hidden="0" customWidth="1"/>
    <x:col min="3" max="3" width="20" hidden="0" customWidth="1"/>
    <x:col min="4" max="4" width="93.22000122070312" hidden="0" customWidth="1"/>
    <x:col min="5" max="5" width="93.22000122070312" hidden="0" customWidth="1"/>
    <x:col min="6" max="6" width="30" hidden="0" customWidth="1"/>
    <x:col min="7" max="7" width="14" hidden="0" customWidth="1"/>
    <x:col min="8" max="8" width="93.22000122070312" hidden="0" customWidth="1"/>
    <x:col min="9" max="9" width="14" hidden="0" customWidth="1"/>
    <x:col min="10" max="10" width="93.22000122070312" hidden="0" customWidth="1"/>
    <x:col min="11" max="11" width="14" hidden="0" customWidth="1"/>
    <x:col min="12" max="12" width="93.22000122070312" hidden="0" customWidth="1"/>
    <x:col min="13" max="13" width="14" hidden="0" customWidth="1"/>
    <x:col min="14" max="14" width="93.22000122070312" hidden="0" customWidth="1"/>
    <x:col min="15" max="15" width="14" hidden="0" customWidth="1"/>
    <x:col min="16" max="16" width="93.22000122070312" hidden="0" customWidth="1"/>
    <x:col min="17" max="17" width="14" hidden="0" customWidth="1"/>
    <x:col min="18" max="18" width="93.22000122070312" hidden="0" customWidth="1"/>
    <x:col min="19" max="19" width="14" hidden="0" customWidth="1"/>
    <x:col min="20" max="20" width="93.22000122070312" hidden="0" customWidth="1"/>
    <x:col min="21" max="21" width="14" hidden="0" customWidth="1"/>
    <x:col min="22" max="22" width="93.22000122070312" hidden="0" customWidth="1"/>
    <x:col min="23" max="23" width="14" hidden="0" customWidth="1"/>
    <x:col min="24" max="24" width="93.22000122070312" hidden="0" customWidth="1"/>
    <x:col min="25" max="25" width="14" hidden="0" customWidth="1"/>
    <x:col min="26" max="26" width="93.22000122070312" hidden="0" customWidth="1"/>
    <x:col min="27" max="27" width="93.22000122070312" hidden="0" customWidth="1"/>
  </x:cols>
  <x:sheetData>
    <x:row r="1" ht="34" customHeight="1">
      <x:c r="A1" s="3" t="str">
        <x:v>EMEA Market Comparison — Source Data</x:v>
      </x:c>
      <x:c r="B1" s="3" t="str">
        <x:v>EMEA Market Comparison — Source Data</x:v>
      </x:c>
      <x:c r="C1" s="3" t="str">
        <x:v>EMEA Market Comparison — Source Data</x:v>
      </x:c>
      <x:c r="D1" s="3" t="str">
        <x:v>EMEA Market Comparison — Source Data</x:v>
      </x:c>
      <x:c r="E1" s="3" t="str">
        <x:v>EMEA Market Comparison — Source Data</x:v>
      </x:c>
      <x:c r="F1" s="3" t="str">
        <x:v>EMEA Market Comparison — Source Data</x:v>
      </x:c>
      <x:c r="G1" s="3" t="str">
        <x:v>EMEA Market Comparison — Source Data</x:v>
      </x:c>
      <x:c r="H1" s="3" t="str">
        <x:v>EMEA Market Comparison — Source Data</x:v>
      </x:c>
      <x:c r="I1" s="3" t="str">
        <x:v>EMEA Market Comparison — Source Data</x:v>
      </x:c>
      <x:c r="J1" s="3" t="str">
        <x:v>EMEA Market Comparison — Source Data</x:v>
      </x:c>
      <x:c r="K1" s="3" t="str">
        <x:v>EMEA Market Comparison — Source Data</x:v>
      </x:c>
      <x:c r="L1" s="3" t="str">
        <x:v>EMEA Market Comparison — Source Data</x:v>
      </x:c>
      <x:c r="M1" s="3" t="str">
        <x:v>EMEA Market Comparison — Source Data</x:v>
      </x:c>
      <x:c r="N1" s="3" t="str">
        <x:v>EMEA Market Comparison — Source Data</x:v>
      </x:c>
      <x:c r="O1" s="3" t="str">
        <x:v>EMEA Market Comparison — Source Data</x:v>
      </x:c>
      <x:c r="P1" s="3" t="str">
        <x:v>EMEA Market Comparison — Source Data</x:v>
      </x:c>
      <x:c r="Q1" s="3" t="str">
        <x:v>EMEA Market Comparison — Source Data</x:v>
      </x:c>
      <x:c r="R1" s="3" t="str">
        <x:v>EMEA Market Comparison — Source Data</x:v>
      </x:c>
      <x:c r="S1" s="3" t="str">
        <x:v>EMEA Market Comparison — Source Data</x:v>
      </x:c>
      <x:c r="T1" s="3" t="str">
        <x:v>EMEA Market Comparison — Source Data</x:v>
      </x:c>
      <x:c r="U1" s="3" t="str">
        <x:v>EMEA Market Comparison — Source Data</x:v>
      </x:c>
      <x:c r="V1" s="3" t="str">
        <x:v>EMEA Market Comparison — Source Data</x:v>
      </x:c>
      <x:c r="W1" s="3" t="str">
        <x:v>EMEA Market Comparison — Source Data</x:v>
      </x:c>
      <x:c r="X1" s="3" t="str">
        <x:v>EMEA Market Comparison — Source Data</x:v>
      </x:c>
      <x:c r="Y1" s="3" t="str">
        <x:v>EMEA Market Comparison — Source Data</x:v>
      </x:c>
      <x:c r="Z1" s="3" t="str">
        <x:v>EMEA Market Comparison — Source Data</x:v>
      </x:c>
      <x:c r="AA1" s="3" t="str">
        <x:v>EMEA Market Comparison — Source Data</x:v>
      </x:c>
    </x:row>
    <x:row r="2" ht="32" customHeight="1">
      <x:c r="A2" s="7" t="str">
        <x:v>Latest available World Bank observation from 2022–2024, except where no observation is available. Every metric retains its observation year.</x:v>
      </x:c>
      <x:c r="B2" s="7" t="str">
        <x:v>Latest available World Bank observation from 2022–2024, except where no observation is available. Every metric retains its observation year.</x:v>
      </x:c>
      <x:c r="C2" s="7" t="str">
        <x:v>Latest available World Bank observation from 2022–2024, except where no observation is available. Every metric retains its observation year.</x:v>
      </x:c>
      <x:c r="D2" s="7" t="str">
        <x:v>Latest available World Bank observation from 2022–2024, except where no observation is available. Every metric retains its observation year.</x:v>
      </x:c>
      <x:c r="E2" s="7" t="str">
        <x:v>Latest available World Bank observation from 2022–2024, except where no observation is available. Every metric retains its observation year.</x:v>
      </x:c>
      <x:c r="F2" s="7" t="str">
        <x:v>Latest available World Bank observation from 2022–2024, except where no observation is available. Every metric retains its observation year.</x:v>
      </x:c>
      <x:c r="G2" s="7" t="str">
        <x:v>Latest available World Bank observation from 2022–2024, except where no observation is available. Every metric retains its observation year.</x:v>
      </x:c>
      <x:c r="H2" s="7" t="str">
        <x:v>Latest available World Bank observation from 2022–2024, except where no observation is available. Every metric retains its observation year.</x:v>
      </x:c>
      <x:c r="I2" s="7" t="str">
        <x:v>Latest available World Bank observation from 2022–2024, except where no observation is available. Every metric retains its observation year.</x:v>
      </x:c>
      <x:c r="J2" s="7" t="str">
        <x:v>Latest available World Bank observation from 2022–2024, except where no observation is available. Every metric retains its observation year.</x:v>
      </x:c>
      <x:c r="K2" s="7" t="str">
        <x:v>Latest available World Bank observation from 2022–2024, except where no observation is available. Every metric retains its observation year.</x:v>
      </x:c>
      <x:c r="L2" s="7" t="str">
        <x:v>Latest available World Bank observation from 2022–2024, except where no observation is available. Every metric retains its observation year.</x:v>
      </x:c>
      <x:c r="M2" s="7" t="str">
        <x:v>Latest available World Bank observation from 2022–2024, except where no observation is available. Every metric retains its observation year.</x:v>
      </x:c>
      <x:c r="N2" s="7" t="str">
        <x:v>Latest available World Bank observation from 2022–2024, except where no observation is available. Every metric retains its observation year.</x:v>
      </x:c>
      <x:c r="O2" s="7" t="str">
        <x:v>Latest available World Bank observation from 2022–2024, except where no observation is available. Every metric retains its observation year.</x:v>
      </x:c>
      <x:c r="P2" s="7" t="str">
        <x:v>Latest available World Bank observation from 2022–2024, except where no observation is available. Every metric retains its observation year.</x:v>
      </x:c>
      <x:c r="Q2" s="7" t="str">
        <x:v>Latest available World Bank observation from 2022–2024, except where no observation is available. Every metric retains its observation year.</x:v>
      </x:c>
      <x:c r="R2" s="7" t="str">
        <x:v>Latest available World Bank observation from 2022–2024, except where no observation is available. Every metric retains its observation year.</x:v>
      </x:c>
      <x:c r="S2" s="7" t="str">
        <x:v>Latest available World Bank observation from 2022–2024, except where no observation is available. Every metric retains its observation year.</x:v>
      </x:c>
      <x:c r="T2" s="7" t="str">
        <x:v>Latest available World Bank observation from 2022–2024, except where no observation is available. Every metric retains its observation year.</x:v>
      </x:c>
      <x:c r="U2" s="7" t="str">
        <x:v>Latest available World Bank observation from 2022–2024, except where no observation is available. Every metric retains its observation year.</x:v>
      </x:c>
      <x:c r="V2" s="7" t="str">
        <x:v>Latest available World Bank observation from 2022–2024, except where no observation is available. Every metric retains its observation year.</x:v>
      </x:c>
      <x:c r="W2" s="7" t="str">
        <x:v>Latest available World Bank observation from 2022–2024, except where no observation is available. Every metric retains its observation year.</x:v>
      </x:c>
      <x:c r="X2" s="7" t="str">
        <x:v>Latest available World Bank observation from 2022–2024, except where no observation is available. Every metric retains its observation year.</x:v>
      </x:c>
      <x:c r="Y2" s="7" t="str">
        <x:v>Latest available World Bank observation from 2022–2024, except where no observation is available. Every metric retains its observation year.</x:v>
      </x:c>
      <x:c r="Z2" s="7" t="str">
        <x:v>Latest available World Bank observation from 2022–2024, except where no observation is available. Every metric retains its observation year.</x:v>
      </x:c>
      <x:c r="AA2" s="7" t="str">
        <x:v>Latest available World Bank observation from 2022–2024, except where no observation is available. Every metric retains its observation year.</x:v>
      </x:c>
    </x:row>
    <x:row r="3">
      <x:c r="A3" s="77"/>
      <x:c r="B3" s="77"/>
      <x:c r="C3" s="77"/>
      <x:c r="D3" s="77"/>
      <x:c r="E3" s="77"/>
      <x:c r="F3" s="77"/>
      <x:c r="G3" s="77"/>
      <x:c r="H3" s="77"/>
      <x:c r="I3" s="77"/>
      <x:c r="J3" s="77"/>
      <x:c r="K3" s="77"/>
      <x:c r="L3" s="77"/>
      <x:c r="M3" s="77"/>
      <x:c r="N3" s="77"/>
      <x:c r="O3" s="77"/>
      <x:c r="P3" s="77"/>
      <x:c r="Q3" s="77"/>
      <x:c r="R3" s="77"/>
      <x:c r="S3" s="77"/>
      <x:c r="T3" s="77"/>
      <x:c r="U3" s="77"/>
      <x:c r="V3" s="77"/>
      <x:c r="W3" s="77"/>
      <x:c r="X3" s="77"/>
      <x:c r="Y3" s="77"/>
      <x:c r="Z3" s="77"/>
      <x:c r="AA3" s="77"/>
    </x:row>
    <x:row r="4">
      <x:c r="A4" s="11" t="str">
        <x:v>Country</x:v>
      </x:c>
      <x:c r="B4" s="11" t="str">
        <x:v>ISO3</x:v>
      </x:c>
      <x:c r="C4" s="11" t="str">
        <x:v>Region</x:v>
      </x:c>
      <x:c r="D4" s="11" t="str">
        <x:v>EU Member</x:v>
      </x:c>
      <x:c r="E4" s="11" t="str">
        <x:v>Currency</x:v>
      </x:c>
      <x:c r="F4" s="11" t="str">
        <x:v>Primary / official languages</x:v>
      </x:c>
      <x:c r="G4" s="11" t="str">
        <x:v>Population</x:v>
      </x:c>
      <x:c r="H4" s="11" t="str">
        <x:v>Population year</x:v>
      </x:c>
      <x:c r="I4" s="11" t="str">
        <x:v>GDP (current US$)</x:v>
      </x:c>
      <x:c r="J4" s="11" t="str">
        <x:v>GDP year</x:v>
      </x:c>
      <x:c r="K4" s="11" t="str">
        <x:v>GDP per capita (US$)</x:v>
      </x:c>
      <x:c r="L4" s="11" t="str">
        <x:v>GDP pc year</x:v>
      </x:c>
      <x:c r="M4" s="11" t="str">
        <x:v>GDP growth</x:v>
      </x:c>
      <x:c r="N4" s="11" t="str">
        <x:v>Growth year</x:v>
      </x:c>
      <x:c r="O4" s="11" t="str">
        <x:v>Internet users</x:v>
      </x:c>
      <x:c r="P4" s="11" t="str">
        <x:v>Internet year</x:v>
      </x:c>
      <x:c r="Q4" s="11" t="str">
        <x:v>Fixed broadband / 100</x:v>
      </x:c>
      <x:c r="R4" s="11" t="str">
        <x:v>Broadband year</x:v>
      </x:c>
      <x:c r="S4" s="11" t="str">
        <x:v>Urban population</x:v>
      </x:c>
      <x:c r="T4" s="11" t="str">
        <x:v>Urban year</x:v>
      </x:c>
      <x:c r="U4" s="11" t="str">
        <x:v>Final consumption (US$)</x:v>
      </x:c>
      <x:c r="V4" s="11" t="str">
        <x:v>Consumption year</x:v>
      </x:c>
      <x:c r="W4" s="11" t="str">
        <x:v>Services share of GDP</x:v>
      </x:c>
      <x:c r="X4" s="11" t="str">
        <x:v>Services year</x:v>
      </x:c>
      <x:c r="Y4" s="11" t="str">
        <x:v>Mobile subscriptions / 100</x:v>
      </x:c>
      <x:c r="Z4" s="11" t="str">
        <x:v>Mobile year</x:v>
      </x:c>
      <x:c r="AA4" s="11" t="str">
        <x:v>Completeness</x:v>
      </x:c>
    </x:row>
    <x:row r="5">
      <x:c r="A5" s="78" t="str">
        <x:v>Austria</x:v>
      </x:c>
      <x:c r="B5" s="78" t="str">
        <x:v>AUT</x:v>
      </x:c>
      <x:c r="C5" s="78" t="str">
        <x:v>Western Europe</x:v>
      </x:c>
      <x:c r="D5" s="78" t="str">
        <x:v>Yes</x:v>
      </x:c>
      <x:c r="E5" s="78" t="str">
        <x:v>EUR</x:v>
      </x:c>
      <x:c r="F5" s="78" t="str">
        <x:v>German</x:v>
      </x:c>
      <x:c r="G5" s="79" t="n">
        <x:v>9177982</x:v>
      </x:c>
      <x:c r="H5" s="78" t="n">
        <x:v>2024</x:v>
      </x:c>
      <x:c r="I5" s="80" t="n">
        <x:v>534790720466.822</x:v>
      </x:c>
      <x:c r="J5" s="78" t="n">
        <x:v>2024</x:v>
      </x:c>
      <x:c r="K5" s="81" t="n">
        <x:v>58268.8787651601</x:v>
      </x:c>
      <x:c r="L5" s="78" t="n">
        <x:v>2024</x:v>
      </x:c>
      <x:c r="M5" s="82" t="n">
        <x:v>-0.659089573171372</x:v>
      </x:c>
      <x:c r="N5" s="78" t="n">
        <x:v>2024</x:v>
      </x:c>
      <x:c r="O5" s="82" t="n">
        <x:v>94.91974877</x:v>
      </x:c>
      <x:c r="P5" s="78" t="n">
        <x:v>2024</x:v>
      </x:c>
      <x:c r="Q5" s="83" t="n">
        <x:v>30.12779672163</x:v>
      </x:c>
      <x:c r="R5" s="78" t="n">
        <x:v>2024</x:v>
      </x:c>
      <x:c r="S5" s="82" t="n">
        <x:v>69.4658181096788</x:v>
      </x:c>
      <x:c r="T5" s="78" t="n">
        <x:v>2024</x:v>
      </x:c>
      <x:c r="U5" s="80" t="n">
        <x:v>394323785273.813</x:v>
      </x:c>
      <x:c r="V5" s="78" t="n">
        <x:v>2024</x:v>
      </x:c>
      <x:c r="W5" s="82" t="n">
        <x:v>63.9706809373681</x:v>
      </x:c>
      <x:c r="X5" s="78" t="n">
        <x:v>2024</x:v>
      </x:c>
      <x:c r="Y5" s="83" t="n">
        <x:v>124.45929984531</x:v>
      </x:c>
      <x:c r="Z5" s="78" t="n">
        <x:v>2024</x:v>
      </x:c>
      <x:c r="AA5" s="84" t="n">
        <x:v>1</x:v>
      </x:c>
    </x:row>
    <x:row r="6">
      <x:c r="A6" s="78" t="str">
        <x:v>Belgium</x:v>
      </x:c>
      <x:c r="B6" s="78" t="str">
        <x:v>BEL</x:v>
      </x:c>
      <x:c r="C6" s="78" t="str">
        <x:v>Western Europe</x:v>
      </x:c>
      <x:c r="D6" s="78" t="str">
        <x:v>Yes</x:v>
      </x:c>
      <x:c r="E6" s="78" t="str">
        <x:v>EUR</x:v>
      </x:c>
      <x:c r="F6" s="78" t="str">
        <x:v>Dutch; French; German</x:v>
      </x:c>
      <x:c r="G6" s="79" t="n">
        <x:v>11858610</x:v>
      </x:c>
      <x:c r="H6" s="78" t="n">
        <x:v>2024</x:v>
      </x:c>
      <x:c r="I6" s="80" t="n">
        <x:v>670983130618.828</x:v>
      </x:c>
      <x:c r="J6" s="78" t="n">
        <x:v>2024</x:v>
      </x:c>
      <x:c r="K6" s="81" t="n">
        <x:v>56581.9375642531</x:v>
      </x:c>
      <x:c r="L6" s="78" t="n">
        <x:v>2024</x:v>
      </x:c>
      <x:c r="M6" s="82" t="n">
        <x:v>1.09775383828703</x:v>
      </x:c>
      <x:c r="N6" s="78" t="n">
        <x:v>2024</x:v>
      </x:c>
      <x:c r="O6" s="82" t="n">
        <x:v>95.77579144</x:v>
      </x:c>
      <x:c r="P6" s="78" t="n">
        <x:v>2024</x:v>
      </x:c>
      <x:c r="Q6" s="83" t="n">
        <x:v>44.2321563183446</x:v>
      </x:c>
      <x:c r="R6" s="78" t="n">
        <x:v>2024</x:v>
      </x:c>
      <x:c r="S6" s="82" t="n">
        <x:v>87.6126557010527</x:v>
      </x:c>
      <x:c r="T6" s="78" t="n">
        <x:v>2024</x:v>
      </x:c>
      <x:c r="U6" s="80" t="n">
        <x:v>508822837075.547</x:v>
      </x:c>
      <x:c r="V6" s="78" t="n">
        <x:v>2024</x:v>
      </x:c>
      <x:c r="W6" s="82" t="n">
        <x:v>71.0243496560734</x:v>
      </x:c>
      <x:c r="X6" s="78" t="n">
        <x:v>2024</x:v>
      </x:c>
      <x:c r="Y6" s="83" t="n">
        <x:v>103.90465332676</x:v>
      </x:c>
      <x:c r="Z6" s="78" t="n">
        <x:v>2024</x:v>
      </x:c>
      <x:c r="AA6" s="84" t="n">
        <x:v>1</x:v>
      </x:c>
    </x:row>
    <x:row r="7">
      <x:c r="A7" s="78" t="str">
        <x:v>Czechia</x:v>
      </x:c>
      <x:c r="B7" s="78" t="str">
        <x:v>CZE</x:v>
      </x:c>
      <x:c r="C7" s="78" t="str">
        <x:v>Central Europe</x:v>
      </x:c>
      <x:c r="D7" s="78" t="str">
        <x:v>Yes</x:v>
      </x:c>
      <x:c r="E7" s="78" t="str">
        <x:v>CZK</x:v>
      </x:c>
      <x:c r="F7" s="78" t="str">
        <x:v>Czech</x:v>
      </x:c>
      <x:c r="G7" s="79" t="n">
        <x:v>10905028</x:v>
      </x:c>
      <x:c r="H7" s="78" t="n">
        <x:v>2024</x:v>
      </x:c>
      <x:c r="I7" s="80" t="n">
        <x:v>347082562221.377</x:v>
      </x:c>
      <x:c r="J7" s="78" t="n">
        <x:v>2024</x:v>
      </x:c>
      <x:c r="K7" s="81" t="n">
        <x:v>31827.7552539413</x:v>
      </x:c>
      <x:c r="L7" s="78" t="n">
        <x:v>2024</x:v>
      </x:c>
      <x:c r="M7" s="82" t="n">
        <x:v>1.25131096245923</x:v>
      </x:c>
      <x:c r="N7" s="78" t="n">
        <x:v>2024</x:v>
      </x:c>
      <x:c r="O7" s="82" t="n">
        <x:v>87.68776014</x:v>
      </x:c>
      <x:c r="P7" s="78" t="n">
        <x:v>2024</x:v>
      </x:c>
      <x:c r="Q7" s="83" t="n">
        <x:v>38.8656371139002</x:v>
      </x:c>
      <x:c r="R7" s="78" t="n">
        <x:v>2024</x:v>
      </x:c>
      <x:c r="S7" s="82" t="n">
        <x:v>72.7947984592185</x:v>
      </x:c>
      <x:c r="T7" s="78" t="n">
        <x:v>2024</x:v>
      </x:c>
      <x:c r="U7" s="80" t="n">
        <x:v>234027910783.125</x:v>
      </x:c>
      <x:c r="V7" s="78" t="n">
        <x:v>2024</x:v>
      </x:c>
      <x:c r="W7" s="82" t="n">
        <x:v>60.1776237199618</x:v>
      </x:c>
      <x:c r="X7" s="78" t="n">
        <x:v>2024</x:v>
      </x:c>
      <x:c r="Y7" s="83" t="n">
        <x:v>126.600163061009</x:v>
      </x:c>
      <x:c r="Z7" s="78" t="n">
        <x:v>2024</x:v>
      </x:c>
      <x:c r="AA7" s="84" t="n">
        <x:v>1</x:v>
      </x:c>
    </x:row>
    <x:row r="8">
      <x:c r="A8" s="78" t="str">
        <x:v>Denmark</x:v>
      </x:c>
      <x:c r="B8" s="78" t="str">
        <x:v>DNK</x:v>
      </x:c>
      <x:c r="C8" s="78" t="str">
        <x:v>Nordics</x:v>
      </x:c>
      <x:c r="D8" s="78" t="str">
        <x:v>Yes</x:v>
      </x:c>
      <x:c r="E8" s="78" t="str">
        <x:v>DKK</x:v>
      </x:c>
      <x:c r="F8" s="78" t="str">
        <x:v>Danish</x:v>
      </x:c>
      <x:c r="G8" s="79" t="n">
        <x:v>5976992</x:v>
      </x:c>
      <x:c r="H8" s="78" t="n">
        <x:v>2024</x:v>
      </x:c>
      <x:c r="I8" s="80" t="n">
        <x:v>424524722037.047</x:v>
      </x:c>
      <x:c r="J8" s="78" t="n">
        <x:v>2024</x:v>
      </x:c>
      <x:c r="K8" s="81" t="n">
        <x:v>71026.4832271897</x:v>
      </x:c>
      <x:c r="L8" s="78" t="n">
        <x:v>2024</x:v>
      </x:c>
      <x:c r="M8" s="82" t="n">
        <x:v>3.47783593140312</x:v>
      </x:c>
      <x:c r="N8" s="78" t="n">
        <x:v>2024</x:v>
      </x:c>
      <x:c r="O8" s="82" t="n">
        <x:v>99.76915157</x:v>
      </x:c>
      <x:c r="P8" s="78" t="n">
        <x:v>2024</x:v>
      </x:c>
      <x:c r="Q8" s="83" t="n">
        <x:v>43.3933280824544</x:v>
      </x:c>
      <x:c r="R8" s="78" t="n">
        <x:v>2024</x:v>
      </x:c>
      <x:c r="S8" s="82" t="n">
        <x:v>88.6960552688405</x:v>
      </x:c>
      <x:c r="T8" s="78" t="n">
        <x:v>2024</x:v>
      </x:c>
      <x:c r="U8" s="80" t="n">
        <x:v>282540310325.733</x:v>
      </x:c>
      <x:c r="V8" s="78" t="n">
        <x:v>2024</x:v>
      </x:c>
      <x:c r="W8" s="82" t="n">
        <x:v>63.5495635161649</x:v>
      </x:c>
      <x:c r="X8" s="78" t="n">
        <x:v>2024</x:v>
      </x:c>
      <x:c r="Y8" s="83" t="n">
        <x:v>126.686532566268</x:v>
      </x:c>
      <x:c r="Z8" s="78" t="n">
        <x:v>2024</x:v>
      </x:c>
      <x:c r="AA8" s="84" t="n">
        <x:v>1</x:v>
      </x:c>
    </x:row>
    <x:row r="9">
      <x:c r="A9" s="78" t="str">
        <x:v>Egypt</x:v>
      </x:c>
      <x:c r="B9" s="78" t="str">
        <x:v>EGY</x:v>
      </x:c>
      <x:c r="C9" s="78" t="str">
        <x:v>North Africa</x:v>
      </x:c>
      <x:c r="D9" s="78" t="str">
        <x:v>No</x:v>
      </x:c>
      <x:c r="E9" s="78" t="str">
        <x:v>EGP</x:v>
      </x:c>
      <x:c r="F9" s="78" t="str">
        <x:v>Arabic</x:v>
      </x:c>
      <x:c r="G9" s="79" t="n">
        <x:v>116538258</x:v>
      </x:c>
      <x:c r="H9" s="78" t="n">
        <x:v>2024</x:v>
      </x:c>
      <x:c r="I9" s="80" t="n">
        <x:v>389059910593.1</x:v>
      </x:c>
      <x:c r="J9" s="78" t="n">
        <x:v>2024</x:v>
      </x:c>
      <x:c r="K9" s="81" t="n">
        <x:v>3338.47371043679</x:v>
      </x:c>
      <x:c r="L9" s="78" t="n">
        <x:v>2024</x:v>
      </x:c>
      <x:c r="M9" s="82" t="n">
        <x:v>2.3991692678251</x:v>
      </x:c>
      <x:c r="N9" s="78" t="n">
        <x:v>2024</x:v>
      </x:c>
      <x:c r="O9" s="82" t="n">
        <x:v>74.64839935</x:v>
      </x:c>
      <x:c r="P9" s="78" t="n">
        <x:v>2024</x:v>
      </x:c>
      <x:c r="Q9" s="83" t="n">
        <x:v>11.6871225241757</x:v>
      </x:c>
      <x:c r="R9" s="78" t="n">
        <x:v>2024</x:v>
      </x:c>
      <x:c r="S9" s="82" t="n">
        <x:v>42.8004363938404</x:v>
      </x:c>
      <x:c r="T9" s="78" t="n">
        <x:v>2024</x:v>
      </x:c>
      <x:c r="U9" s="80" t="n">
        <x:v>365138109210.543</x:v>
      </x:c>
      <x:c r="V9" s="78" t="n">
        <x:v>2024</x:v>
      </x:c>
      <x:c r="W9" s="82" t="n">
        <x:v>48.932455490468</x:v>
      </x:c>
      <x:c r="X9" s="78" t="n">
        <x:v>2024</x:v>
      </x:c>
      <x:c r="Y9" s="83" t="n">
        <x:v>97.1295066037455</x:v>
      </x:c>
      <x:c r="Z9" s="78" t="n">
        <x:v>2024</x:v>
      </x:c>
      <x:c r="AA9" s="84" t="n">
        <x:v>1</x:v>
      </x:c>
    </x:row>
    <x:row r="10">
      <x:c r="A10" s="78" t="str">
        <x:v>Finland</x:v>
      </x:c>
      <x:c r="B10" s="78" t="str">
        <x:v>FIN</x:v>
      </x:c>
      <x:c r="C10" s="78" t="str">
        <x:v>Nordics</x:v>
      </x:c>
      <x:c r="D10" s="78" t="str">
        <x:v>Yes</x:v>
      </x:c>
      <x:c r="E10" s="78" t="str">
        <x:v>EUR</x:v>
      </x:c>
      <x:c r="F10" s="78" t="str">
        <x:v>Finnish; Swedish</x:v>
      </x:c>
      <x:c r="G10" s="79" t="n">
        <x:v>5619911</x:v>
      </x:c>
      <x:c r="H10" s="78" t="n">
        <x:v>2024</x:v>
      </x:c>
      <x:c r="I10" s="80" t="n">
        <x:v>298729432711.719</x:v>
      </x:c>
      <x:c r="J10" s="78" t="n">
        <x:v>2024</x:v>
      </x:c>
      <x:c r="K10" s="81" t="n">
        <x:v>53155.5451165897</x:v>
      </x:c>
      <x:c r="L10" s="78" t="n">
        <x:v>2024</x:v>
      </x:c>
      <x:c r="M10" s="82" t="n">
        <x:v>0.374566568538427</x:v>
      </x:c>
      <x:c r="N10" s="78" t="n">
        <x:v>2024</x:v>
      </x:c>
      <x:c r="O10" s="82" t="n">
        <x:v>93.72405196</x:v>
      </x:c>
      <x:c r="P10" s="78" t="n">
        <x:v>2024</x:v>
      </x:c>
      <x:c r="Q10" s="83" t="n">
        <x:v>36.4765341417867</x:v>
      </x:c>
      <x:c r="R10" s="78" t="n">
        <x:v>2024</x:v>
      </x:c>
      <x:c r="S10" s="82" t="n">
        <x:v>74.2637190463636</x:v>
      </x:c>
      <x:c r="T10" s="78" t="n">
        <x:v>2024</x:v>
      </x:c>
      <x:c r="U10" s="80" t="n">
        <x:v>230759186415.625</x:v>
      </x:c>
      <x:c r="V10" s="78" t="n">
        <x:v>2024</x:v>
      </x:c>
      <x:c r="W10" s="82" t="n">
        <x:v>62.1965049838221</x:v>
      </x:c>
      <x:c r="X10" s="78" t="n">
        <x:v>2024</x:v>
      </x:c>
      <x:c r="Y10" s="83" t="n">
        <x:v>125.860954798649</x:v>
      </x:c>
      <x:c r="Z10" s="78" t="n">
        <x:v>2024</x:v>
      </x:c>
      <x:c r="AA10" s="84" t="n">
        <x:v>1</x:v>
      </x:c>
    </x:row>
    <x:row r="11">
      <x:c r="A11" s="78" t="str">
        <x:v>France</x:v>
      </x:c>
      <x:c r="B11" s="78" t="str">
        <x:v>FRA</x:v>
      </x:c>
      <x:c r="C11" s="78" t="str">
        <x:v>Western Europe</x:v>
      </x:c>
      <x:c r="D11" s="78" t="str">
        <x:v>Yes</x:v>
      </x:c>
      <x:c r="E11" s="78" t="str">
        <x:v>EUR</x:v>
      </x:c>
      <x:c r="F11" s="78" t="str">
        <x:v>French</x:v>
      </x:c>
      <x:c r="G11" s="79" t="n">
        <x:v>68551653</x:v>
      </x:c>
      <x:c r="H11" s="78" t="n">
        <x:v>2024</x:v>
      </x:c>
      <x:c r="I11" s="80" t="n">
        <x:v>3160442622465.08</x:v>
      </x:c>
      <x:c r="J11" s="78" t="n">
        <x:v>2024</x:v>
      </x:c>
      <x:c r="K11" s="81" t="n">
        <x:v>46103.0840855884</x:v>
      </x:c>
      <x:c r="L11" s="78" t="n">
        <x:v>2024</x:v>
      </x:c>
      <x:c r="M11" s="82" t="n">
        <x:v>1.19046798275883</x:v>
      </x:c>
      <x:c r="N11" s="78" t="n">
        <x:v>2024</x:v>
      </x:c>
      <x:c r="O11" s="82" t="n">
        <x:v>88.65381638</x:v>
      </x:c>
      <x:c r="P11" s="78" t="n">
        <x:v>2024</x:v>
      </x:c>
      <x:c r="Q11" s="83" t="n">
        <x:v>48.9251978969333</x:v>
      </x:c>
      <x:c r="R11" s="78" t="n">
        <x:v>2024</x:v>
      </x:c>
      <x:c r="S11" s="82" t="n">
        <x:v>78.7999750964116</x:v>
      </x:c>
      <x:c r="T11" s="78" t="n">
        <x:v>2024</x:v>
      </x:c>
      <x:c r="U11" s="80" t="n">
        <x:v>2490895486014.14</x:v>
      </x:c>
      <x:c r="V11" s="78" t="n">
        <x:v>2024</x:v>
      </x:c>
      <x:c r="W11" s="82" t="n">
        <x:v>70.9141844211851</x:v>
      </x:c>
      <x:c r="X11" s="78" t="n">
        <x:v>2024</x:v>
      </x:c>
      <x:c r="Y11" s="83" t="n">
        <x:v>116.687800394775</x:v>
      </x:c>
      <x:c r="Z11" s="78" t="n">
        <x:v>2023</x:v>
      </x:c>
      <x:c r="AA11" s="84" t="n">
        <x:v>1</x:v>
      </x:c>
    </x:row>
    <x:row r="12">
      <x:c r="A12" s="78" t="str">
        <x:v>Germany</x:v>
      </x:c>
      <x:c r="B12" s="78" t="str">
        <x:v>DEU</x:v>
      </x:c>
      <x:c r="C12" s="78" t="str">
        <x:v>Western Europe</x:v>
      </x:c>
      <x:c r="D12" s="78" t="str">
        <x:v>Yes</x:v>
      </x:c>
      <x:c r="E12" s="78" t="str">
        <x:v>EUR</x:v>
      </x:c>
      <x:c r="F12" s="78" t="str">
        <x:v>German</x:v>
      </x:c>
      <x:c r="G12" s="79" t="n">
        <x:v>83516593</x:v>
      </x:c>
      <x:c r="H12" s="78" t="n">
        <x:v>2024</x:v>
      </x:c>
      <x:c r="I12" s="80" t="n">
        <x:v>4685592577804.69</x:v>
      </x:c>
      <x:c r="J12" s="78" t="n">
        <x:v>2024</x:v>
      </x:c>
      <x:c r="K12" s="81" t="n">
        <x:v>56103.7323182554</x:v>
      </x:c>
      <x:c r="L12" s="78" t="n">
        <x:v>2024</x:v>
      </x:c>
      <x:c r="M12" s="82" t="n">
        <x:v>-0.495851897260366</x:v>
      </x:c>
      <x:c r="N12" s="78" t="n">
        <x:v>2024</x:v>
      </x:c>
      <x:c r="O12" s="82" t="n">
        <x:v>93.49999579</x:v>
      </x:c>
      <x:c r="P12" s="78" t="n">
        <x:v>2024</x:v>
      </x:c>
      <x:c r="Q12" s="83" t="n">
        <x:v>45.6069242965787</x:v>
      </x:c>
      <x:c r="R12" s="78" t="n">
        <x:v>2024</x:v>
      </x:c>
      <x:c r="S12" s="82" t="n">
        <x:v>82.0211432579125</x:v>
      </x:c>
      <x:c r="T12" s="78" t="n">
        <x:v>2024</x:v>
      </x:c>
      <x:c r="U12" s="80" t="n">
        <x:v>3501223727006.25</x:v>
      </x:c>
      <x:c r="V12" s="78" t="n">
        <x:v>2024</x:v>
      </x:c>
      <x:c r="W12" s="82" t="n">
        <x:v>64.0456505820091</x:v>
      </x:c>
      <x:c r="X12" s="78" t="n">
        <x:v>2024</x:v>
      </x:c>
      <x:c r="Y12" s="83" t="n">
        <x:v>129.150921864378</x:v>
      </x:c>
      <x:c r="Z12" s="78" t="n">
        <x:v>2024</x:v>
      </x:c>
      <x:c r="AA12" s="84" t="n">
        <x:v>1</x:v>
      </x:c>
    </x:row>
    <x:row r="13">
      <x:c r="A13" s="78" t="str">
        <x:v>Greece</x:v>
      </x:c>
      <x:c r="B13" s="78" t="str">
        <x:v>GRC</x:v>
      </x:c>
      <x:c r="C13" s="78" t="str">
        <x:v>Southern Europe</x:v>
      </x:c>
      <x:c r="D13" s="78" t="str">
        <x:v>Yes</x:v>
      </x:c>
      <x:c r="E13" s="78" t="str">
        <x:v>EUR</x:v>
      </x:c>
      <x:c r="F13" s="78" t="str">
        <x:v>Greek</x:v>
      </x:c>
      <x:c r="G13" s="79" t="n">
        <x:v>10405134</x:v>
      </x:c>
      <x:c r="H13" s="78" t="n">
        <x:v>2024</x:v>
      </x:c>
      <x:c r="I13" s="80" t="n">
        <x:v>256238371778.118</x:v>
      </x:c>
      <x:c r="J13" s="78" t="n">
        <x:v>2024</x:v>
      </x:c>
      <x:c r="K13" s="81" t="n">
        <x:v>24626.1481858973</x:v>
      </x:c>
      <x:c r="L13" s="78" t="n">
        <x:v>2024</x:v>
      </x:c>
      <x:c r="M13" s="82" t="n">
        <x:v>2.0865743380603</x:v>
      </x:c>
      <x:c r="N13" s="78" t="n">
        <x:v>2024</x:v>
      </x:c>
      <x:c r="O13" s="82" t="n">
        <x:v>86.26968886</x:v>
      </x:c>
      <x:c r="P13" s="78" t="n">
        <x:v>2024</x:v>
      </x:c>
      <x:c r="Q13" s="83" t="n">
        <x:v>44.6759828527928</x:v>
      </x:c>
      <x:c r="R13" s="78" t="n">
        <x:v>2024</x:v>
      </x:c>
      <x:c r="S13" s="82" t="n">
        <x:v>78.9967856500534</x:v>
      </x:c>
      <x:c r="T13" s="78" t="n">
        <x:v>2024</x:v>
      </x:c>
      <x:c r="U13" s="80" t="n">
        <x:v>223595223983.305</x:v>
      </x:c>
      <x:c r="V13" s="78" t="n">
        <x:v>2024</x:v>
      </x:c>
      <x:c r="W13" s="82" t="n">
        <x:v>68.0104871945665</x:v>
      </x:c>
      <x:c r="X13" s="78" t="n">
        <x:v>2024</x:v>
      </x:c>
      <x:c r="Y13" s="83" t="n">
        <x:v>113.597610306796</x:v>
      </x:c>
      <x:c r="Z13" s="78" t="n">
        <x:v>2024</x:v>
      </x:c>
      <x:c r="AA13" s="84" t="n">
        <x:v>1</x:v>
      </x:c>
    </x:row>
    <x:row r="14">
      <x:c r="A14" s="78" t="str">
        <x:v>Hungary</x:v>
      </x:c>
      <x:c r="B14" s="78" t="str">
        <x:v>HUN</x:v>
      </x:c>
      <x:c r="C14" s="78" t="str">
        <x:v>Central Europe</x:v>
      </x:c>
      <x:c r="D14" s="78" t="str">
        <x:v>Yes</x:v>
      </x:c>
      <x:c r="E14" s="78" t="str">
        <x:v>HUF</x:v>
      </x:c>
      <x:c r="F14" s="78" t="str">
        <x:v>Hungarian</x:v>
      </x:c>
      <x:c r="G14" s="79" t="n">
        <x:v>9562065</x:v>
      </x:c>
      <x:c r="H14" s="78" t="n">
        <x:v>2024</x:v>
      </x:c>
      <x:c r="I14" s="80" t="n">
        <x:v>222848211034.367</x:v>
      </x:c>
      <x:c r="J14" s="78" t="n">
        <x:v>2024</x:v>
      </x:c>
      <x:c r="K14" s="81" t="n">
        <x:v>23305.4482514359</x:v>
      </x:c>
      <x:c r="L14" s="78" t="n">
        <x:v>2024</x:v>
      </x:c>
      <x:c r="M14" s="82" t="n">
        <x:v>0.709070599066038</x:v>
      </x:c>
      <x:c r="N14" s="78" t="n">
        <x:v>2024</x:v>
      </x:c>
      <x:c r="O14" s="82" t="n">
        <x:v>93.77898628</x:v>
      </x:c>
      <x:c r="P14" s="78" t="n">
        <x:v>2024</x:v>
      </x:c>
      <x:c r="Q14" s="83" t="n">
        <x:v>37.542262483936</x:v>
      </x:c>
      <x:c r="R14" s="78" t="n">
        <x:v>2024</x:v>
      </x:c>
      <x:c r="S14" s="82" t="n">
        <x:v>70.491825943218</x:v>
      </x:c>
      <x:c r="T14" s="78" t="n">
        <x:v>2024</x:v>
      </x:c>
      <x:c r="U14" s="80" t="n">
        <x:v>160154711744.21</x:v>
      </x:c>
      <x:c r="V14" s="78" t="n">
        <x:v>2024</x:v>
      </x:c>
      <x:c r="W14" s="82" t="n">
        <x:v>59.4398000685895</x:v>
      </x:c>
      <x:c r="X14" s="78" t="n">
        <x:v>2024</x:v>
      </x:c>
      <x:c r="Y14" s="83" t="n">
        <x:v>104.58063059269</x:v>
      </x:c>
      <x:c r="Z14" s="78" t="n">
        <x:v>2024</x:v>
      </x:c>
      <x:c r="AA14" s="84" t="n">
        <x:v>1</x:v>
      </x:c>
    </x:row>
    <x:row r="15">
      <x:c r="A15" s="78" t="str">
        <x:v>Ireland</x:v>
      </x:c>
      <x:c r="B15" s="78" t="str">
        <x:v>IRL</x:v>
      </x:c>
      <x:c r="C15" s="78" t="str">
        <x:v>Western Europe</x:v>
      </x:c>
      <x:c r="D15" s="78" t="str">
        <x:v>Yes</x:v>
      </x:c>
      <x:c r="E15" s="78" t="str">
        <x:v>EUR</x:v>
      </x:c>
      <x:c r="F15" s="78" t="str">
        <x:v>English; Irish</x:v>
      </x:c>
      <x:c r="G15" s="79" t="n">
        <x:v>5395790</x:v>
      </x:c>
      <x:c r="H15" s="78" t="n">
        <x:v>2024</x:v>
      </x:c>
      <x:c r="I15" s="80" t="n">
        <x:v>609157459747.205</x:v>
      </x:c>
      <x:c r="J15" s="78" t="n">
        <x:v>2024</x:v>
      </x:c>
      <x:c r="K15" s="81" t="n">
        <x:v>112894.953240805</x:v>
      </x:c>
      <x:c r="L15" s="78" t="n">
        <x:v>2024</x:v>
      </x:c>
      <x:c r="M15" s="82" t="n">
        <x:v>2.59946721553708</x:v>
      </x:c>
      <x:c r="N15" s="78" t="n">
        <x:v>2024</x:v>
      </x:c>
      <x:c r="O15" s="82" t="n">
        <x:v>97.18769836</x:v>
      </x:c>
      <x:c r="P15" s="78" t="n">
        <x:v>2024</x:v>
      </x:c>
      <x:c r="Q15" s="83" t="n">
        <x:v>32.3023693358176</x:v>
      </x:c>
      <x:c r="R15" s="78" t="n">
        <x:v>2024</x:v>
      </x:c>
      <x:c r="S15" s="82" t="n">
        <x:v>64.3470379255585</x:v>
      </x:c>
      <x:c r="T15" s="78" t="n">
        <x:v>2024</x:v>
      </x:c>
      <x:c r="U15" s="80" t="n">
        <x:v>240337744845.242</x:v>
      </x:c>
      <x:c r="V15" s="78" t="n">
        <x:v>2024</x:v>
      </x:c>
      <x:c r="W15" s="82" t="n">
        <x:v>60.5635643631863</x:v>
      </x:c>
      <x:c r="X15" s="78" t="n">
        <x:v>2024</x:v>
      </x:c>
      <x:c r="Y15" s="83" t="n">
        <x:v>112.638817343502</x:v>
      </x:c>
      <x:c r="Z15" s="78" t="n">
        <x:v>2024</x:v>
      </x:c>
      <x:c r="AA15" s="84" t="n">
        <x:v>1</x:v>
      </x:c>
    </x:row>
    <x:row r="16">
      <x:c r="A16" s="78" t="str">
        <x:v>Israel</x:v>
      </x:c>
      <x:c r="B16" s="78" t="str">
        <x:v>ISR</x:v>
      </x:c>
      <x:c r="C16" s="78" t="str">
        <x:v>Middle East</x:v>
      </x:c>
      <x:c r="D16" s="78" t="str">
        <x:v>No</x:v>
      </x:c>
      <x:c r="E16" s="78" t="str">
        <x:v>ILS</x:v>
      </x:c>
      <x:c r="F16" s="78" t="str">
        <x:v>Hebrew; Arabic</x:v>
      </x:c>
      <x:c r="G16" s="79" t="n">
        <x:v>10002200</x:v>
      </x:c>
      <x:c r="H16" s="78" t="n">
        <x:v>2024</x:v>
      </x:c>
      <x:c r="I16" s="80" t="n">
        <x:v>542284494490.778</x:v>
      </x:c>
      <x:c r="J16" s="78" t="n">
        <x:v>2024</x:v>
      </x:c>
      <x:c r="K16" s="81" t="n">
        <x:v>54216.5218142787</x:v>
      </x:c>
      <x:c r="L16" s="78" t="n">
        <x:v>2024</x:v>
      </x:c>
      <x:c r="M16" s="82" t="n">
        <x:v>0.953618469238535</x:v>
      </x:c>
      <x:c r="N16" s="78" t="n">
        <x:v>2024</x:v>
      </x:c>
      <x:c r="O16" s="82" t="n">
        <x:v>88.18242225</x:v>
      </x:c>
      <x:c r="P16" s="78" t="n">
        <x:v>2024</x:v>
      </x:c>
      <x:c r="Q16" s="83" t="n">
        <x:v>29.1837101461688</x:v>
      </x:c>
      <x:c r="R16" s="78" t="n">
        <x:v>2024</x:v>
      </x:c>
      <x:c r="S16" s="82" t="n">
        <x:v>91.536188843818</x:v>
      </x:c>
      <x:c r="T16" s="78" t="n">
        <x:v>2024</x:v>
      </x:c>
      <x:c r="U16" s="80" t="n">
        <x:v>400123446682.364</x:v>
      </x:c>
      <x:c r="V16" s="78" t="n">
        <x:v>2024</x:v>
      </x:c>
      <x:c r="W16" s="82" t="n">
        <x:v>72.846943224759</x:v>
      </x:c>
      <x:c r="X16" s="78" t="n">
        <x:v>2024</x:v>
      </x:c>
      <x:c r="Y16" s="83" t="n">
        <x:v>177.393104798636</x:v>
      </x:c>
      <x:c r="Z16" s="78" t="n">
        <x:v>2024</x:v>
      </x:c>
      <x:c r="AA16" s="84" t="n">
        <x:v>1</x:v>
      </x:c>
    </x:row>
    <x:row r="17">
      <x:c r="A17" s="78" t="str">
        <x:v>Italy</x:v>
      </x:c>
      <x:c r="B17" s="78" t="str">
        <x:v>ITA</x:v>
      </x:c>
      <x:c r="C17" s="78" t="str">
        <x:v>Southern Europe</x:v>
      </x:c>
      <x:c r="D17" s="78" t="str">
        <x:v>Yes</x:v>
      </x:c>
      <x:c r="E17" s="78" t="str">
        <x:v>EUR</x:v>
      </x:c>
      <x:c r="F17" s="78" t="str">
        <x:v>Italian</x:v>
      </x:c>
      <x:c r="G17" s="79" t="n">
        <x:v>58952704</x:v>
      </x:c>
      <x:c r="H17" s="78" t="n">
        <x:v>2024</x:v>
      </x:c>
      <x:c r="I17" s="80" t="n">
        <x:v>2383435562458.12</x:v>
      </x:c>
      <x:c r="J17" s="78" t="n">
        <x:v>2024</x:v>
      </x:c>
      <x:c r="K17" s="81" t="n">
        <x:v>40429.6224047352</x:v>
      </x:c>
      <x:c r="L17" s="78" t="n">
        <x:v>2024</x:v>
      </x:c>
      <x:c r="M17" s="82" t="n">
        <x:v>0.783039135276795</x:v>
      </x:c>
      <x:c r="N17" s="78" t="n">
        <x:v>2024</x:v>
      </x:c>
      <x:c r="O17" s="82" t="n">
        <x:v>89.2207202</x:v>
      </x:c>
      <x:c r="P17" s="78" t="n">
        <x:v>2024</x:v>
      </x:c>
      <x:c r="Q17" s="83" t="n">
        <x:v>31.7807732477772</x:v>
      </x:c>
      <x:c r="R17" s="78" t="n">
        <x:v>2024</x:v>
      </x:c>
      <x:c r="S17" s="82" t="n">
        <x:v>69.6047535143071</x:v>
      </x:c>
      <x:c r="T17" s="78" t="n">
        <x:v>2024</x:v>
      </x:c>
      <x:c r="U17" s="80" t="n">
        <x:v>1803149204361.64</x:v>
      </x:c>
      <x:c r="V17" s="78" t="n">
        <x:v>2024</x:v>
      </x:c>
      <x:c r="W17" s="82" t="n">
        <x:v>64.6729437802698</x:v>
      </x:c>
      <x:c r="X17" s="78" t="n">
        <x:v>2024</x:v>
      </x:c>
      <x:c r="Y17" s="83" t="n">
        <x:v>132.575141676252</x:v>
      </x:c>
      <x:c r="Z17" s="78" t="n">
        <x:v>2024</x:v>
      </x:c>
      <x:c r="AA17" s="84" t="n">
        <x:v>1</x:v>
      </x:c>
    </x:row>
    <x:row r="18">
      <x:c r="A18" s="78" t="str">
        <x:v>Kenya</x:v>
      </x:c>
      <x:c r="B18" s="78" t="str">
        <x:v>KEN</x:v>
      </x:c>
      <x:c r="C18" s="78" t="str">
        <x:v>Sub-Saharan Africa</x:v>
      </x:c>
      <x:c r="D18" s="78" t="str">
        <x:v>No</x:v>
      </x:c>
      <x:c r="E18" s="78" t="str">
        <x:v>KES</x:v>
      </x:c>
      <x:c r="F18" s="78" t="str">
        <x:v>English; Swahili</x:v>
      </x:c>
      <x:c r="G18" s="79" t="n">
        <x:v>56432944</x:v>
      </x:c>
      <x:c r="H18" s="78" t="n">
        <x:v>2024</x:v>
      </x:c>
      <x:c r="I18" s="80" t="n">
        <x:v>120397537849.826</x:v>
      </x:c>
      <x:c r="J18" s="78" t="n">
        <x:v>2024</x:v>
      </x:c>
      <x:c r="K18" s="81" t="n">
        <x:v>2133.46193404026</x:v>
      </x:c>
      <x:c r="L18" s="78" t="n">
        <x:v>2024</x:v>
      </x:c>
      <x:c r="M18" s="82" t="n">
        <x:v>4.66019594571891</x:v>
      </x:c>
      <x:c r="N18" s="78" t="n">
        <x:v>2024</x:v>
      </x:c>
      <x:c r="O18" s="82" t="n">
        <x:v>34.97622513</x:v>
      </x:c>
      <x:c r="P18" s="78" t="n">
        <x:v>2024</x:v>
      </x:c>
      <x:c r="Q18" s="83" t="n">
        <x:v>3.04382666975517</x:v>
      </x:c>
      <x:c r="R18" s="78" t="n">
        <x:v>2024</x:v>
      </x:c>
      <x:c r="S18" s="82" t="n">
        <x:v>31.8937831721599</x:v>
      </x:c>
      <x:c r="T18" s="78" t="n">
        <x:v>2024</x:v>
      </x:c>
      <x:c r="U18" s="80" t="n">
        <x:v>106540442516.55</x:v>
      </x:c>
      <x:c r="V18" s="78" t="n">
        <x:v>2024</x:v>
      </x:c>
      <x:c r="W18" s="82" t="n">
        <x:v>55.6862723354892</x:v>
      </x:c>
      <x:c r="X18" s="78" t="n">
        <x:v>2024</x:v>
      </x:c>
      <x:c r="Y18" s="83" t="n">
        <x:v>126.477706000949</x:v>
      </x:c>
      <x:c r="Z18" s="78" t="n">
        <x:v>2024</x:v>
      </x:c>
      <x:c r="AA18" s="84" t="n">
        <x:v>1</x:v>
      </x:c>
    </x:row>
    <x:row r="19">
      <x:c r="A19" s="78" t="str">
        <x:v>Morocco</x:v>
      </x:c>
      <x:c r="B19" s="78" t="str">
        <x:v>MAR</x:v>
      </x:c>
      <x:c r="C19" s="78" t="str">
        <x:v>North Africa</x:v>
      </x:c>
      <x:c r="D19" s="78" t="str">
        <x:v>No</x:v>
      </x:c>
      <x:c r="E19" s="78" t="str">
        <x:v>MAD</x:v>
      </x:c>
      <x:c r="F19" s="78" t="str">
        <x:v>Arabic; Amazigh</x:v>
      </x:c>
      <x:c r="G19" s="79" t="n">
        <x:v>38081173</x:v>
      </x:c>
      <x:c r="H19" s="78" t="n">
        <x:v>2024</x:v>
      </x:c>
      <x:c r="I19" s="80" t="n">
        <x:v>160610994054.734</x:v>
      </x:c>
      <x:c r="J19" s="78" t="n">
        <x:v>2024</x:v>
      </x:c>
      <x:c r="K19" s="81" t="n">
        <x:v>4153.1943359375</x:v>
      </x:c>
      <x:c r="L19" s="78" t="n">
        <x:v>2024</x:v>
      </x:c>
      <x:c r="M19" s="82" t="n">
        <x:v>3.79336515978963</x:v>
      </x:c>
      <x:c r="N19" s="78" t="n">
        <x:v>2024</x:v>
      </x:c>
      <x:c r="O19" s="82" t="n">
        <x:v>91.2</x:v>
      </x:c>
      <x:c r="P19" s="78" t="n">
        <x:v>2024</x:v>
      </x:c>
      <x:c r="Q19" s="83" t="n">
        <x:v>7.30282126551091</x:v>
      </x:c>
      <x:c r="R19" s="78" t="n">
        <x:v>2024</x:v>
      </x:c>
      <x:c r="S19" s="82" t="n">
        <x:v>62.7998124018197</x:v>
      </x:c>
      <x:c r="T19" s="78" t="n">
        <x:v>2024</x:v>
      </x:c>
      <x:c r="U19" s="80" t="n">
        <x:v>125462631970.057</x:v>
      </x:c>
      <x:c r="V19" s="78" t="n">
        <x:v>2024</x:v>
      </x:c>
      <x:c r="W19" s="82" t="n">
        <x:v>52.7268616776438</x:v>
      </x:c>
      <x:c r="X19" s="78" t="n">
        <x:v>2024</x:v>
      </x:c>
      <x:c r="Y19" s="83" t="n">
        <x:v>153.057260079672</x:v>
      </x:c>
      <x:c r="Z19" s="78" t="n">
        <x:v>2024</x:v>
      </x:c>
      <x:c r="AA19" s="84" t="n">
        <x:v>1</x:v>
      </x:c>
    </x:row>
    <x:row r="20">
      <x:c r="A20" s="78" t="str">
        <x:v>Netherlands</x:v>
      </x:c>
      <x:c r="B20" s="78" t="str">
        <x:v>NLD</x:v>
      </x:c>
      <x:c r="C20" s="78" t="str">
        <x:v>Western Europe</x:v>
      </x:c>
      <x:c r="D20" s="78" t="str">
        <x:v>Yes</x:v>
      </x:c>
      <x:c r="E20" s="78" t="str">
        <x:v>EUR</x:v>
      </x:c>
      <x:c r="F20" s="78" t="str">
        <x:v>Dutch</x:v>
      </x:c>
      <x:c r="G20" s="79" t="n">
        <x:v>17993485</x:v>
      </x:c>
      <x:c r="H20" s="78" t="n">
        <x:v>2024</x:v>
      </x:c>
      <x:c r="I20" s="80" t="n">
        <x:v>1213936238063.28</x:v>
      </x:c>
      <x:c r="J20" s="78" t="n">
        <x:v>2024</x:v>
      </x:c>
      <x:c r="K20" s="81" t="n">
        <x:v>67465.3208126875</x:v>
      </x:c>
      <x:c r="L20" s="78" t="n">
        <x:v>2024</x:v>
      </x:c>
      <x:c r="M20" s="82" t="n">
        <x:v>1.07383137319854</x:v>
      </x:c>
      <x:c r="N20" s="78" t="n">
        <x:v>2024</x:v>
      </x:c>
      <x:c r="O20" s="82" t="n">
        <x:v>97.00679779</x:v>
      </x:c>
      <x:c r="P20" s="78" t="n">
        <x:v>2024</x:v>
      </x:c>
      <x:c r="Q20" s="83" t="n">
        <x:v>42.9782483069868</x:v>
      </x:c>
      <x:c r="R20" s="78" t="n">
        <x:v>2024</x:v>
      </x:c>
      <x:c r="S20" s="82" t="n">
        <x:v>95.6396517079336</x:v>
      </x:c>
      <x:c r="T20" s="78" t="n">
        <x:v>2024</x:v>
      </x:c>
      <x:c r="U20" s="80" t="n">
        <x:v>841099461797.656</x:v>
      </x:c>
      <x:c r="V20" s="78" t="n">
        <x:v>2024</x:v>
      </x:c>
      <x:c r="W20" s="82" t="n">
        <x:v>70.4741592609467</x:v>
      </x:c>
      <x:c r="X20" s="78" t="n">
        <x:v>2024</x:v>
      </x:c>
      <x:c r="Y20" s="83" t="n">
        <x:v>128.538765867661</x:v>
      </x:c>
      <x:c r="Z20" s="78" t="n">
        <x:v>2024</x:v>
      </x:c>
      <x:c r="AA20" s="84" t="n">
        <x:v>1</x:v>
      </x:c>
    </x:row>
    <x:row r="21">
      <x:c r="A21" s="78" t="str">
        <x:v>Nigeria</x:v>
      </x:c>
      <x:c r="B21" s="78" t="str">
        <x:v>NGA</x:v>
      </x:c>
      <x:c r="C21" s="78" t="str">
        <x:v>Sub-Saharan Africa</x:v>
      </x:c>
      <x:c r="D21" s="78" t="str">
        <x:v>No</x:v>
      </x:c>
      <x:c r="E21" s="78" t="str">
        <x:v>NGN</x:v>
      </x:c>
      <x:c r="F21" s="78" t="str">
        <x:v>English</x:v>
      </x:c>
      <x:c r="G21" s="79" t="n">
        <x:v>232679478</x:v>
      </x:c>
      <x:c r="H21" s="78" t="n">
        <x:v>2024</x:v>
      </x:c>
      <x:c r="I21" s="80" t="n">
        <x:v>252261880140.271</x:v>
      </x:c>
      <x:c r="J21" s="78" t="n">
        <x:v>2024</x:v>
      </x:c>
      <x:c r="K21" s="81" t="n">
        <x:v>1084.16041805058</x:v>
      </x:c>
      <x:c r="L21" s="78" t="n">
        <x:v>2024</x:v>
      </x:c>
      <x:c r="M21" s="82" t="n">
        <x:v>4.07106650147703</x:v>
      </x:c>
      <x:c r="N21" s="78" t="n">
        <x:v>2024</x:v>
      </x:c>
      <x:c r="O21" s="82" t="n">
        <x:v>41.21139908</x:v>
      </x:c>
      <x:c r="P21" s="78" t="n">
        <x:v>2024</x:v>
      </x:c>
      <x:c r="Q21" s="83" t="n">
        <x:v>0.0787379280608494</x:v>
      </x:c>
      <x:c r="R21" s="78" t="n">
        <x:v>2024</x:v>
      </x:c>
      <x:c r="S21" s="82" t="n">
        <x:v>62.9755675573659</x:v>
      </x:c>
      <x:c r="T21" s="78" t="n">
        <x:v>2024</x:v>
      </x:c>
      <x:c r="U21" s="80"/>
      <x:c r="V21" s="78"/>
      <x:c r="W21" s="82" t="n">
        <x:v>53.7295617367143</x:v>
      </x:c>
      <x:c r="X21" s="78" t="n">
        <x:v>2024</x:v>
      </x:c>
      <x:c r="Y21" s="83" t="n">
        <x:v>70.7619057835431</x:v>
      </x:c>
      <x:c r="Z21" s="78" t="n">
        <x:v>2024</x:v>
      </x:c>
      <x:c r="AA21" s="84" t="n">
        <x:v>0.9</x:v>
      </x:c>
    </x:row>
    <x:row r="22">
      <x:c r="A22" s="78" t="str">
        <x:v>Norway</x:v>
      </x:c>
      <x:c r="B22" s="78" t="str">
        <x:v>NOR</x:v>
      </x:c>
      <x:c r="C22" s="78" t="str">
        <x:v>Nordics</x:v>
      </x:c>
      <x:c r="D22" s="78" t="str">
        <x:v>No</x:v>
      </x:c>
      <x:c r="E22" s="78" t="str">
        <x:v>NOK</x:v>
      </x:c>
      <x:c r="F22" s="78" t="str">
        <x:v>Norwegian</x:v>
      </x:c>
      <x:c r="G22" s="79" t="n">
        <x:v>5572279</x:v>
      </x:c>
      <x:c r="H22" s="78" t="n">
        <x:v>2024</x:v>
      </x:c>
      <x:c r="I22" s="80" t="n">
        <x:v>500886328034.123</x:v>
      </x:c>
      <x:c r="J22" s="78" t="n">
        <x:v>2024</x:v>
      </x:c>
      <x:c r="K22" s="81" t="n">
        <x:v>89888.9535204758</x:v>
      </x:c>
      <x:c r="L22" s="78" t="n">
        <x:v>2024</x:v>
      </x:c>
      <x:c r="M22" s="82" t="n">
        <x:v>1.42372134524737</x:v>
      </x:c>
      <x:c r="N22" s="78" t="n">
        <x:v>2024</x:v>
      </x:c>
      <x:c r="O22" s="82" t="n">
        <x:v>99</x:v>
      </x:c>
      <x:c r="P22" s="78" t="n">
        <x:v>2024</x:v>
      </x:c>
      <x:c r="Q22" s="83" t="n">
        <x:v>45.1633056345554</x:v>
      </x:c>
      <x:c r="R22" s="78" t="n">
        <x:v>2024</x:v>
      </x:c>
      <x:c r="S22" s="82" t="n">
        <x:v>83.3293737928469</x:v>
      </x:c>
      <x:c r="T22" s="78" t="n">
        <x:v>2024</x:v>
      </x:c>
      <x:c r="U22" s="80" t="n">
        <x:v>316334051958.124</x:v>
      </x:c>
      <x:c r="V22" s="78" t="n">
        <x:v>2024</x:v>
      </x:c>
      <x:c r="W22" s="82" t="n">
        <x:v>53.5205680842577</x:v>
      </x:c>
      <x:c r="X22" s="78" t="n">
        <x:v>2024</x:v>
      </x:c>
      <x:c r="Y22" s="83" t="n">
        <x:v>109.348606513576</x:v>
      </x:c>
      <x:c r="Z22" s="78" t="n">
        <x:v>2024</x:v>
      </x:c>
      <x:c r="AA22" s="84" t="n">
        <x:v>1</x:v>
      </x:c>
    </x:row>
    <x:row r="23">
      <x:c r="A23" s="78" t="str">
        <x:v>Poland</x:v>
      </x:c>
      <x:c r="B23" s="78" t="str">
        <x:v>POL</x:v>
      </x:c>
      <x:c r="C23" s="78" t="str">
        <x:v>Central Europe</x:v>
      </x:c>
      <x:c r="D23" s="78" t="str">
        <x:v>Yes</x:v>
      </x:c>
      <x:c r="E23" s="78" t="str">
        <x:v>PLN</x:v>
      </x:c>
      <x:c r="F23" s="78" t="str">
        <x:v>Polish</x:v>
      </x:c>
      <x:c r="G23" s="79" t="n">
        <x:v>36559233</x:v>
      </x:c>
      <x:c r="H23" s="78" t="n">
        <x:v>2024</x:v>
      </x:c>
      <x:c r="I23" s="80" t="n">
        <x:v>917767106146.761</x:v>
      </x:c>
      <x:c r="J23" s="78" t="n">
        <x:v>2024</x:v>
      </x:c>
      <x:c r="K23" s="81" t="n">
        <x:v>25103.565661423</x:v>
      </x:c>
      <x:c r="L23" s="78" t="n">
        <x:v>2024</x:v>
      </x:c>
      <x:c r="M23" s="82" t="n">
        <x:v>3.02841630700273</x:v>
      </x:c>
      <x:c r="N23" s="78" t="n">
        <x:v>2024</x:v>
      </x:c>
      <x:c r="O23" s="82" t="n">
        <x:v>88.58496367</x:v>
      </x:c>
      <x:c r="P23" s="78" t="n">
        <x:v>2024</x:v>
      </x:c>
      <x:c r="Q23" s="83" t="n">
        <x:v>25.3612522999634</x:v>
      </x:c>
      <x:c r="R23" s="78" t="n">
        <x:v>2024</x:v>
      </x:c>
      <x:c r="S23" s="82" t="n">
        <x:v>59.9705468695101</x:v>
      </x:c>
      <x:c r="T23" s="78" t="n">
        <x:v>2024</x:v>
      </x:c>
      <x:c r="U23" s="80" t="n">
        <x:v>717662520364.23</x:v>
      </x:c>
      <x:c r="V23" s="78" t="n">
        <x:v>2024</x:v>
      </x:c>
      <x:c r="W23" s="82" t="n">
        <x:v>59.1475357964785</x:v>
      </x:c>
      <x:c r="X23" s="78" t="n">
        <x:v>2024</x:v>
      </x:c>
      <x:c r="Y23" s="83" t="n">
        <x:v>138.016156588197</x:v>
      </x:c>
      <x:c r="Z23" s="78" t="n">
        <x:v>2024</x:v>
      </x:c>
      <x:c r="AA23" s="84" t="n">
        <x:v>1</x:v>
      </x:c>
    </x:row>
    <x:row r="24">
      <x:c r="A24" s="78" t="str">
        <x:v>Portugal</x:v>
      </x:c>
      <x:c r="B24" s="78" t="str">
        <x:v>PRT</x:v>
      </x:c>
      <x:c r="C24" s="78" t="str">
        <x:v>Southern Europe</x:v>
      </x:c>
      <x:c r="D24" s="78" t="str">
        <x:v>Yes</x:v>
      </x:c>
      <x:c r="E24" s="78" t="str">
        <x:v>EUR</x:v>
      </x:c>
      <x:c r="F24" s="78" t="str">
        <x:v>Portuguese</x:v>
      </x:c>
      <x:c r="G24" s="79" t="n">
        <x:v>10694681</x:v>
      </x:c>
      <x:c r="H24" s="78" t="n">
        <x:v>2024</x:v>
      </x:c>
      <x:c r="I24" s="80" t="n">
        <x:v>313656884870.859</x:v>
      </x:c>
      <x:c r="J24" s="78" t="n">
        <x:v>2024</x:v>
      </x:c>
      <x:c r="K24" s="81" t="n">
        <x:v>29328.3067415343</x:v>
      </x:c>
      <x:c r="L24" s="78" t="n">
        <x:v>2024</x:v>
      </x:c>
      <x:c r="M24" s="82" t="n">
        <x:v>2.21459232301109</x:v>
      </x:c>
      <x:c r="N24" s="78" t="n">
        <x:v>2024</x:v>
      </x:c>
      <x:c r="O24" s="82" t="n">
        <x:v>88.48704454</x:v>
      </x:c>
      <x:c r="P24" s="78" t="n">
        <x:v>2024</x:v>
      </x:c>
      <x:c r="Q24" s="83" t="n">
        <x:v>45.2439221846256</x:v>
      </x:c>
      <x:c r="R24" s="78" t="n">
        <x:v>2024</x:v>
      </x:c>
      <x:c r="S24" s="82" t="n">
        <x:v>61.3281907341332</x:v>
      </x:c>
      <x:c r="T24" s="78" t="n">
        <x:v>2024</x:v>
      </x:c>
      <x:c r="U24" s="80" t="n">
        <x:v>243654989869.692</x:v>
      </x:c>
      <x:c r="V24" s="78" t="n">
        <x:v>2024</x:v>
      </x:c>
      <x:c r="W24" s="82" t="n">
        <x:v>66.2948271282742</x:v>
      </x:c>
      <x:c r="X24" s="78" t="n">
        <x:v>2024</x:v>
      </x:c>
      <x:c r="Y24" s="83" t="n">
        <x:v>124.129981203404</x:v>
      </x:c>
      <x:c r="Z24" s="78" t="n">
        <x:v>2024</x:v>
      </x:c>
      <x:c r="AA24" s="84" t="n">
        <x:v>1</x:v>
      </x:c>
    </x:row>
    <x:row r="25">
      <x:c r="A25" s="78" t="str">
        <x:v>Qatar</x:v>
      </x:c>
      <x:c r="B25" s="78" t="str">
        <x:v>QAT</x:v>
      </x:c>
      <x:c r="C25" s="78" t="str">
        <x:v>Gulf</x:v>
      </x:c>
      <x:c r="D25" s="78" t="str">
        <x:v>No</x:v>
      </x:c>
      <x:c r="E25" s="78" t="str">
        <x:v>QAR</x:v>
      </x:c>
      <x:c r="F25" s="78" t="str">
        <x:v>Arabic</x:v>
      </x:c>
      <x:c r="G25" s="79" t="n">
        <x:v>2857822</x:v>
      </x:c>
      <x:c r="H25" s="78" t="n">
        <x:v>2024</x:v>
      </x:c>
      <x:c r="I25" s="80" t="n">
        <x:v>216294505494.505</x:v>
      </x:c>
      <x:c r="J25" s="78" t="n">
        <x:v>2024</x:v>
      </x:c>
      <x:c r="K25" s="81" t="n">
        <x:v>75685.0865779973</x:v>
      </x:c>
      <x:c r="L25" s="78" t="n">
        <x:v>2024</x:v>
      </x:c>
      <x:c r="M25" s="82" t="n">
        <x:v>3.10963283242745</x:v>
      </x:c>
      <x:c r="N25" s="78" t="n">
        <x:v>2024</x:v>
      </x:c>
      <x:c r="O25" s="82" t="n">
        <x:v>98.08540344</x:v>
      </x:c>
      <x:c r="P25" s="78" t="n">
        <x:v>2024</x:v>
      </x:c>
      <x:c r="Q25" s="83" t="n">
        <x:v>11.8175200751339</x:v>
      </x:c>
      <x:c r="R25" s="78" t="n">
        <x:v>2024</x:v>
      </x:c>
      <x:c r="S25" s="82" t="n">
        <x:v>99.3219891728394</x:v>
      </x:c>
      <x:c r="T25" s="78" t="n">
        <x:v>2024</x:v>
      </x:c>
      <x:c r="U25" s="80" t="n">
        <x:v>76307638159.3407</x:v>
      </x:c>
      <x:c r="V25" s="78" t="n">
        <x:v>2022</x:v>
      </x:c>
      <x:c r="W25" s="82" t="n">
        <x:v>45.3465716259882</x:v>
      </x:c>
      <x:c r="X25" s="78" t="n">
        <x:v>2024</x:v>
      </x:c>
      <x:c r="Y25" s="83" t="n">
        <x:v>153.612474384296</x:v>
      </x:c>
      <x:c r="Z25" s="78" t="n">
        <x:v>2024</x:v>
      </x:c>
      <x:c r="AA25" s="84" t="n">
        <x:v>1</x:v>
      </x:c>
    </x:row>
    <x:row r="26">
      <x:c r="A26" s="78" t="str">
        <x:v>Romania</x:v>
      </x:c>
      <x:c r="B26" s="78" t="str">
        <x:v>ROU</x:v>
      </x:c>
      <x:c r="C26" s="78" t="str">
        <x:v>Central Europe</x:v>
      </x:c>
      <x:c r="D26" s="78" t="str">
        <x:v>Yes</x:v>
      </x:c>
      <x:c r="E26" s="78" t="str">
        <x:v>RON</x:v>
      </x:c>
      <x:c r="F26" s="78" t="str">
        <x:v>Romanian</x:v>
      </x:c>
      <x:c r="G26" s="79" t="n">
        <x:v>19051804</x:v>
      </x:c>
      <x:c r="H26" s="78" t="n">
        <x:v>2024</x:v>
      </x:c>
      <x:c r="I26" s="80" t="n">
        <x:v>382564217988.866</x:v>
      </x:c>
      <x:c r="J26" s="78" t="n">
        <x:v>2024</x:v>
      </x:c>
      <x:c r="K26" s="81" t="n">
        <x:v>20080.2096215595</x:v>
      </x:c>
      <x:c r="L26" s="78" t="n">
        <x:v>2024</x:v>
      </x:c>
      <x:c r="M26" s="82" t="n">
        <x:v>0.916003764382594</x:v>
      </x:c>
      <x:c r="N26" s="78" t="n">
        <x:v>2024</x:v>
      </x:c>
      <x:c r="O26" s="82" t="n">
        <x:v>91.29048551</x:v>
      </x:c>
      <x:c r="P26" s="78" t="n">
        <x:v>2024</x:v>
      </x:c>
      <x:c r="Q26" s="83" t="n">
        <x:v>35.7995871488999</x:v>
      </x:c>
      <x:c r="R26" s="78" t="n">
        <x:v>2024</x:v>
      </x:c>
      <x:c r="S26" s="82" t="n">
        <x:v>52.1674778928768</x:v>
      </x:c>
      <x:c r="T26" s="78" t="n">
        <x:v>2024</x:v>
      </x:c>
      <x:c r="U26" s="80" t="n">
        <x:v>309922560020.877</x:v>
      </x:c>
      <x:c r="V26" s="78" t="n">
        <x:v>2024</x:v>
      </x:c>
      <x:c r="W26" s="82" t="n">
        <x:v>62.5509064348212</x:v>
      </x:c>
      <x:c r="X26" s="78" t="n">
        <x:v>2024</x:v>
      </x:c>
      <x:c r="Y26" s="83" t="n">
        <x:v>119.804862328273</x:v>
      </x:c>
      <x:c r="Z26" s="78" t="n">
        <x:v>2024</x:v>
      </x:c>
      <x:c r="AA26" s="84" t="n">
        <x:v>1</x:v>
      </x:c>
    </x:row>
    <x:row r="27">
      <x:c r="A27" s="78" t="str">
        <x:v>Saudi Arabia</x:v>
      </x:c>
      <x:c r="B27" s="78" t="str">
        <x:v>SAU</x:v>
      </x:c>
      <x:c r="C27" s="78" t="str">
        <x:v>Gulf</x:v>
      </x:c>
      <x:c r="D27" s="78" t="str">
        <x:v>No</x:v>
      </x:c>
      <x:c r="E27" s="78" t="str">
        <x:v>SAR</x:v>
      </x:c>
      <x:c r="F27" s="78" t="str">
        <x:v>Arabic</x:v>
      </x:c>
      <x:c r="G27" s="79" t="n">
        <x:v>35300280</x:v>
      </x:c>
      <x:c r="H27" s="78" t="n">
        <x:v>2024</x:v>
      </x:c>
      <x:c r="I27" s="80" t="n">
        <x:v>1254140800000</x:v>
      </x:c>
      <x:c r="J27" s="78" t="n">
        <x:v>2024</x:v>
      </x:c>
      <x:c r="K27" s="81" t="n">
        <x:v>35527.786181866</x:v>
      </x:c>
      <x:c r="L27" s="78" t="n">
        <x:v>2024</x:v>
      </x:c>
      <x:c r="M27" s="82" t="n">
        <x:v>2.64893068308965</x:v>
      </x:c>
      <x:c r="N27" s="78" t="n">
        <x:v>2024</x:v>
      </x:c>
      <x:c r="O27" s="82" t="n">
        <x:v>100</x:v>
      </x:c>
      <x:c r="P27" s="78" t="n">
        <x:v>2024</x:v>
      </x:c>
      <x:c r="Q27" s="83" t="n">
        <x:v>44.0705800179885</x:v>
      </x:c>
      <x:c r="R27" s="78" t="n">
        <x:v>2024</x:v>
      </x:c>
      <x:c r="S27" s="82" t="n">
        <x:v>84.4554020211443</x:v>
      </x:c>
      <x:c r="T27" s="78" t="n">
        <x:v>2024</x:v>
      </x:c>
      <x:c r="U27" s="80" t="n">
        <x:v>827144800000</x:v>
      </x:c>
      <x:c r="V27" s="78" t="n">
        <x:v>2024</x:v>
      </x:c>
      <x:c r="W27" s="82" t="n">
        <x:v>46.8660828725664</x:v>
      </x:c>
      <x:c r="X27" s="78" t="n">
        <x:v>2024</x:v>
      </x:c>
      <x:c r="Y27" s="83" t="n">
        <x:v>159.541370566589</x:v>
      </x:c>
      <x:c r="Z27" s="78" t="n">
        <x:v>2024</x:v>
      </x:c>
      <x:c r="AA27" s="84" t="n">
        <x:v>1</x:v>
      </x:c>
    </x:row>
    <x:row r="28">
      <x:c r="A28" s="78" t="str">
        <x:v>South Africa</x:v>
      </x:c>
      <x:c r="B28" s="78" t="str">
        <x:v>ZAF</x:v>
      </x:c>
      <x:c r="C28" s="78" t="str">
        <x:v>Sub-Saharan Africa</x:v>
      </x:c>
      <x:c r="D28" s="78" t="str">
        <x:v>No</x:v>
      </x:c>
      <x:c r="E28" s="78" t="str">
        <x:v>ZAR</x:v>
      </x:c>
      <x:c r="F28" s="78" t="str">
        <x:v>Multiple official languages</x:v>
      </x:c>
      <x:c r="G28" s="79" t="n">
        <x:v>64007187</x:v>
      </x:c>
      <x:c r="H28" s="78" t="n">
        <x:v>2024</x:v>
      </x:c>
      <x:c r="I28" s="80" t="n">
        <x:v>401144998373.585</x:v>
      </x:c>
      <x:c r="J28" s="78" t="n">
        <x:v>2024</x:v>
      </x:c>
      <x:c r="K28" s="81" t="n">
        <x:v>6267.186814093</x:v>
      </x:c>
      <x:c r="L28" s="78" t="n">
        <x:v>2024</x:v>
      </x:c>
      <x:c r="M28" s="82" t="n">
        <x:v>0.534843531905139</x:v>
      </x:c>
      <x:c r="N28" s="78" t="n">
        <x:v>2024</x:v>
      </x:c>
      <x:c r="O28" s="82" t="n">
        <x:v>78.35759735</x:v>
      </x:c>
      <x:c r="P28" s="78" t="n">
        <x:v>2024</x:v>
      </x:c>
      <x:c r="Q28" s="83" t="n">
        <x:v>5.34791194620067</x:v>
      </x:c>
      <x:c r="R28" s="78" t="n">
        <x:v>2024</x:v>
      </x:c>
      <x:c r="S28" s="82" t="n">
        <x:v>63.6917984858172</x:v>
      </x:c>
      <x:c r="T28" s="78" t="n">
        <x:v>2024</x:v>
      </x:c>
      <x:c r="U28" s="80" t="n">
        <x:v>336276477841.422</x:v>
      </x:c>
      <x:c r="V28" s="78" t="n">
        <x:v>2024</x:v>
      </x:c>
      <x:c r="W28" s="82" t="n">
        <x:v>62.9921807546005</x:v>
      </x:c>
      <x:c r="X28" s="78" t="n">
        <x:v>2024</x:v>
      </x:c>
      <x:c r="Y28" s="83" t="n">
        <x:v>179.336329840585</x:v>
      </x:c>
      <x:c r="Z28" s="78" t="n">
        <x:v>2024</x:v>
      </x:c>
      <x:c r="AA28" s="84" t="n">
        <x:v>1</x:v>
      </x:c>
    </x:row>
    <x:row r="29">
      <x:c r="A29" s="78" t="str">
        <x:v>Spain</x:v>
      </x:c>
      <x:c r="B29" s="78" t="str">
        <x:v>ESP</x:v>
      </x:c>
      <x:c r="C29" s="78" t="str">
        <x:v>Southern Europe</x:v>
      </x:c>
      <x:c r="D29" s="78" t="str">
        <x:v>Yes</x:v>
      </x:c>
      <x:c r="E29" s="78" t="str">
        <x:v>EUR</x:v>
      </x:c>
      <x:c r="F29" s="78" t="str">
        <x:v>Spanish</x:v>
      </x:c>
      <x:c r="G29" s="79" t="n">
        <x:v>48848840</x:v>
      </x:c>
      <x:c r="H29" s="78" t="n">
        <x:v>2024</x:v>
      </x:c>
      <x:c r="I29" s="80" t="n">
        <x:v>1725671652742.19</x:v>
      </x:c>
      <x:c r="J29" s="78" t="n">
        <x:v>2024</x:v>
      </x:c>
      <x:c r="K29" s="81" t="n">
        <x:v>35326.7683069278</x:v>
      </x:c>
      <x:c r="L29" s="78" t="n">
        <x:v>2024</x:v>
      </x:c>
      <x:c r="M29" s="82" t="n">
        <x:v>3.45525405630191</x:v>
      </x:c>
      <x:c r="N29" s="78" t="n">
        <x:v>2024</x:v>
      </x:c>
      <x:c r="O29" s="82" t="n">
        <x:v>95.7574516</x:v>
      </x:c>
      <x:c r="P29" s="78" t="n">
        <x:v>2024</x:v>
      </x:c>
      <x:c r="Q29" s="83" t="n">
        <x:v>39.2337541858756</x:v>
      </x:c>
      <x:c r="R29" s="78" t="n">
        <x:v>2024</x:v>
      </x:c>
      <x:c r="S29" s="82" t="n">
        <x:v>80.315199821207</x:v>
      </x:c>
      <x:c r="T29" s="78" t="n">
        <x:v>2024</x:v>
      </x:c>
      <x:c r="U29" s="80" t="n">
        <x:v>1288477616185.16</x:v>
      </x:c>
      <x:c r="V29" s="78" t="n">
        <x:v>2024</x:v>
      </x:c>
      <x:c r="W29" s="82" t="n">
        <x:v>68.9025484059134</x:v>
      </x:c>
      <x:c r="X29" s="78" t="n">
        <x:v>2024</x:v>
      </x:c>
      <x:c r="Y29" s="83" t="n">
        <x:v>130.260997343256</x:v>
      </x:c>
      <x:c r="Z29" s="78" t="n">
        <x:v>2024</x:v>
      </x:c>
      <x:c r="AA29" s="84" t="n">
        <x:v>1</x:v>
      </x:c>
    </x:row>
    <x:row r="30">
      <x:c r="A30" s="78" t="str">
        <x:v>Sweden</x:v>
      </x:c>
      <x:c r="B30" s="78" t="str">
        <x:v>SWE</x:v>
      </x:c>
      <x:c r="C30" s="78" t="str">
        <x:v>Nordics</x:v>
      </x:c>
      <x:c r="D30" s="78" t="str">
        <x:v>Yes</x:v>
      </x:c>
      <x:c r="E30" s="78" t="str">
        <x:v>SEK</x:v>
      </x:c>
      <x:c r="F30" s="78" t="str">
        <x:v>Swedish</x:v>
      </x:c>
      <x:c r="G30" s="79" t="n">
        <x:v>10569709</x:v>
      </x:c>
      <x:c r="H30" s="78" t="n">
        <x:v>2024</x:v>
      </x:c>
      <x:c r="I30" s="80" t="n">
        <x:v>604827393488.582</x:v>
      </x:c>
      <x:c r="J30" s="78" t="n">
        <x:v>2024</x:v>
      </x:c>
      <x:c r="K30" s="81" t="n">
        <x:v>57222.7100565003</x:v>
      </x:c>
      <x:c r="L30" s="78" t="n">
        <x:v>2024</x:v>
      </x:c>
      <x:c r="M30" s="82" t="n">
        <x:v>1.01779633304398</x:v>
      </x:c>
      <x:c r="N30" s="78" t="n">
        <x:v>2024</x:v>
      </x:c>
      <x:c r="O30" s="82" t="n">
        <x:v>95.52930428</x:v>
      </x:c>
      <x:c r="P30" s="78" t="n">
        <x:v>2024</x:v>
      </x:c>
      <x:c r="Q30" s="83" t="n">
        <x:v>40.6156538715616</x:v>
      </x:c>
      <x:c r="R30" s="78" t="n">
        <x:v>2024</x:v>
      </x:c>
      <x:c r="S30" s="82" t="n">
        <x:v>88.8559748346228</x:v>
      </x:c>
      <x:c r="T30" s="78" t="n">
        <x:v>2024</x:v>
      </x:c>
      <x:c r="U30" s="80" t="n">
        <x:v>434591029742.127</x:v>
      </x:c>
      <x:c r="V30" s="78" t="n">
        <x:v>2024</x:v>
      </x:c>
      <x:c r="W30" s="82" t="n">
        <x:v>66.4793112706122</x:v>
      </x:c>
      <x:c r="X30" s="78" t="n">
        <x:v>2024</x:v>
      </x:c>
      <x:c r="Y30" s="83" t="n">
        <x:v>140.686673016562</x:v>
      </x:c>
      <x:c r="Z30" s="78" t="n">
        <x:v>2024</x:v>
      </x:c>
      <x:c r="AA30" s="84" t="n">
        <x:v>1</x:v>
      </x:c>
    </x:row>
    <x:row r="31">
      <x:c r="A31" s="78" t="str">
        <x:v>Switzerland</x:v>
      </x:c>
      <x:c r="B31" s="78" t="str">
        <x:v>CHE</x:v>
      </x:c>
      <x:c r="C31" s="78" t="str">
        <x:v>Western Europe</x:v>
      </x:c>
      <x:c r="D31" s="78" t="str">
        <x:v>No</x:v>
      </x:c>
      <x:c r="E31" s="78" t="str">
        <x:v>CHF</x:v>
      </x:c>
      <x:c r="F31" s="78" t="str">
        <x:v>German; French; Italian; Romansh</x:v>
      </x:c>
      <x:c r="G31" s="79" t="n">
        <x:v>9005582</x:v>
      </x:c>
      <x:c r="H31" s="78" t="n">
        <x:v>2024</x:v>
      </x:c>
      <x:c r="I31" s="80" t="n">
        <x:v>969919786394.884</x:v>
      </x:c>
      <x:c r="J31" s="78" t="n">
        <x:v>2024</x:v>
      </x:c>
      <x:c r="K31" s="81" t="n">
        <x:v>107702.065940312</x:v>
      </x:c>
      <x:c r="L31" s="78" t="n">
        <x:v>2024</x:v>
      </x:c>
      <x:c r="M31" s="82" t="n">
        <x:v>1.39033363875791</x:v>
      </x:c>
      <x:c r="N31" s="78" t="n">
        <x:v>2024</x:v>
      </x:c>
      <x:c r="O31" s="82" t="n">
        <x:v>97.3443985</x:v>
      </x:c>
      <x:c r="P31" s="78" t="n">
        <x:v>2024</x:v>
      </x:c>
      <x:c r="Q31" s="83" t="n">
        <x:v>47.0197818175134</x:v>
      </x:c>
      <x:c r="R31" s="78" t="n">
        <x:v>2024</x:v>
      </x:c>
      <x:c r="S31" s="82" t="n">
        <x:v>85.4615370020764</x:v>
      </x:c>
      <x:c r="T31" s="78" t="n">
        <x:v>2024</x:v>
      </x:c>
      <x:c r="U31" s="80" t="n">
        <x:v>593829480875.584</x:v>
      </x:c>
      <x:c r="V31" s="78" t="n">
        <x:v>2024</x:v>
      </x:c>
      <x:c r="W31" s="82" t="n">
        <x:v>71.4501859833139</x:v>
      </x:c>
      <x:c r="X31" s="78" t="n">
        <x:v>2024</x:v>
      </x:c>
      <x:c r="Y31" s="83" t="n">
        <x:v>129.471369643132</x:v>
      </x:c>
      <x:c r="Z31" s="78" t="n">
        <x:v>2024</x:v>
      </x:c>
      <x:c r="AA31" s="84" t="n">
        <x:v>1</x:v>
      </x:c>
    </x:row>
    <x:row r="32">
      <x:c r="A32" s="78" t="str">
        <x:v>Türkiye</x:v>
      </x:c>
      <x:c r="B32" s="78" t="str">
        <x:v>TUR</x:v>
      </x:c>
      <x:c r="C32" s="78" t="str">
        <x:v>Southeastern Europe</x:v>
      </x:c>
      <x:c r="D32" s="78" t="str">
        <x:v>No</x:v>
      </x:c>
      <x:c r="E32" s="78" t="str">
        <x:v>TRY</x:v>
      </x:c>
      <x:c r="F32" s="78" t="str">
        <x:v>Turkish</x:v>
      </x:c>
      <x:c r="G32" s="79" t="n">
        <x:v>85518661</x:v>
      </x:c>
      <x:c r="H32" s="78" t="n">
        <x:v>2024</x:v>
      </x:c>
      <x:c r="I32" s="80" t="n">
        <x:v>1359123768774.12</x:v>
      </x:c>
      <x:c r="J32" s="78" t="n">
        <x:v>2024</x:v>
      </x:c>
      <x:c r="K32" s="81" t="n">
        <x:v>15892.7157287241</x:v>
      </x:c>
      <x:c r="L32" s="78" t="n">
        <x:v>2024</x:v>
      </x:c>
      <x:c r="M32" s="82" t="n">
        <x:v>3.3276230893799</x:v>
      </x:c>
      <x:c r="N32" s="78" t="n">
        <x:v>2024</x:v>
      </x:c>
      <x:c r="O32" s="82" t="n">
        <x:v>87.3078767</x:v>
      </x:c>
      <x:c r="P32" s="78" t="n">
        <x:v>2024</x:v>
      </x:c>
      <x:c r="Q32" s="83" t="n">
        <x:v>23.4317347919186</x:v>
      </x:c>
      <x:c r="R32" s="78" t="n">
        <x:v>2024</x:v>
      </x:c>
      <x:c r="S32" s="82" t="n">
        <x:v>89.3443122873887</x:v>
      </x:c>
      <x:c r="T32" s="78" t="n">
        <x:v>2024</x:v>
      </x:c>
      <x:c r="U32" s="80" t="n">
        <x:v>934142126670.597</x:v>
      </x:c>
      <x:c r="V32" s="78" t="n">
        <x:v>2024</x:v>
      </x:c>
      <x:c r="W32" s="82" t="n">
        <x:v>57.5212773580131</x:v>
      </x:c>
      <x:c r="X32" s="78" t="n">
        <x:v>2024</x:v>
      </x:c>
      <x:c r="Y32" s="83" t="n">
        <x:v>107.826875714392</x:v>
      </x:c>
      <x:c r="Z32" s="78" t="n">
        <x:v>2024</x:v>
      </x:c>
      <x:c r="AA32" s="84" t="n">
        <x:v>1</x:v>
      </x:c>
    </x:row>
    <x:row r="33">
      <x:c r="A33" s="78" t="str">
        <x:v>United Arab Emirates</x:v>
      </x:c>
      <x:c r="B33" s="78" t="str">
        <x:v>ARE</x:v>
      </x:c>
      <x:c r="C33" s="78" t="str">
        <x:v>Gulf</x:v>
      </x:c>
      <x:c r="D33" s="78" t="str">
        <x:v>No</x:v>
      </x:c>
      <x:c r="E33" s="78" t="str">
        <x:v>AED</x:v>
      </x:c>
      <x:c r="F33" s="78" t="str">
        <x:v>Arabic</x:v>
      </x:c>
      <x:c r="G33" s="79" t="n">
        <x:v>10986400</x:v>
      </x:c>
      <x:c r="H33" s="78" t="n">
        <x:v>2024</x:v>
      </x:c>
      <x:c r="I33" s="80" t="n">
        <x:v>552324919095.872</x:v>
      </x:c>
      <x:c r="J33" s="78" t="n">
        <x:v>2024</x:v>
      </x:c>
      <x:c r="K33" s="81" t="n">
        <x:v>50273.5126243239</x:v>
      </x:c>
      <x:c r="L33" s="78" t="n">
        <x:v>2024</x:v>
      </x:c>
      <x:c r="M33" s="82" t="n">
        <x:v>3.99181200361831</x:v>
      </x:c>
      <x:c r="N33" s="78" t="n">
        <x:v>2024</x:v>
      </x:c>
      <x:c r="O33" s="82" t="n">
        <x:v>100</x:v>
      </x:c>
      <x:c r="P33" s="78" t="n">
        <x:v>2024</x:v>
      </x:c>
      <x:c r="Q33" s="83" t="n">
        <x:v>40.840113505519</x:v>
      </x:c>
      <x:c r="R33" s="78" t="n">
        <x:v>2024</x:v>
      </x:c>
      <x:c r="S33" s="82" t="n">
        <x:v>85.8171088279791</x:v>
      </x:c>
      <x:c r="T33" s="78" t="n">
        <x:v>2024</x:v>
      </x:c>
      <x:c r="U33" s="80" t="n">
        <x:v>298360876460.177</x:v>
      </x:c>
      <x:c r="V33" s="78" t="n">
        <x:v>2023</x:v>
      </x:c>
      <x:c r="W33" s="82" t="n">
        <x:v>54.9012850392245</x:v>
      </x:c>
      <x:c r="X33" s="78" t="n">
        <x:v>2024</x:v>
      </x:c>
      <x:c r="Y33" s="83" t="n">
        <x:v>203.206410299544</x:v>
      </x:c>
      <x:c r="Z33" s="78" t="n">
        <x:v>2024</x:v>
      </x:c>
      <x:c r="AA33" s="84" t="n">
        <x:v>1</x:v>
      </x:c>
    </x:row>
    <x:row r="34">
      <x:c r="A34" s="78" t="str">
        <x:v>United Kingdom</x:v>
      </x:c>
      <x:c r="B34" s="78" t="str">
        <x:v>GBR</x:v>
      </x:c>
      <x:c r="C34" s="78" t="str">
        <x:v>Western Europe</x:v>
      </x:c>
      <x:c r="D34" s="78" t="str">
        <x:v>No</x:v>
      </x:c>
      <x:c r="E34" s="78" t="str">
        <x:v>GBP</x:v>
      </x:c>
      <x:c r="F34" s="78" t="str">
        <x:v>English</x:v>
      </x:c>
      <x:c r="G34" s="79" t="n">
        <x:v>69281000</x:v>
      </x:c>
      <x:c r="H34" s="78" t="n">
        <x:v>2024</x:v>
      </x:c>
      <x:c r="I34" s="80" t="n">
        <x:v>3695539513534.15</x:v>
      </x:c>
      <x:c r="J34" s="78" t="n">
        <x:v>2024</x:v>
      </x:c>
      <x:c r="K34" s="81" t="n">
        <x:v>53341.3131094262</x:v>
      </x:c>
      <x:c r="L34" s="78" t="n">
        <x:v>2024</x:v>
      </x:c>
      <x:c r="M34" s="82" t="n">
        <x:v>1.08027716858781</x:v>
      </x:c>
      <x:c r="N34" s="78" t="n">
        <x:v>2024</x:v>
      </x:c>
      <x:c r="O34" s="82" t="n">
        <x:v>95.4720993</x:v>
      </x:c>
      <x:c r="P34" s="78" t="n">
        <x:v>2024</x:v>
      </x:c>
      <x:c r="Q34" s="83" t="n">
        <x:v>42.1648283773461</x:v>
      </x:c>
      <x:c r="R34" s="78" t="n">
        <x:v>2024</x:v>
      </x:c>
      <x:c r="S34" s="82" t="n">
        <x:v>83.2429544416085</x:v>
      </x:c>
      <x:c r="T34" s="78" t="n">
        <x:v>2024</x:v>
      </x:c>
      <x:c r="U34" s="80" t="n">
        <x:v>3018061086008.14</x:v>
      </x:c>
      <x:c r="V34" s="78" t="n">
        <x:v>2024</x:v>
      </x:c>
      <x:c r="W34" s="82" t="n">
        <x:v>72.5047069906939</x:v>
      </x:c>
      <x:c r="X34" s="78" t="n">
        <x:v>2024</x:v>
      </x:c>
      <x:c r="Y34" s="83" t="n">
        <x:v>121.643331373201</x:v>
      </x:c>
      <x:c r="Z34" s="78" t="n">
        <x:v>2024</x:v>
      </x:c>
      <x:c r="AA34" s="84" t="n">
        <x:v>1</x:v>
      </x:c>
    </x:row>
  </x:sheetData>
  <x:mergeCells>
    <x:mergeCell ref="A1:AA1"/>
    <x:mergeCell ref="A2:AA2"/>
  </x:mergeCells>
  <x:pageMargins left="0.7" right="0.7" top="0.75" bottom="0.75" header="0.3" footer="0.3"/>
  <x:tableParts count="1">
    <x:tablePart xmlns:r="http://schemas.openxmlformats.org/officeDocument/2006/relationships" r:id="R0f74c068b53b4436"/>
  </x:tableParts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104.11000061035156" hidden="0" customWidth="1"/>
    <x:col min="3" max="3" width="104.11000061035156" hidden="0" customWidth="1"/>
    <x:col min="4" max="4" width="48" hidden="0" customWidth="1"/>
    <x:col min="5" max="5" width="104.11000061035156" hidden="0" customWidth="1"/>
  </x:cols>
  <x:sheetData>
    <x:row r="1" ht="34" customHeight="1">
      <x:c r="A1" s="3" t="str">
        <x:v>Scoring Model</x:v>
      </x:c>
      <x:c r="B1" s="3" t="str">
        <x:v>Scoring Model</x:v>
      </x:c>
      <x:c r="C1" s="3" t="str">
        <x:v>Scoring Model</x:v>
      </x:c>
      <x:c r="D1" s="3" t="str">
        <x:v>Scoring Model</x:v>
      </x:c>
      <x:c r="E1" s="3" t="str">
        <x:v>Scoring Model</x:v>
      </x:c>
    </x:row>
    <x:row r="2" ht="32" customHeight="1">
      <x:c r="A2" s="7" t="str">
        <x:v>Editable weights. Scores are relative to this 30-market universe and should be treated as market-fundamentals signals, not final investment recommendations.</x:v>
      </x:c>
      <x:c r="B2" s="7" t="str">
        <x:v>Editable weights. Scores are relative to this 30-market universe and should be treated as market-fundamentals signals, not final investment recommendations.</x:v>
      </x:c>
      <x:c r="C2" s="7" t="str">
        <x:v>Editable weights. Scores are relative to this 30-market universe and should be treated as market-fundamentals signals, not final investment recommendations.</x:v>
      </x:c>
      <x:c r="D2" s="7" t="str">
        <x:v>Editable weights. Scores are relative to this 30-market universe and should be treated as market-fundamentals signals, not final investment recommendations.</x:v>
      </x:c>
      <x:c r="E2" s="7" t="str">
        <x:v>Editable weights. Scores are relative to this 30-market universe and should be treated as market-fundamentals signals, not final investment recommendations.</x:v>
      </x:c>
    </x:row>
    <x:row r="3">
      <x:c r="A3" s="77"/>
      <x:c r="B3" s="77"/>
      <x:c r="C3" s="77"/>
      <x:c r="D3" s="77"/>
      <x:c r="E3" s="77"/>
    </x:row>
    <x:row r="4">
      <x:c r="A4" s="86" t="str">
        <x:v>Indicator</x:v>
      </x:c>
      <x:c r="B4" s="86" t="str">
        <x:v>B2B weight</x:v>
      </x:c>
      <x:c r="C4" s="86" t="str">
        <x:v>B2C weight</x:v>
      </x:c>
      <x:c r="D4" s="86" t="str">
        <x:v>Rationale</x:v>
      </x:c>
      <x:c r="E4" s="86" t="str">
        <x:v>Direction</x:v>
      </x:c>
    </x:row>
    <x:row r="5">
      <x:c r="A5" s="87" t="str">
        <x:v>Population</x:v>
      </x:c>
      <x:c r="B5" s="88" t="n">
        <x:v>0.05</x:v>
      </x:c>
      <x:c r="C5" s="88" t="n">
        <x:v>0.15</x:v>
      </x:c>
      <x:c r="D5" s="89" t="str">
        <x:v>Addressable audience and labour-market scale</x:v>
      </x:c>
      <x:c r="E5" s="87" t="str">
        <x:v>Higher is stronger</x:v>
      </x:c>
    </x:row>
    <x:row r="6">
      <x:c r="A6" s="87" t="str">
        <x:v>GDP</x:v>
      </x:c>
      <x:c r="B6" s="88" t="n">
        <x:v>0.3</x:v>
      </x:c>
      <x:c r="C6" s="88" t="n">
        <x:v>0.1</x:v>
      </x:c>
      <x:c r="D6" s="89" t="str">
        <x:v>Absolute commercial scale</x:v>
      </x:c>
      <x:c r="E6" s="87" t="str">
        <x:v>Higher is stronger</x:v>
      </x:c>
    </x:row>
    <x:row r="7">
      <x:c r="A7" s="87" t="str">
        <x:v>GDP per capita</x:v>
      </x:c>
      <x:c r="B7" s="88" t="n">
        <x:v>0.2</x:v>
      </x:c>
      <x:c r="C7" s="88" t="n">
        <x:v>0.15</x:v>
      </x:c>
      <x:c r="D7" s="89" t="str">
        <x:v>Purchasing power and enterprise value potential</x:v>
      </x:c>
      <x:c r="E7" s="87" t="str">
        <x:v>Higher is stronger</x:v>
      </x:c>
    </x:row>
    <x:row r="8">
      <x:c r="A8" s="87" t="str">
        <x:v>GDP growth</x:v>
      </x:c>
      <x:c r="B8" s="88" t="n">
        <x:v>0.1</x:v>
      </x:c>
      <x:c r="C8" s="88" t="n">
        <x:v>0.1</x:v>
      </x:c>
      <x:c r="D8" s="89" t="str">
        <x:v>Economic momentum</x:v>
      </x:c>
      <x:c r="E8" s="87" t="str">
        <x:v>Higher is stronger</x:v>
      </x:c>
    </x:row>
    <x:row r="9">
      <x:c r="A9" s="87" t="str">
        <x:v>Internet users</x:v>
      </x:c>
      <x:c r="B9" s="88" t="n">
        <x:v>0.1</x:v>
      </x:c>
      <x:c r="C9" s="88" t="n">
        <x:v>0.1</x:v>
      </x:c>
      <x:c r="D9" s="89" t="str">
        <x:v>Digital reach and online readiness</x:v>
      </x:c>
      <x:c r="E9" s="87" t="str">
        <x:v>Higher is stronger</x:v>
      </x:c>
    </x:row>
    <x:row r="10">
      <x:c r="A10" s="87" t="str">
        <x:v>Fixed broadband</x:v>
      </x:c>
      <x:c r="B10" s="88" t="n">
        <x:v>0.1</x:v>
      </x:c>
      <x:c r="C10" s="88" t="n">
        <x:v>0</x:v>
      </x:c>
      <x:c r="D10" s="89" t="str">
        <x:v>Business and household connectivity depth</x:v>
      </x:c>
      <x:c r="E10" s="87" t="str">
        <x:v>Higher is stronger</x:v>
      </x:c>
    </x:row>
    <x:row r="11">
      <x:c r="A11" s="87" t="str">
        <x:v>Urban population</x:v>
      </x:c>
      <x:c r="B11" s="88" t="n">
        <x:v>0</x:v>
      </x:c>
      <x:c r="C11" s="88" t="n">
        <x:v>0.05</x:v>
      </x:c>
      <x:c r="D11" s="89" t="str">
        <x:v>Audience concentration and route-to-market efficiency</x:v>
      </x:c>
      <x:c r="E11" s="87" t="str">
        <x:v>Higher is stronger</x:v>
      </x:c>
    </x:row>
    <x:row r="12">
      <x:c r="A12" s="87" t="str">
        <x:v>Final consumption</x:v>
      </x:c>
      <x:c r="B12" s="88" t="n">
        <x:v>0</x:v>
      </x:c>
      <x:c r="C12" s="88" t="n">
        <x:v>0.3</x:v>
      </x:c>
      <x:c r="D12" s="89" t="str">
        <x:v>B2C spending-market size proxy</x:v>
      </x:c>
      <x:c r="E12" s="87" t="str">
        <x:v>Higher is stronger</x:v>
      </x:c>
    </x:row>
    <x:row r="13">
      <x:c r="A13" s="87" t="str">
        <x:v>Services share</x:v>
      </x:c>
      <x:c r="B13" s="88" t="n">
        <x:v>0.15</x:v>
      </x:c>
      <x:c r="C13" s="88" t="n">
        <x:v>0</x:v>
      </x:c>
      <x:c r="D13" s="89" t="str">
        <x:v>Service-economy depth and B2B opportunity proxy</x:v>
      </x:c>
      <x:c r="E13" s="87" t="str">
        <x:v>Higher is stronger</x:v>
      </x:c>
    </x:row>
    <x:row r="14">
      <x:c r="A14" s="87" t="str">
        <x:v>Mobile subscriptions</x:v>
      </x:c>
      <x:c r="B14" s="88" t="n">
        <x:v>0</x:v>
      </x:c>
      <x:c r="C14" s="88" t="n">
        <x:v>0.05</x:v>
      </x:c>
      <x:c r="D14" s="89" t="str">
        <x:v>Mobile market connectivity</x:v>
      </x:c>
      <x:c r="E14" s="87" t="str">
        <x:v>Higher is stronger</x:v>
      </x:c>
    </x:row>
    <x:row r="15">
      <x:c r="A15" s="87" t="str">
        <x:v>Total</x:v>
      </x:c>
      <x:c r="B15" s="90" t="n">
        <x:f>SUM(B5:B14)</x:f>
        <x:v>1</x:v>
      </x:c>
      <x:c r="C15" s="90" t="n">
        <x:f>SUM(C5:C14)</x:f>
        <x:v>1</x:v>
      </x:c>
      <x:c r="D15" s="87"/>
      <x:c r="E15" s="87"/>
    </x:row>
  </x:sheetData>
  <x:mergeCells>
    <x:mergeCell ref="A1:E1"/>
    <x:mergeCell ref="A2:E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50.33000183105469" hidden="0" customWidth="1"/>
    <x:col min="3" max="3" width="50.33000183105469" hidden="0" customWidth="1"/>
    <x:col min="4" max="4" width="42" hidden="0" customWidth="1"/>
    <x:col min="5" max="5" width="42" hidden="0" customWidth="1"/>
    <x:col min="6" max="6" width="50.33000183105469" hidden="0" customWidth="1"/>
  </x:cols>
  <x:sheetData>
    <x:row r="1" ht="34" customHeight="1">
      <x:c r="A1" s="3" t="str">
        <x:v>Data Dictionary</x:v>
      </x:c>
      <x:c r="B1" s="3" t="str">
        <x:v>Data Dictionary</x:v>
      </x:c>
      <x:c r="C1" s="3" t="str">
        <x:v>Data Dictionary</x:v>
      </x:c>
      <x:c r="D1" s="3" t="str">
        <x:v>Data Dictionary</x:v>
      </x:c>
      <x:c r="E1" s="3" t="str">
        <x:v>Data Dictionary</x:v>
      </x:c>
      <x:c r="F1" s="3" t="str">
        <x:v>Data Dictionary</x:v>
      </x:c>
    </x:row>
    <x:row r="2" ht="32" customHeight="1">
      <x:c r="A2" s="7" t="str">
        <x:v>Definitions, uses and limitations for every indicator in the comparison model.</x:v>
      </x:c>
      <x:c r="B2" s="7" t="str">
        <x:v>Definitions, uses and limitations for every indicator in the comparison model.</x:v>
      </x:c>
      <x:c r="C2" s="7" t="str">
        <x:v>Definitions, uses and limitations for every indicator in the comparison model.</x:v>
      </x:c>
      <x:c r="D2" s="7" t="str">
        <x:v>Definitions, uses and limitations for every indicator in the comparison model.</x:v>
      </x:c>
      <x:c r="E2" s="7" t="str">
        <x:v>Definitions, uses and limitations for every indicator in the comparison model.</x:v>
      </x:c>
      <x:c r="F2" s="7" t="str">
        <x:v>Definitions, uses and limitations for every indicator in the comparison model.</x:v>
      </x:c>
    </x:row>
    <x:row r="3">
      <x:c r="A3" s="77"/>
      <x:c r="B3" s="77"/>
      <x:c r="C3" s="77"/>
      <x:c r="D3" s="77"/>
      <x:c r="E3" s="77"/>
      <x:c r="F3" s="77"/>
    </x:row>
    <x:row r="4">
      <x:c r="A4" s="86" t="str">
        <x:v>Indicator</x:v>
      </x:c>
      <x:c r="B4" s="86" t="str">
        <x:v>World Bank code</x:v>
      </x:c>
      <x:c r="C4" s="86" t="str">
        <x:v>Format</x:v>
      </x:c>
      <x:c r="D4" s="86" t="str">
        <x:v>Decision use</x:v>
      </x:c>
      <x:c r="E4" s="86" t="str">
        <x:v>Important limitation</x:v>
      </x:c>
      <x:c r="F4" s="86" t="str">
        <x:v>Model views</x:v>
      </x:c>
    </x:row>
    <x:row r="5">
      <x:c r="A5" s="89" t="str">
        <x:v>Population</x:v>
      </x:c>
      <x:c r="B5" s="89" t="str">
        <x:v>SP.POP.TOTL</x:v>
      </x:c>
      <x:c r="C5" s="89" t="str">
        <x:v>People</x:v>
      </x:c>
      <x:c r="D5" s="89" t="str">
        <x:v>Potential audience and labour-market scale</x:v>
      </x:c>
      <x:c r="E5" s="89" t="str">
        <x:v>Population is not equivalent to addressable demand</x:v>
      </x:c>
      <x:c r="F5" s="89" t="str">
        <x:v>B2B; B2C</x:v>
      </x:c>
    </x:row>
    <x:row r="6">
      <x:c r="A6" s="89" t="str">
        <x:v>GDP</x:v>
      </x:c>
      <x:c r="B6" s="89" t="str">
        <x:v>NY.GDP.MKTP.CD</x:v>
      </x:c>
      <x:c r="C6" s="89" t="str">
        <x:v>Current US$</x:v>
      </x:c>
      <x:c r="D6" s="89" t="str">
        <x:v>Absolute economic and commercial scale</x:v>
      </x:c>
      <x:c r="E6" s="89" t="str">
        <x:v>Exchange rates affect current-dollar comparisons</x:v>
      </x:c>
      <x:c r="F6" s="89" t="str">
        <x:v>B2B; B2C</x:v>
      </x:c>
    </x:row>
    <x:row r="7">
      <x:c r="A7" s="89" t="str">
        <x:v>GDP per capita</x:v>
      </x:c>
      <x:c r="B7" s="89" t="str">
        <x:v>NY.GDP.PCAP.CD</x:v>
      </x:c>
      <x:c r="C7" s="89" t="str">
        <x:v>Current US$ per person</x:v>
      </x:c>
      <x:c r="D7" s="89" t="str">
        <x:v>Purchasing-power and value potential proxy</x:v>
      </x:c>
      <x:c r="E7" s="89" t="str">
        <x:v>Does not show income distribution</x:v>
      </x:c>
      <x:c r="F7" s="89" t="str">
        <x:v>B2B; B2C</x:v>
      </x:c>
    </x:row>
    <x:row r="8">
      <x:c r="A8" s="89" t="str">
        <x:v>GDP growth</x:v>
      </x:c>
      <x:c r="B8" s="89" t="str">
        <x:v>NY.GDP.MKTP.KD.ZG</x:v>
      </x:c>
      <x:c r="C8" s="89" t="str">
        <x:v>Annual %</x:v>
      </x:c>
      <x:c r="D8" s="89" t="str">
        <x:v>Economic momentum</x:v>
      </x:c>
      <x:c r="E8" s="89" t="str">
        <x:v>One year can be volatile</x:v>
      </x:c>
      <x:c r="F8" s="89" t="str">
        <x:v>B2B; B2C</x:v>
      </x:c>
    </x:row>
    <x:row r="9">
      <x:c r="A9" s="89" t="str">
        <x:v>Internet users</x:v>
      </x:c>
      <x:c r="B9" s="89" t="str">
        <x:v>IT.NET.USER.ZS</x:v>
      </x:c>
      <x:c r="C9" s="89" t="str">
        <x:v>% of population</x:v>
      </x:c>
      <x:c r="D9" s="89" t="str">
        <x:v>Online reach and digital readiness</x:v>
      </x:c>
      <x:c r="E9" s="89" t="str">
        <x:v>Usage does not equal buying intent</x:v>
      </x:c>
      <x:c r="F9" s="89" t="str">
        <x:v>B2B; B2C</x:v>
      </x:c>
    </x:row>
    <x:row r="10">
      <x:c r="A10" s="89" t="str">
        <x:v>Fixed broadband</x:v>
      </x:c>
      <x:c r="B10" s="89" t="str">
        <x:v>IT.NET.BBND.P2</x:v>
      </x:c>
      <x:c r="C10" s="89" t="str">
        <x:v>Per 100 people</x:v>
      </x:c>
      <x:c r="D10" s="89" t="str">
        <x:v>Connectivity depth</x:v>
      </x:c>
      <x:c r="E10" s="89" t="str">
        <x:v>Mobile-first markets can be understated</x:v>
      </x:c>
      <x:c r="F10" s="89" t="str">
        <x:v>B2B</x:v>
      </x:c>
    </x:row>
    <x:row r="11">
      <x:c r="A11" s="89" t="str">
        <x:v>Urban population</x:v>
      </x:c>
      <x:c r="B11" s="89" t="str">
        <x:v>SP.URB.TOTL.IN.ZS</x:v>
      </x:c>
      <x:c r="C11" s="89" t="str">
        <x:v>% of population</x:v>
      </x:c>
      <x:c r="D11" s="89" t="str">
        <x:v>Audience concentration and distribution efficiency</x:v>
      </x:c>
      <x:c r="E11" s="89" t="str">
        <x:v>Urbanisation does not guarantee digital purchasing</x:v>
      </x:c>
      <x:c r="F11" s="89" t="str">
        <x:v>B2C</x:v>
      </x:c>
    </x:row>
    <x:row r="12">
      <x:c r="A12" s="89" t="str">
        <x:v>Final consumption</x:v>
      </x:c>
      <x:c r="B12" s="89" t="str">
        <x:v>NE.CON.TOTL.CD</x:v>
      </x:c>
      <x:c r="C12" s="89" t="str">
        <x:v>Current US$</x:v>
      </x:c>
      <x:c r="D12" s="89" t="str">
        <x:v>Broad spending-market size proxy</x:v>
      </x:c>
      <x:c r="E12" s="89" t="str">
        <x:v>Includes household and government final consumption</x:v>
      </x:c>
      <x:c r="F12" s="89" t="str">
        <x:v>B2C</x:v>
      </x:c>
    </x:row>
    <x:row r="13">
      <x:c r="A13" s="89" t="str">
        <x:v>Services share</x:v>
      </x:c>
      <x:c r="B13" s="89" t="str">
        <x:v>NV.SRV.TOTL.ZS</x:v>
      </x:c>
      <x:c r="C13" s="89" t="str">
        <x:v>% of GDP</x:v>
      </x:c>
      <x:c r="D13" s="89" t="str">
        <x:v>Service-economy and B2B depth proxy</x:v>
      </x:c>
      <x:c r="E13" s="89" t="str">
        <x:v>Not a direct measure of enterprise software demand</x:v>
      </x:c>
      <x:c r="F13" s="89" t="str">
        <x:v>B2B</x:v>
      </x:c>
    </x:row>
    <x:row r="14">
      <x:c r="A14" s="89" t="str">
        <x:v>Mobile subscriptions</x:v>
      </x:c>
      <x:c r="B14" s="89" t="str">
        <x:v>IT.CEL.SETS.P2</x:v>
      </x:c>
      <x:c r="C14" s="89" t="str">
        <x:v>Per 100 people</x:v>
      </x:c>
      <x:c r="D14" s="89" t="str">
        <x:v>Mobile connectivity</x:v>
      </x:c>
      <x:c r="E14" s="89" t="str">
        <x:v>Subscriptions can exceed unique users</x:v>
      </x:c>
      <x:c r="F14" s="89" t="str">
        <x:v>B2C</x:v>
      </x:c>
    </x:row>
  </x:sheetData>
  <x:mergeCells>
    <x:mergeCell ref="A1:F1"/>
    <x:mergeCell ref="A2:F2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22" hidden="0" customWidth="1"/>
    <x:col min="3" max="3" width="65" hidden="0" customWidth="1"/>
    <x:col min="4" max="4" width="45" hidden="0" customWidth="1"/>
  </x:cols>
  <x:sheetData>
    <x:row r="1" ht="34" customHeight="1">
      <x:c r="A1" s="3" t="str">
        <x:v>Sources and Methodology</x:v>
      </x:c>
      <x:c r="B1" s="3" t="str">
        <x:v>Sources and Methodology</x:v>
      </x:c>
      <x:c r="C1" s="3" t="str">
        <x:v>Sources and Methodology</x:v>
      </x:c>
      <x:c r="D1" s="3" t="str">
        <x:v>Sources and Methodology</x:v>
      </x:c>
    </x:row>
    <x:row r="2" ht="32" customHeight="1">
      <x:c r="A2" s="7" t="str">
        <x:v>All quantitative inputs come from the World Bank World Development Indicators API. Country metadata is curated for usability.</x:v>
      </x:c>
      <x:c r="B2" s="7" t="str">
        <x:v>All quantitative inputs come from the World Bank World Development Indicators API. Country metadata is curated for usability.</x:v>
      </x:c>
      <x:c r="C2" s="7" t="str">
        <x:v>All quantitative inputs come from the World Bank World Development Indicators API. Country metadata is curated for usability.</x:v>
      </x:c>
      <x:c r="D2" s="7" t="str">
        <x:v>All quantitative inputs come from the World Bank World Development Indicators API. Country metadata is curated for usability.</x:v>
      </x:c>
    </x:row>
    <x:row r="3">
      <x:c r="A3" s="77"/>
      <x:c r="B3" s="77"/>
      <x:c r="C3" s="77"/>
      <x:c r="D3" s="77"/>
    </x:row>
    <x:row r="4">
      <x:c r="A4" s="91" t="str">
        <x:v>Item</x:v>
      </x:c>
      <x:c r="B4" s="91" t="str">
        <x:v>Source</x:v>
      </x:c>
      <x:c r="C4" s="91" t="str">
        <x:v>URL</x:v>
      </x:c>
      <x:c r="D4" s="91" t="str">
        <x:v>Access / coverage note</x:v>
      </x:c>
    </x:row>
    <x:row r="5">
      <x:c r="A5" s="89" t="str">
        <x:v>World Development Indicators</x:v>
      </x:c>
      <x:c r="B5" s="89" t="str">
        <x:v>World Bank</x:v>
      </x:c>
      <x:c r="C5" s="89" t="str">
        <x:v>https://data.worldbank.org/</x:v>
      </x:c>
      <x:c r="D5" s="89" t="str">
        <x:v>Accessed 2026-07-27</x:v>
      </x:c>
    </x:row>
    <x:row r="6">
      <x:c r="A6" s="89" t="str">
        <x:v>Population</x:v>
      </x:c>
      <x:c r="B6" s="89" t="str">
        <x:v>World Bank</x:v>
      </x:c>
      <x:c r="C6" s="89" t="str">
        <x:v>https://data.worldbank.org/indicator/SP.POP.TOTL</x:v>
      </x:c>
      <x:c r="D6" s="89" t="str">
        <x:v>Latest 2022–2024</x:v>
      </x:c>
    </x:row>
    <x:row r="7">
      <x:c r="A7" s="89" t="str">
        <x:v>GDP</x:v>
      </x:c>
      <x:c r="B7" s="89" t="str">
        <x:v>World Bank</x:v>
      </x:c>
      <x:c r="C7" s="89" t="str">
        <x:v>https://data.worldbank.org/indicator/NY.GDP.MKTP.CD</x:v>
      </x:c>
      <x:c r="D7" s="89" t="str">
        <x:v>Latest 2022–2024</x:v>
      </x:c>
    </x:row>
    <x:row r="8">
      <x:c r="A8" s="89" t="str">
        <x:v>GDP per capita</x:v>
      </x:c>
      <x:c r="B8" s="89" t="str">
        <x:v>World Bank</x:v>
      </x:c>
      <x:c r="C8" s="89" t="str">
        <x:v>https://data.worldbank.org/indicator/NY.GDP.PCAP.CD</x:v>
      </x:c>
      <x:c r="D8" s="89" t="str">
        <x:v>Latest 2022–2024</x:v>
      </x:c>
    </x:row>
    <x:row r="9">
      <x:c r="A9" s="89" t="str">
        <x:v>GDP growth</x:v>
      </x:c>
      <x:c r="B9" s="89" t="str">
        <x:v>World Bank</x:v>
      </x:c>
      <x:c r="C9" s="89" t="str">
        <x:v>https://data.worldbank.org/indicator/NY.GDP.MKTP.KD.ZG</x:v>
      </x:c>
      <x:c r="D9" s="89" t="str">
        <x:v>Latest 2022–2024</x:v>
      </x:c>
    </x:row>
    <x:row r="10">
      <x:c r="A10" s="89" t="str">
        <x:v>Internet use</x:v>
      </x:c>
      <x:c r="B10" s="89" t="str">
        <x:v>World Bank</x:v>
      </x:c>
      <x:c r="C10" s="89" t="str">
        <x:v>https://data.worldbank.org/indicator/IT.NET.USER.ZS</x:v>
      </x:c>
      <x:c r="D10" s="89" t="str">
        <x:v>Latest 2022–2024</x:v>
      </x:c>
    </x:row>
    <x:row r="11">
      <x:c r="A11" s="89" t="str">
        <x:v>Fixed broadband</x:v>
      </x:c>
      <x:c r="B11" s="89" t="str">
        <x:v>World Bank</x:v>
      </x:c>
      <x:c r="C11" s="89" t="str">
        <x:v>https://data.worldbank.org/indicator/IT.NET.BBND.P2</x:v>
      </x:c>
      <x:c r="D11" s="89" t="str">
        <x:v>Latest 2022–2024</x:v>
      </x:c>
    </x:row>
    <x:row r="12">
      <x:c r="A12" s="89" t="str">
        <x:v>Urbanisation</x:v>
      </x:c>
      <x:c r="B12" s="89" t="str">
        <x:v>World Bank</x:v>
      </x:c>
      <x:c r="C12" s="89" t="str">
        <x:v>https://data.worldbank.org/indicator/SP.URB.TOTL.IN.ZS</x:v>
      </x:c>
      <x:c r="D12" s="89" t="str">
        <x:v>Latest 2022–2024</x:v>
      </x:c>
    </x:row>
    <x:row r="13">
      <x:c r="A13" s="89" t="str">
        <x:v>Final consumption</x:v>
      </x:c>
      <x:c r="B13" s="89" t="str">
        <x:v>World Bank</x:v>
      </x:c>
      <x:c r="C13" s="89" t="str">
        <x:v>https://data.worldbank.org/indicator/NE.CON.TOTL.CD</x:v>
      </x:c>
      <x:c r="D13" s="89" t="str">
        <x:v>Latest 2022–2024 where available</x:v>
      </x:c>
    </x:row>
    <x:row r="14">
      <x:c r="A14" s="89" t="str">
        <x:v>Services share</x:v>
      </x:c>
      <x:c r="B14" s="89" t="str">
        <x:v>World Bank</x:v>
      </x:c>
      <x:c r="C14" s="89" t="str">
        <x:v>https://data.worldbank.org/indicator/NV.SRV.TOTL.ZS</x:v>
      </x:c>
      <x:c r="D14" s="89" t="str">
        <x:v>Latest 2022–2024</x:v>
      </x:c>
    </x:row>
    <x:row r="15">
      <x:c r="A15" s="89" t="str">
        <x:v>Mobile subscriptions</x:v>
      </x:c>
      <x:c r="B15" s="89" t="str">
        <x:v>World Bank</x:v>
      </x:c>
      <x:c r="C15" s="89" t="str">
        <x:v>https://data.worldbank.org/indicator/IT.CEL.SETS.P2</x:v>
      </x:c>
      <x:c r="D15" s="89" t="str">
        <x:v>Latest 2022–2024</x:v>
      </x:c>
    </x:row>
    <x:row r="16">
      <x:c r="A16" s="89" t="str">
        <x:v>Country selection</x:v>
      </x:c>
      <x:c r="B16" s="89" t="str">
        <x:v>Analyst judgement</x:v>
      </x:c>
      <x:c r="C16" s="89" t="str">
        <x:v>Thirty priority EMEA markets</x:v>
      </x:c>
      <x:c r="D16" s="89" t="str">
        <x:v>Designed as a commercially relevant v1 rather than an exhaustive EMEA census</x:v>
      </x:c>
    </x:row>
    <x:row r="17">
      <x:c r="A17" s="89" t="str">
        <x:v>Score interpretation</x:v>
      </x:c>
      <x:c r="B17" s="89" t="str">
        <x:v>Custom model</x:v>
      </x:c>
      <x:c r="C17" s="89" t="str">
        <x:v>See Scoring Model sheet</x:v>
      </x:c>
      <x:c r="D17" s="89" t="str">
        <x:v>Relative percentile-style score within these 30 countries</x:v>
      </x:c>
    </x:row>
  </x:sheetData>
  <x:mergeCells>
    <x:mergeCell ref="A1:D1"/>
    <x:mergeCell ref="A2:D2"/>
  </x:mergeCells>
  <x:pageMargins left="0.7" right="0.7" top="0.75" bottom="0.75" header="0.3" footer="0.3"/>
</x:worksheet>
</file>