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1F08EC12-7E05-4AEF-B8C0-1A7820E9A294}" xr6:coauthVersionLast="47" xr6:coauthVersionMax="47" xr10:uidLastSave="{00000000-0000-0000-0000-000000000000}"/>
  <bookViews>
    <workbookView xWindow="19090" yWindow="-110" windowWidth="19420" windowHeight="10420" tabRatio="827" activeTab="1" xr2:uid="{00000000-000D-0000-FFFF-FFFF00000000}"/>
  </bookViews>
  <sheets>
    <sheet name="SUMMARY" sheetId="3" r:id="rId1"/>
    <sheet name="ESTIMATE" sheetId="2" r:id="rId2"/>
    <sheet name="SITE" sheetId="4" r:id="rId3"/>
  </sheets>
  <definedNames>
    <definedName name="_xlnm._FilterDatabase" localSheetId="1" hidden="1">ESTIMATE!$B$26:$P$204</definedName>
    <definedName name="_xlnm._FilterDatabase" localSheetId="2" hidden="1">SITE!$C$26:$P$75</definedName>
    <definedName name="_xlnm.Print_Area" localSheetId="1">ESTIMATE!$A$8:$P$206</definedName>
    <definedName name="_xlnm.Print_Area" localSheetId="2">SITE!$A$8:$P$77</definedName>
    <definedName name="_xlnm.Print_Area" localSheetId="0">SUMMARY!$A$1:$M$24</definedName>
    <definedName name="_xlnm.Print_Titles" localSheetId="1">ESTIMATE!#REF!</definedName>
    <definedName name="_xlnm.Print_Titles" localSheetId="2">SITE!#REF!</definedName>
    <definedName name="_xlnm.Print_Titles" localSheetId="0">SUMMARY!$7:$7</definedName>
    <definedName name="Z_5D814AB1_BC97_4AEA_A097_E3C150B3E44D_.wvu.PrintArea" localSheetId="1" hidden="1">ESTIMATE!$A$8:$P$206</definedName>
    <definedName name="Z_5D814AB1_BC97_4AEA_A097_E3C150B3E44D_.wvu.PrintArea" localSheetId="2" hidden="1">SITE!$A$8:$P$77</definedName>
    <definedName name="Z_5D814AB1_BC97_4AEA_A097_E3C150B3E44D_.wvu.PrintArea" localSheetId="0" hidden="1">SUMMARY!$A$1:$M$24</definedName>
    <definedName name="Z_5D814AB1_BC97_4AEA_A097_E3C150B3E44D_.wvu.PrintTitles" localSheetId="1" hidden="1">ESTIMATE!#REF!</definedName>
    <definedName name="Z_5D814AB1_BC97_4AEA_A097_E3C150B3E44D_.wvu.PrintTitles" localSheetId="2" hidden="1">SITE!#REF!</definedName>
    <definedName name="Z_5D814AB1_BC97_4AEA_A097_E3C150B3E44D_.wvu.PrintTitles" localSheetId="0" hidden="1">SUMMARY!$7:$7</definedName>
  </definedNames>
  <calcPr calcId="191029"/>
  <customWorkbookViews>
    <customWorkbookView name="7" guid="{5D814AB1-BC97-4AEA-A097-E3C150B3E44D}" maximized="1" xWindow="-8" yWindow="-8" windowWidth="1382" windowHeight="744" activeSheetId="0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67" i="4" l="1"/>
  <c r="M65" i="4"/>
  <c r="M63" i="4"/>
  <c r="M61" i="4"/>
  <c r="M56" i="4"/>
  <c r="M55" i="4"/>
  <c r="M54" i="4"/>
  <c r="M53" i="4"/>
  <c r="M52" i="4"/>
  <c r="N73" i="4"/>
  <c r="N74" i="4"/>
  <c r="N75" i="4"/>
  <c r="N72" i="4"/>
  <c r="M186" i="2"/>
  <c r="M185" i="2"/>
  <c r="M184" i="2"/>
  <c r="M183" i="2"/>
  <c r="M182" i="2"/>
  <c r="M179" i="2"/>
  <c r="M178" i="2"/>
  <c r="M47" i="4" l="1"/>
  <c r="M33" i="4"/>
  <c r="N22" i="4"/>
  <c r="F22" i="4"/>
  <c r="I22" i="4" s="1"/>
  <c r="N21" i="4"/>
  <c r="F21" i="4"/>
  <c r="I21" i="4" s="1"/>
  <c r="N20" i="4"/>
  <c r="F20" i="4"/>
  <c r="I20" i="4" s="1"/>
  <c r="N19" i="4"/>
  <c r="F19" i="4"/>
  <c r="I19" i="4" s="1"/>
  <c r="N18" i="4"/>
  <c r="F18" i="4"/>
  <c r="I18" i="4" s="1"/>
  <c r="N17" i="4"/>
  <c r="F17" i="4"/>
  <c r="I17" i="4" s="1"/>
  <c r="N16" i="4"/>
  <c r="F16" i="4"/>
  <c r="I16" i="4" s="1"/>
  <c r="N15" i="4"/>
  <c r="F15" i="4"/>
  <c r="I15" i="4" s="1"/>
  <c r="N14" i="4"/>
  <c r="F14" i="4"/>
  <c r="I14" i="4" s="1"/>
  <c r="N13" i="4"/>
  <c r="F13" i="4"/>
  <c r="I13" i="4" s="1"/>
  <c r="N11" i="4"/>
  <c r="F11" i="4"/>
  <c r="I11" i="4" s="1"/>
  <c r="N10" i="4"/>
  <c r="F10" i="4"/>
  <c r="I10" i="4" s="1"/>
  <c r="N65" i="4"/>
  <c r="N63" i="4"/>
  <c r="N61" i="4"/>
  <c r="N56" i="4"/>
  <c r="N55" i="4"/>
  <c r="N54" i="4"/>
  <c r="N53" i="4"/>
  <c r="N52" i="4"/>
  <c r="N32" i="4"/>
  <c r="N31" i="4"/>
  <c r="N30" i="4"/>
  <c r="N28" i="4"/>
  <c r="N27" i="4"/>
  <c r="N22" i="2"/>
  <c r="F22" i="2"/>
  <c r="I22" i="2" s="1"/>
  <c r="N21" i="2"/>
  <c r="F21" i="2"/>
  <c r="I21" i="2" s="1"/>
  <c r="N20" i="2"/>
  <c r="F20" i="2"/>
  <c r="I20" i="2" s="1"/>
  <c r="N19" i="2"/>
  <c r="F19" i="2"/>
  <c r="I19" i="2" s="1"/>
  <c r="N18" i="2"/>
  <c r="F18" i="2"/>
  <c r="I18" i="2" s="1"/>
  <c r="N17" i="2"/>
  <c r="F17" i="2"/>
  <c r="I17" i="2" s="1"/>
  <c r="N16" i="2"/>
  <c r="F16" i="2"/>
  <c r="I16" i="2" s="1"/>
  <c r="N15" i="2"/>
  <c r="F15" i="2"/>
  <c r="I15" i="2" s="1"/>
  <c r="N14" i="2"/>
  <c r="F14" i="2"/>
  <c r="I14" i="2" s="1"/>
  <c r="N13" i="2"/>
  <c r="F13" i="2"/>
  <c r="I13" i="2" s="1"/>
  <c r="N11" i="2"/>
  <c r="F11" i="2"/>
  <c r="I11" i="2" s="1"/>
  <c r="N10" i="2"/>
  <c r="F10" i="2"/>
  <c r="I10" i="2" s="1"/>
  <c r="A34" i="4"/>
  <c r="A36" i="4"/>
  <c r="N33" i="4"/>
  <c r="F33" i="4"/>
  <c r="F54" i="4"/>
  <c r="I54" i="4" s="1"/>
  <c r="F55" i="4"/>
  <c r="I55" i="4" s="1"/>
  <c r="F56" i="4"/>
  <c r="I56" i="4" s="1"/>
  <c r="F53" i="4"/>
  <c r="F52" i="4"/>
  <c r="I52" i="4" s="1"/>
  <c r="A51" i="4"/>
  <c r="A50" i="4"/>
  <c r="A49" i="4"/>
  <c r="A26" i="4"/>
  <c r="M32" i="4"/>
  <c r="F32" i="4"/>
  <c r="I32" i="4" s="1"/>
  <c r="M31" i="4"/>
  <c r="F31" i="4"/>
  <c r="M30" i="4"/>
  <c r="F30" i="4"/>
  <c r="I30" i="4" s="1"/>
  <c r="N29" i="4"/>
  <c r="M29" i="4"/>
  <c r="F29" i="4"/>
  <c r="I29" i="4" s="1"/>
  <c r="M28" i="4"/>
  <c r="F28" i="4"/>
  <c r="I28" i="4" s="1"/>
  <c r="M27" i="4"/>
  <c r="F27" i="4"/>
  <c r="D67" i="4"/>
  <c r="N67" i="4" s="1"/>
  <c r="A62" i="4"/>
  <c r="A64" i="4"/>
  <c r="A66" i="4"/>
  <c r="F65" i="4"/>
  <c r="F63" i="4"/>
  <c r="I63" i="4" s="1"/>
  <c r="F61" i="4"/>
  <c r="I61" i="4" s="1"/>
  <c r="A60" i="4"/>
  <c r="A59" i="4"/>
  <c r="A58" i="4"/>
  <c r="O10" i="4" l="1"/>
  <c r="O15" i="4"/>
  <c r="O19" i="4"/>
  <c r="O13" i="4"/>
  <c r="O17" i="4"/>
  <c r="O21" i="4"/>
  <c r="O11" i="4"/>
  <c r="O14" i="4"/>
  <c r="O16" i="4"/>
  <c r="O18" i="4"/>
  <c r="O20" i="4"/>
  <c r="O22" i="4"/>
  <c r="O10" i="2"/>
  <c r="O13" i="2"/>
  <c r="O15" i="2"/>
  <c r="O17" i="2"/>
  <c r="O19" i="2"/>
  <c r="O21" i="2"/>
  <c r="O11" i="2"/>
  <c r="O14" i="2"/>
  <c r="O16" i="2"/>
  <c r="O18" i="2"/>
  <c r="O20" i="2"/>
  <c r="O22" i="2"/>
  <c r="O32" i="4"/>
  <c r="P32" i="4" s="1"/>
  <c r="K55" i="4"/>
  <c r="L55" i="4" s="1"/>
  <c r="K32" i="4"/>
  <c r="L32" i="4" s="1"/>
  <c r="I33" i="4"/>
  <c r="O33" i="4" s="1"/>
  <c r="P33" i="4" s="1"/>
  <c r="K33" i="4"/>
  <c r="L33" i="4" s="1"/>
  <c r="K56" i="4"/>
  <c r="L56" i="4" s="1"/>
  <c r="O54" i="4"/>
  <c r="P54" i="4" s="1"/>
  <c r="K54" i="4"/>
  <c r="L54" i="4" s="1"/>
  <c r="O56" i="4"/>
  <c r="P56" i="4" s="1"/>
  <c r="O55" i="4"/>
  <c r="P55" i="4" s="1"/>
  <c r="O52" i="4"/>
  <c r="O49" i="4" s="1"/>
  <c r="P52" i="4"/>
  <c r="K52" i="4"/>
  <c r="L52" i="4" s="1"/>
  <c r="I53" i="4"/>
  <c r="O53" i="4" s="1"/>
  <c r="K53" i="4"/>
  <c r="L53" i="4" s="1"/>
  <c r="F67" i="4"/>
  <c r="I67" i="4" s="1"/>
  <c r="O67" i="4" s="1"/>
  <c r="P67" i="4" s="1"/>
  <c r="O29" i="4"/>
  <c r="P29" i="4" s="1"/>
  <c r="K29" i="4"/>
  <c r="L29" i="4" s="1"/>
  <c r="O30" i="4"/>
  <c r="P30" i="4" s="1"/>
  <c r="O28" i="4"/>
  <c r="P28" i="4" s="1"/>
  <c r="I27" i="4"/>
  <c r="O27" i="4" s="1"/>
  <c r="P27" i="4" s="1"/>
  <c r="K30" i="4"/>
  <c r="L30" i="4" s="1"/>
  <c r="I31" i="4"/>
  <c r="O31" i="4" s="1"/>
  <c r="P31" i="4" s="1"/>
  <c r="K27" i="4"/>
  <c r="L27" i="4" s="1"/>
  <c r="K31" i="4"/>
  <c r="L31" i="4" s="1"/>
  <c r="K28" i="4"/>
  <c r="L28" i="4" s="1"/>
  <c r="K65" i="4"/>
  <c r="L65" i="4" s="1"/>
  <c r="I65" i="4"/>
  <c r="O65" i="4" s="1"/>
  <c r="P65" i="4" s="1"/>
  <c r="O61" i="4"/>
  <c r="P61" i="4" s="1"/>
  <c r="O63" i="4"/>
  <c r="P63" i="4" s="1"/>
  <c r="K61" i="4"/>
  <c r="L61" i="4" s="1"/>
  <c r="K63" i="4"/>
  <c r="L63" i="4" s="1"/>
  <c r="K67" i="4"/>
  <c r="L67" i="4" s="1"/>
  <c r="P53" i="4" l="1"/>
  <c r="O58" i="4"/>
  <c r="K16" i="3" s="1"/>
  <c r="A48" i="4" l="1"/>
  <c r="N47" i="4"/>
  <c r="F47" i="4"/>
  <c r="D180" i="2"/>
  <c r="A177" i="2"/>
  <c r="A181" i="2"/>
  <c r="N178" i="2"/>
  <c r="F178" i="2"/>
  <c r="N172" i="2"/>
  <c r="M172" i="2"/>
  <c r="F172" i="2"/>
  <c r="I172" i="2" s="1"/>
  <c r="A155" i="2"/>
  <c r="A164" i="2"/>
  <c r="N163" i="2"/>
  <c r="M163" i="2"/>
  <c r="F163" i="2"/>
  <c r="N162" i="2"/>
  <c r="M162" i="2"/>
  <c r="F162" i="2"/>
  <c r="I162" i="2" s="1"/>
  <c r="N161" i="2"/>
  <c r="K161" i="2" s="1"/>
  <c r="L161" i="2" s="1"/>
  <c r="M161" i="2"/>
  <c r="F161" i="2"/>
  <c r="I161" i="2" s="1"/>
  <c r="N160" i="2"/>
  <c r="M160" i="2"/>
  <c r="F160" i="2"/>
  <c r="I160" i="2" s="1"/>
  <c r="N159" i="2"/>
  <c r="M159" i="2"/>
  <c r="F159" i="2"/>
  <c r="N158" i="2"/>
  <c r="M158" i="2"/>
  <c r="F158" i="2"/>
  <c r="I158" i="2" s="1"/>
  <c r="N157" i="2"/>
  <c r="M157" i="2"/>
  <c r="F157" i="2"/>
  <c r="I157" i="2" s="1"/>
  <c r="N156" i="2"/>
  <c r="M156" i="2"/>
  <c r="F156" i="2"/>
  <c r="I156" i="2" s="1"/>
  <c r="A174" i="2"/>
  <c r="F173" i="2"/>
  <c r="I173" i="2" s="1"/>
  <c r="M173" i="2"/>
  <c r="N173" i="2"/>
  <c r="F171" i="2"/>
  <c r="I171" i="2" s="1"/>
  <c r="M171" i="2"/>
  <c r="N171" i="2"/>
  <c r="F170" i="2"/>
  <c r="I170" i="2" s="1"/>
  <c r="M170" i="2"/>
  <c r="N170" i="2"/>
  <c r="A136" i="2"/>
  <c r="A105" i="2"/>
  <c r="N135" i="2"/>
  <c r="M135" i="2"/>
  <c r="F135" i="2"/>
  <c r="I135" i="2" s="1"/>
  <c r="N134" i="2"/>
  <c r="M134" i="2"/>
  <c r="F134" i="2"/>
  <c r="I134" i="2" s="1"/>
  <c r="N133" i="2"/>
  <c r="M133" i="2"/>
  <c r="F133" i="2"/>
  <c r="I133" i="2" s="1"/>
  <c r="N132" i="2"/>
  <c r="M132" i="2"/>
  <c r="F132" i="2"/>
  <c r="I132" i="2" s="1"/>
  <c r="N131" i="2"/>
  <c r="M131" i="2"/>
  <c r="F131" i="2"/>
  <c r="N130" i="2"/>
  <c r="M130" i="2"/>
  <c r="F130" i="2"/>
  <c r="I130" i="2" s="1"/>
  <c r="N129" i="2"/>
  <c r="M129" i="2"/>
  <c r="F129" i="2"/>
  <c r="I129" i="2" s="1"/>
  <c r="N128" i="2"/>
  <c r="M128" i="2"/>
  <c r="F128" i="2"/>
  <c r="I128" i="2" s="1"/>
  <c r="N127" i="2"/>
  <c r="M127" i="2"/>
  <c r="F127" i="2"/>
  <c r="N126" i="2"/>
  <c r="M126" i="2"/>
  <c r="F126" i="2"/>
  <c r="I126" i="2" s="1"/>
  <c r="N125" i="2"/>
  <c r="M125" i="2"/>
  <c r="F125" i="2"/>
  <c r="I125" i="2" s="1"/>
  <c r="N124" i="2"/>
  <c r="M124" i="2"/>
  <c r="F124" i="2"/>
  <c r="I124" i="2" s="1"/>
  <c r="N123" i="2"/>
  <c r="M123" i="2"/>
  <c r="F123" i="2"/>
  <c r="I123" i="2" s="1"/>
  <c r="N122" i="2"/>
  <c r="M122" i="2"/>
  <c r="F122" i="2"/>
  <c r="I122" i="2" s="1"/>
  <c r="N121" i="2"/>
  <c r="M121" i="2"/>
  <c r="F121" i="2"/>
  <c r="I121" i="2" s="1"/>
  <c r="N120" i="2"/>
  <c r="M120" i="2"/>
  <c r="F120" i="2"/>
  <c r="I120" i="2" s="1"/>
  <c r="N119" i="2"/>
  <c r="M119" i="2"/>
  <c r="F119" i="2"/>
  <c r="N118" i="2"/>
  <c r="M118" i="2"/>
  <c r="F118" i="2"/>
  <c r="I118" i="2" s="1"/>
  <c r="N117" i="2"/>
  <c r="M117" i="2"/>
  <c r="F117" i="2"/>
  <c r="I117" i="2" s="1"/>
  <c r="N116" i="2"/>
  <c r="M116" i="2"/>
  <c r="F116" i="2"/>
  <c r="I116" i="2" s="1"/>
  <c r="N115" i="2"/>
  <c r="M115" i="2"/>
  <c r="F115" i="2"/>
  <c r="N114" i="2"/>
  <c r="M114" i="2"/>
  <c r="F114" i="2"/>
  <c r="I114" i="2" s="1"/>
  <c r="N113" i="2"/>
  <c r="M113" i="2"/>
  <c r="F113" i="2"/>
  <c r="I113" i="2" s="1"/>
  <c r="N112" i="2"/>
  <c r="M112" i="2"/>
  <c r="F112" i="2"/>
  <c r="I112" i="2" s="1"/>
  <c r="N111" i="2"/>
  <c r="M111" i="2"/>
  <c r="F111" i="2"/>
  <c r="N110" i="2"/>
  <c r="M110" i="2"/>
  <c r="F110" i="2"/>
  <c r="I110" i="2" s="1"/>
  <c r="N109" i="2"/>
  <c r="M109" i="2"/>
  <c r="F109" i="2"/>
  <c r="I109" i="2" s="1"/>
  <c r="N108" i="2"/>
  <c r="M108" i="2"/>
  <c r="F108" i="2"/>
  <c r="I108" i="2" s="1"/>
  <c r="N107" i="2"/>
  <c r="M107" i="2"/>
  <c r="F107" i="2"/>
  <c r="M106" i="2"/>
  <c r="D106" i="2"/>
  <c r="N154" i="2"/>
  <c r="M154" i="2"/>
  <c r="F154" i="2"/>
  <c r="I154" i="2" s="1"/>
  <c r="N153" i="2"/>
  <c r="M153" i="2"/>
  <c r="F153" i="2"/>
  <c r="I153" i="2" s="1"/>
  <c r="N152" i="2"/>
  <c r="M152" i="2"/>
  <c r="F152" i="2"/>
  <c r="I152" i="2" s="1"/>
  <c r="N151" i="2"/>
  <c r="M151" i="2"/>
  <c r="F151" i="2"/>
  <c r="I151" i="2" s="1"/>
  <c r="N150" i="2"/>
  <c r="M150" i="2"/>
  <c r="F150" i="2"/>
  <c r="I150" i="2" s="1"/>
  <c r="N149" i="2"/>
  <c r="M149" i="2"/>
  <c r="F149" i="2"/>
  <c r="I149" i="2" s="1"/>
  <c r="N148" i="2"/>
  <c r="M148" i="2"/>
  <c r="F148" i="2"/>
  <c r="I148" i="2" s="1"/>
  <c r="N147" i="2"/>
  <c r="M147" i="2"/>
  <c r="F147" i="2"/>
  <c r="I147" i="2" s="1"/>
  <c r="N146" i="2"/>
  <c r="M146" i="2"/>
  <c r="F146" i="2"/>
  <c r="I146" i="2" s="1"/>
  <c r="N145" i="2"/>
  <c r="M145" i="2"/>
  <c r="F145" i="2"/>
  <c r="I145" i="2" s="1"/>
  <c r="N144" i="2"/>
  <c r="M144" i="2"/>
  <c r="F144" i="2"/>
  <c r="I144" i="2" s="1"/>
  <c r="N143" i="2"/>
  <c r="M143" i="2"/>
  <c r="F143" i="2"/>
  <c r="I143" i="2" s="1"/>
  <c r="N142" i="2"/>
  <c r="M142" i="2"/>
  <c r="F142" i="2"/>
  <c r="I142" i="2" s="1"/>
  <c r="N141" i="2"/>
  <c r="M141" i="2"/>
  <c r="F141" i="2"/>
  <c r="I141" i="2" s="1"/>
  <c r="N140" i="2"/>
  <c r="M140" i="2"/>
  <c r="F140" i="2"/>
  <c r="N139" i="2"/>
  <c r="M139" i="2"/>
  <c r="F139" i="2"/>
  <c r="I139" i="2" s="1"/>
  <c r="A26" i="2"/>
  <c r="A49" i="2"/>
  <c r="N32" i="2"/>
  <c r="M32" i="2"/>
  <c r="F32" i="2"/>
  <c r="N31" i="2"/>
  <c r="M31" i="2"/>
  <c r="F31" i="2"/>
  <c r="I31" i="2" s="1"/>
  <c r="N30" i="2"/>
  <c r="M30" i="2"/>
  <c r="F30" i="2"/>
  <c r="I30" i="2" s="1"/>
  <c r="N29" i="2"/>
  <c r="M29" i="2"/>
  <c r="F29" i="2"/>
  <c r="I29" i="2" s="1"/>
  <c r="N28" i="2"/>
  <c r="M28" i="2"/>
  <c r="F28" i="2"/>
  <c r="N27" i="2"/>
  <c r="M27" i="2"/>
  <c r="F27" i="2"/>
  <c r="I27" i="2" s="1"/>
  <c r="N38" i="2"/>
  <c r="M38" i="2"/>
  <c r="F38" i="2"/>
  <c r="I38" i="2" s="1"/>
  <c r="N37" i="2"/>
  <c r="M37" i="2"/>
  <c r="F37" i="2"/>
  <c r="I37" i="2" s="1"/>
  <c r="N36" i="2"/>
  <c r="M36" i="2"/>
  <c r="F36" i="2"/>
  <c r="I36" i="2" s="1"/>
  <c r="N35" i="2"/>
  <c r="M35" i="2"/>
  <c r="F35" i="2"/>
  <c r="I35" i="2" s="1"/>
  <c r="N34" i="2"/>
  <c r="M34" i="2"/>
  <c r="F34" i="2"/>
  <c r="I34" i="2" s="1"/>
  <c r="N33" i="2"/>
  <c r="M33" i="2"/>
  <c r="F33" i="2"/>
  <c r="I33" i="2" s="1"/>
  <c r="N44" i="2"/>
  <c r="M44" i="2"/>
  <c r="F44" i="2"/>
  <c r="N43" i="2"/>
  <c r="M43" i="2"/>
  <c r="F43" i="2"/>
  <c r="I43" i="2" s="1"/>
  <c r="N42" i="2"/>
  <c r="M42" i="2"/>
  <c r="F42" i="2"/>
  <c r="I42" i="2" s="1"/>
  <c r="N41" i="2"/>
  <c r="M41" i="2"/>
  <c r="F41" i="2"/>
  <c r="I41" i="2" s="1"/>
  <c r="N40" i="2"/>
  <c r="M40" i="2"/>
  <c r="F40" i="2"/>
  <c r="N39" i="2"/>
  <c r="M39" i="2"/>
  <c r="F39" i="2"/>
  <c r="I39" i="2" s="1"/>
  <c r="F46" i="2"/>
  <c r="I46" i="2" s="1"/>
  <c r="F47" i="2"/>
  <c r="I47" i="2" s="1"/>
  <c r="F48" i="2"/>
  <c r="I48" i="2" s="1"/>
  <c r="N48" i="2"/>
  <c r="M48" i="2"/>
  <c r="N47" i="2"/>
  <c r="M47" i="2"/>
  <c r="N46" i="2"/>
  <c r="M46" i="2"/>
  <c r="N45" i="2"/>
  <c r="M45" i="2"/>
  <c r="F45" i="2"/>
  <c r="O156" i="2" l="1"/>
  <c r="P156" i="2" s="1"/>
  <c r="K156" i="2"/>
  <c r="L156" i="2" s="1"/>
  <c r="K160" i="2"/>
  <c r="L160" i="2" s="1"/>
  <c r="K157" i="2"/>
  <c r="L157" i="2" s="1"/>
  <c r="O157" i="2"/>
  <c r="P157" i="2" s="1"/>
  <c r="O161" i="2"/>
  <c r="P161" i="2" s="1"/>
  <c r="K113" i="2"/>
  <c r="L113" i="2" s="1"/>
  <c r="K117" i="2"/>
  <c r="L117" i="2" s="1"/>
  <c r="K125" i="2"/>
  <c r="L125" i="2" s="1"/>
  <c r="O160" i="2"/>
  <c r="P160" i="2" s="1"/>
  <c r="O158" i="2"/>
  <c r="P158" i="2" s="1"/>
  <c r="O162" i="2"/>
  <c r="P162" i="2" s="1"/>
  <c r="K47" i="4"/>
  <c r="L47" i="4" s="1"/>
  <c r="I47" i="4"/>
  <c r="O47" i="4" s="1"/>
  <c r="P47" i="4" s="1"/>
  <c r="I178" i="2"/>
  <c r="O178" i="2" s="1"/>
  <c r="P178" i="2" s="1"/>
  <c r="K178" i="2"/>
  <c r="L178" i="2" s="1"/>
  <c r="K172" i="2"/>
  <c r="L172" i="2" s="1"/>
  <c r="O172" i="2"/>
  <c r="P172" i="2" s="1"/>
  <c r="K158" i="2"/>
  <c r="L158" i="2" s="1"/>
  <c r="I159" i="2"/>
  <c r="O159" i="2" s="1"/>
  <c r="P159" i="2" s="1"/>
  <c r="K162" i="2"/>
  <c r="L162" i="2" s="1"/>
  <c r="I163" i="2"/>
  <c r="O163" i="2" s="1"/>
  <c r="P163" i="2" s="1"/>
  <c r="K159" i="2"/>
  <c r="L159" i="2" s="1"/>
  <c r="K163" i="2"/>
  <c r="L163" i="2" s="1"/>
  <c r="K173" i="2"/>
  <c r="L173" i="2" s="1"/>
  <c r="K171" i="2"/>
  <c r="L171" i="2" s="1"/>
  <c r="O171" i="2"/>
  <c r="P171" i="2" s="1"/>
  <c r="O170" i="2"/>
  <c r="P170" i="2" s="1"/>
  <c r="O173" i="2"/>
  <c r="P173" i="2" s="1"/>
  <c r="K170" i="2"/>
  <c r="L170" i="2" s="1"/>
  <c r="K133" i="2"/>
  <c r="L133" i="2" s="1"/>
  <c r="O36" i="2"/>
  <c r="P36" i="2" s="1"/>
  <c r="K109" i="2"/>
  <c r="L109" i="2" s="1"/>
  <c r="K129" i="2"/>
  <c r="L129" i="2" s="1"/>
  <c r="K35" i="2"/>
  <c r="L35" i="2" s="1"/>
  <c r="K121" i="2"/>
  <c r="L121" i="2" s="1"/>
  <c r="N106" i="2"/>
  <c r="K106" i="2" s="1"/>
  <c r="L106" i="2" s="1"/>
  <c r="O108" i="2"/>
  <c r="P108" i="2" s="1"/>
  <c r="O109" i="2"/>
  <c r="P109" i="2" s="1"/>
  <c r="O110" i="2"/>
  <c r="P110" i="2" s="1"/>
  <c r="O112" i="2"/>
  <c r="P112" i="2" s="1"/>
  <c r="O113" i="2"/>
  <c r="P113" i="2" s="1"/>
  <c r="O114" i="2"/>
  <c r="P114" i="2" s="1"/>
  <c r="O116" i="2"/>
  <c r="P116" i="2" s="1"/>
  <c r="O117" i="2"/>
  <c r="P117" i="2" s="1"/>
  <c r="O118" i="2"/>
  <c r="P118" i="2" s="1"/>
  <c r="O120" i="2"/>
  <c r="P120" i="2" s="1"/>
  <c r="O121" i="2"/>
  <c r="P121" i="2" s="1"/>
  <c r="O122" i="2"/>
  <c r="P122" i="2" s="1"/>
  <c r="O124" i="2"/>
  <c r="P124" i="2" s="1"/>
  <c r="O125" i="2"/>
  <c r="P125" i="2" s="1"/>
  <c r="O126" i="2"/>
  <c r="P126" i="2" s="1"/>
  <c r="O128" i="2"/>
  <c r="P128" i="2" s="1"/>
  <c r="O129" i="2"/>
  <c r="P129" i="2" s="1"/>
  <c r="O130" i="2"/>
  <c r="P130" i="2" s="1"/>
  <c r="O132" i="2"/>
  <c r="P132" i="2" s="1"/>
  <c r="O133" i="2"/>
  <c r="P133" i="2" s="1"/>
  <c r="O134" i="2"/>
  <c r="P134" i="2" s="1"/>
  <c r="O37" i="2"/>
  <c r="P37" i="2" s="1"/>
  <c r="F106" i="2"/>
  <c r="K108" i="2"/>
  <c r="L108" i="2" s="1"/>
  <c r="K112" i="2"/>
  <c r="L112" i="2" s="1"/>
  <c r="K116" i="2"/>
  <c r="L116" i="2" s="1"/>
  <c r="K120" i="2"/>
  <c r="L120" i="2" s="1"/>
  <c r="K124" i="2"/>
  <c r="L124" i="2" s="1"/>
  <c r="K128" i="2"/>
  <c r="L128" i="2" s="1"/>
  <c r="K132" i="2"/>
  <c r="L132" i="2" s="1"/>
  <c r="I107" i="2"/>
  <c r="O107" i="2" s="1"/>
  <c r="P107" i="2" s="1"/>
  <c r="K110" i="2"/>
  <c r="L110" i="2" s="1"/>
  <c r="I111" i="2"/>
  <c r="O111" i="2" s="1"/>
  <c r="P111" i="2" s="1"/>
  <c r="K114" i="2"/>
  <c r="L114" i="2" s="1"/>
  <c r="I115" i="2"/>
  <c r="O115" i="2" s="1"/>
  <c r="P115" i="2" s="1"/>
  <c r="K118" i="2"/>
  <c r="L118" i="2" s="1"/>
  <c r="I119" i="2"/>
  <c r="O119" i="2" s="1"/>
  <c r="P119" i="2" s="1"/>
  <c r="K122" i="2"/>
  <c r="L122" i="2" s="1"/>
  <c r="O123" i="2"/>
  <c r="P123" i="2" s="1"/>
  <c r="K126" i="2"/>
  <c r="L126" i="2" s="1"/>
  <c r="I127" i="2"/>
  <c r="O127" i="2" s="1"/>
  <c r="P127" i="2" s="1"/>
  <c r="K130" i="2"/>
  <c r="L130" i="2" s="1"/>
  <c r="I131" i="2"/>
  <c r="O131" i="2" s="1"/>
  <c r="P131" i="2" s="1"/>
  <c r="K134" i="2"/>
  <c r="L134" i="2" s="1"/>
  <c r="O135" i="2"/>
  <c r="P135" i="2" s="1"/>
  <c r="K107" i="2"/>
  <c r="L107" i="2" s="1"/>
  <c r="K111" i="2"/>
  <c r="L111" i="2" s="1"/>
  <c r="K115" i="2"/>
  <c r="L115" i="2" s="1"/>
  <c r="K119" i="2"/>
  <c r="L119" i="2" s="1"/>
  <c r="K123" i="2"/>
  <c r="L123" i="2" s="1"/>
  <c r="K127" i="2"/>
  <c r="L127" i="2" s="1"/>
  <c r="K131" i="2"/>
  <c r="L131" i="2" s="1"/>
  <c r="K135" i="2"/>
  <c r="L135" i="2" s="1"/>
  <c r="K30" i="2"/>
  <c r="L30" i="2" s="1"/>
  <c r="K142" i="2"/>
  <c r="L142" i="2" s="1"/>
  <c r="K146" i="2"/>
  <c r="L146" i="2" s="1"/>
  <c r="K150" i="2"/>
  <c r="L150" i="2" s="1"/>
  <c r="K33" i="2"/>
  <c r="L33" i="2" s="1"/>
  <c r="K37" i="2"/>
  <c r="L37" i="2" s="1"/>
  <c r="O30" i="2"/>
  <c r="P30" i="2" s="1"/>
  <c r="K34" i="2"/>
  <c r="L34" i="2" s="1"/>
  <c r="O34" i="2"/>
  <c r="P34" i="2" s="1"/>
  <c r="K36" i="2"/>
  <c r="L36" i="2" s="1"/>
  <c r="O29" i="2"/>
  <c r="P29" i="2" s="1"/>
  <c r="K154" i="2"/>
  <c r="L154" i="2" s="1"/>
  <c r="O147" i="2"/>
  <c r="P147" i="2" s="1"/>
  <c r="O145" i="2"/>
  <c r="P145" i="2" s="1"/>
  <c r="O146" i="2"/>
  <c r="P146" i="2" s="1"/>
  <c r="O154" i="2"/>
  <c r="P154" i="2" s="1"/>
  <c r="O149" i="2"/>
  <c r="P149" i="2" s="1"/>
  <c r="O151" i="2"/>
  <c r="P151" i="2" s="1"/>
  <c r="O142" i="2"/>
  <c r="P142" i="2" s="1"/>
  <c r="O150" i="2"/>
  <c r="P150" i="2" s="1"/>
  <c r="O143" i="2"/>
  <c r="P143" i="2" s="1"/>
  <c r="K143" i="2"/>
  <c r="L143" i="2" s="1"/>
  <c r="K140" i="2"/>
  <c r="L140" i="2" s="1"/>
  <c r="O144" i="2"/>
  <c r="P144" i="2" s="1"/>
  <c r="O153" i="2"/>
  <c r="P153" i="2" s="1"/>
  <c r="I140" i="2"/>
  <c r="O140" i="2" s="1"/>
  <c r="P140" i="2" s="1"/>
  <c r="O139" i="2"/>
  <c r="P139" i="2" s="1"/>
  <c r="K139" i="2"/>
  <c r="L139" i="2" s="1"/>
  <c r="O141" i="2"/>
  <c r="P141" i="2" s="1"/>
  <c r="K151" i="2"/>
  <c r="L151" i="2" s="1"/>
  <c r="O152" i="2"/>
  <c r="P152" i="2" s="1"/>
  <c r="K144" i="2"/>
  <c r="L144" i="2" s="1"/>
  <c r="K148" i="2"/>
  <c r="L148" i="2" s="1"/>
  <c r="K152" i="2"/>
  <c r="L152" i="2" s="1"/>
  <c r="K147" i="2"/>
  <c r="L147" i="2" s="1"/>
  <c r="O148" i="2"/>
  <c r="P148" i="2" s="1"/>
  <c r="K141" i="2"/>
  <c r="L141" i="2" s="1"/>
  <c r="K145" i="2"/>
  <c r="L145" i="2" s="1"/>
  <c r="K149" i="2"/>
  <c r="L149" i="2" s="1"/>
  <c r="K153" i="2"/>
  <c r="L153" i="2" s="1"/>
  <c r="K47" i="2"/>
  <c r="L47" i="2" s="1"/>
  <c r="O35" i="2"/>
  <c r="P35" i="2" s="1"/>
  <c r="O42" i="2"/>
  <c r="P42" i="2" s="1"/>
  <c r="K38" i="2"/>
  <c r="L38" i="2" s="1"/>
  <c r="O46" i="2"/>
  <c r="P46" i="2" s="1"/>
  <c r="K46" i="2"/>
  <c r="L46" i="2" s="1"/>
  <c r="O43" i="2"/>
  <c r="P43" i="2" s="1"/>
  <c r="O39" i="2"/>
  <c r="P39" i="2" s="1"/>
  <c r="O41" i="2"/>
  <c r="P41" i="2" s="1"/>
  <c r="K41" i="2"/>
  <c r="L41" i="2" s="1"/>
  <c r="K42" i="2"/>
  <c r="L42" i="2" s="1"/>
  <c r="O33" i="2"/>
  <c r="P33" i="2" s="1"/>
  <c r="O38" i="2"/>
  <c r="P38" i="2" s="1"/>
  <c r="O27" i="2"/>
  <c r="P27" i="2" s="1"/>
  <c r="O31" i="2"/>
  <c r="P31" i="2" s="1"/>
  <c r="K27" i="2"/>
  <c r="L27" i="2" s="1"/>
  <c r="I28" i="2"/>
  <c r="O28" i="2" s="1"/>
  <c r="P28" i="2" s="1"/>
  <c r="K31" i="2"/>
  <c r="L31" i="2" s="1"/>
  <c r="I32" i="2"/>
  <c r="O32" i="2" s="1"/>
  <c r="P32" i="2" s="1"/>
  <c r="K28" i="2"/>
  <c r="L28" i="2" s="1"/>
  <c r="K32" i="2"/>
  <c r="L32" i="2" s="1"/>
  <c r="K29" i="2"/>
  <c r="L29" i="2" s="1"/>
  <c r="K43" i="2"/>
  <c r="L43" i="2" s="1"/>
  <c r="I44" i="2"/>
  <c r="O44" i="2" s="1"/>
  <c r="P44" i="2" s="1"/>
  <c r="I40" i="2"/>
  <c r="O40" i="2" s="1"/>
  <c r="P40" i="2" s="1"/>
  <c r="K40" i="2"/>
  <c r="L40" i="2" s="1"/>
  <c r="K44" i="2"/>
  <c r="L44" i="2" s="1"/>
  <c r="K39" i="2"/>
  <c r="L39" i="2" s="1"/>
  <c r="O47" i="2"/>
  <c r="P47" i="2" s="1"/>
  <c r="O48" i="2"/>
  <c r="P48" i="2" s="1"/>
  <c r="K45" i="2"/>
  <c r="L45" i="2" s="1"/>
  <c r="I45" i="2"/>
  <c r="O45" i="2" s="1"/>
  <c r="P45" i="2" s="1"/>
  <c r="K48" i="2"/>
  <c r="L48" i="2" s="1"/>
  <c r="A190" i="2"/>
  <c r="A192" i="2"/>
  <c r="A195" i="2"/>
  <c r="A197" i="2"/>
  <c r="N179" i="2"/>
  <c r="A187" i="2"/>
  <c r="A237" i="4"/>
  <c r="A236" i="4"/>
  <c r="A235" i="4"/>
  <c r="A234" i="4"/>
  <c r="A233" i="4"/>
  <c r="A232" i="4"/>
  <c r="A231" i="4"/>
  <c r="A230" i="4"/>
  <c r="A229" i="4"/>
  <c r="A228" i="4"/>
  <c r="A227" i="4"/>
  <c r="A226" i="4"/>
  <c r="A225" i="4"/>
  <c r="A224" i="4"/>
  <c r="A223" i="4"/>
  <c r="A222" i="4"/>
  <c r="A221" i="4"/>
  <c r="A220" i="4"/>
  <c r="A219" i="4"/>
  <c r="A218" i="4"/>
  <c r="A217" i="4"/>
  <c r="A216" i="4"/>
  <c r="A215" i="4"/>
  <c r="A214" i="4"/>
  <c r="A213" i="4"/>
  <c r="A212" i="4"/>
  <c r="A211" i="4"/>
  <c r="A210" i="4"/>
  <c r="A209" i="4"/>
  <c r="A208" i="4"/>
  <c r="A207" i="4"/>
  <c r="A206" i="4"/>
  <c r="A205" i="4"/>
  <c r="A204" i="4"/>
  <c r="A203" i="4"/>
  <c r="A202" i="4"/>
  <c r="A201" i="4"/>
  <c r="A200" i="4"/>
  <c r="A199" i="4"/>
  <c r="A198" i="4"/>
  <c r="A197" i="4"/>
  <c r="A196" i="4"/>
  <c r="A195" i="4"/>
  <c r="A194" i="4"/>
  <c r="A193" i="4"/>
  <c r="A192" i="4"/>
  <c r="A191" i="4"/>
  <c r="A190" i="4"/>
  <c r="A189" i="4"/>
  <c r="A188" i="4"/>
  <c r="A187" i="4"/>
  <c r="A186" i="4"/>
  <c r="A185" i="4"/>
  <c r="A184" i="4"/>
  <c r="A183" i="4"/>
  <c r="A182" i="4"/>
  <c r="A181" i="4"/>
  <c r="A180" i="4"/>
  <c r="A179" i="4"/>
  <c r="A178" i="4"/>
  <c r="A177" i="4"/>
  <c r="A176" i="4"/>
  <c r="A175" i="4"/>
  <c r="A174" i="4"/>
  <c r="A173" i="4"/>
  <c r="A172" i="4"/>
  <c r="A171" i="4"/>
  <c r="A170" i="4"/>
  <c r="A169" i="4"/>
  <c r="A168" i="4"/>
  <c r="A167" i="4"/>
  <c r="A166" i="4"/>
  <c r="A165" i="4"/>
  <c r="A164" i="4"/>
  <c r="A163" i="4"/>
  <c r="A162" i="4"/>
  <c r="A161" i="4"/>
  <c r="A160" i="4"/>
  <c r="A159" i="4"/>
  <c r="A158" i="4"/>
  <c r="A157" i="4"/>
  <c r="A156" i="4"/>
  <c r="A155" i="4"/>
  <c r="A154" i="4"/>
  <c r="A153" i="4"/>
  <c r="A152" i="4"/>
  <c r="A151" i="4"/>
  <c r="A150" i="4"/>
  <c r="A149" i="4"/>
  <c r="A148" i="4"/>
  <c r="A147" i="4"/>
  <c r="A146" i="4"/>
  <c r="A145" i="4"/>
  <c r="A144" i="4"/>
  <c r="A143" i="4"/>
  <c r="A142" i="4"/>
  <c r="A141" i="4"/>
  <c r="A140" i="4"/>
  <c r="A139" i="4"/>
  <c r="A138" i="4"/>
  <c r="A137" i="4"/>
  <c r="A136" i="4"/>
  <c r="A135" i="4"/>
  <c r="A134" i="4"/>
  <c r="A133" i="4"/>
  <c r="A132" i="4"/>
  <c r="A131" i="4"/>
  <c r="A130" i="4"/>
  <c r="A129" i="4"/>
  <c r="A128" i="4"/>
  <c r="A127" i="4"/>
  <c r="A126" i="4"/>
  <c r="A125" i="4"/>
  <c r="A124" i="4"/>
  <c r="A123" i="4"/>
  <c r="A122" i="4"/>
  <c r="A121" i="4"/>
  <c r="A120" i="4"/>
  <c r="A119" i="4"/>
  <c r="A118" i="4"/>
  <c r="A117" i="4"/>
  <c r="A116" i="4"/>
  <c r="A115" i="4"/>
  <c r="A114" i="4"/>
  <c r="A113" i="4"/>
  <c r="A112" i="4"/>
  <c r="A111" i="4"/>
  <c r="A110" i="4"/>
  <c r="A109" i="4"/>
  <c r="A108" i="4"/>
  <c r="A107" i="4"/>
  <c r="A106" i="4"/>
  <c r="A105" i="4"/>
  <c r="A104" i="4"/>
  <c r="A103" i="4"/>
  <c r="A102" i="4"/>
  <c r="A101" i="4"/>
  <c r="A100" i="4"/>
  <c r="A99" i="4"/>
  <c r="A98" i="4"/>
  <c r="A97" i="4"/>
  <c r="A96" i="4"/>
  <c r="A95" i="4"/>
  <c r="A94" i="4"/>
  <c r="A93" i="4"/>
  <c r="A92" i="4"/>
  <c r="A91" i="4"/>
  <c r="A90" i="4"/>
  <c r="A89" i="4"/>
  <c r="A88" i="4"/>
  <c r="A87" i="4"/>
  <c r="A86" i="4"/>
  <c r="A85" i="4"/>
  <c r="A84" i="4"/>
  <c r="A83" i="4"/>
  <c r="A82" i="4"/>
  <c r="A81" i="4"/>
  <c r="A80" i="4"/>
  <c r="A79" i="4"/>
  <c r="A78" i="4"/>
  <c r="A68" i="4"/>
  <c r="N46" i="4"/>
  <c r="M46" i="4"/>
  <c r="F46" i="4"/>
  <c r="I46" i="4" s="1"/>
  <c r="N45" i="4"/>
  <c r="M45" i="4"/>
  <c r="F45" i="4"/>
  <c r="I45" i="4" s="1"/>
  <c r="N44" i="4"/>
  <c r="M44" i="4"/>
  <c r="F44" i="4"/>
  <c r="A43" i="4"/>
  <c r="N42" i="4"/>
  <c r="M42" i="4"/>
  <c r="F42" i="4"/>
  <c r="N41" i="4"/>
  <c r="M41" i="4"/>
  <c r="F41" i="4"/>
  <c r="I41" i="4" s="1"/>
  <c r="N40" i="4"/>
  <c r="M40" i="4"/>
  <c r="F40" i="4"/>
  <c r="I40" i="4" s="1"/>
  <c r="N39" i="4"/>
  <c r="M39" i="4"/>
  <c r="F39" i="4"/>
  <c r="I39" i="4" s="1"/>
  <c r="N38" i="4"/>
  <c r="M38" i="4"/>
  <c r="F38" i="4"/>
  <c r="I38" i="4" s="1"/>
  <c r="N37" i="4"/>
  <c r="M37" i="4"/>
  <c r="F37" i="4"/>
  <c r="N35" i="4"/>
  <c r="M35" i="4"/>
  <c r="F35" i="4"/>
  <c r="I35" i="4" s="1"/>
  <c r="A25" i="4"/>
  <c r="A24" i="4"/>
  <c r="A23" i="4"/>
  <c r="A12" i="4"/>
  <c r="A9" i="4"/>
  <c r="A8" i="4"/>
  <c r="A7" i="4"/>
  <c r="A61" i="2"/>
  <c r="A85" i="2"/>
  <c r="N186" i="2"/>
  <c r="F186" i="2"/>
  <c r="I186" i="2" s="1"/>
  <c r="F137" i="2"/>
  <c r="N138" i="2"/>
  <c r="M138" i="2"/>
  <c r="F138" i="2"/>
  <c r="I138" i="2" s="1"/>
  <c r="M137" i="2"/>
  <c r="N84" i="2"/>
  <c r="M84" i="2"/>
  <c r="F84" i="2"/>
  <c r="N169" i="2"/>
  <c r="M169" i="2"/>
  <c r="F169" i="2"/>
  <c r="I169" i="2" s="1"/>
  <c r="N168" i="2"/>
  <c r="M168" i="2"/>
  <c r="F168" i="2"/>
  <c r="I168" i="2" s="1"/>
  <c r="N167" i="2"/>
  <c r="M167" i="2"/>
  <c r="F167" i="2"/>
  <c r="I167" i="2" s="1"/>
  <c r="N104" i="2"/>
  <c r="M104" i="2"/>
  <c r="F104" i="2"/>
  <c r="N103" i="2"/>
  <c r="M103" i="2"/>
  <c r="F103" i="2"/>
  <c r="I103" i="2" s="1"/>
  <c r="N102" i="2"/>
  <c r="M102" i="2"/>
  <c r="F102" i="2"/>
  <c r="I102" i="2" s="1"/>
  <c r="N101" i="2"/>
  <c r="M101" i="2"/>
  <c r="F101" i="2"/>
  <c r="I101" i="2" s="1"/>
  <c r="N100" i="2"/>
  <c r="M100" i="2"/>
  <c r="F100" i="2"/>
  <c r="I100" i="2" s="1"/>
  <c r="N99" i="2"/>
  <c r="M99" i="2"/>
  <c r="F99" i="2"/>
  <c r="I99" i="2" s="1"/>
  <c r="N98" i="2"/>
  <c r="M98" i="2"/>
  <c r="F98" i="2"/>
  <c r="I98" i="2" s="1"/>
  <c r="N97" i="2"/>
  <c r="M97" i="2"/>
  <c r="F97" i="2"/>
  <c r="I97" i="2" s="1"/>
  <c r="N96" i="2"/>
  <c r="M96" i="2"/>
  <c r="F96" i="2"/>
  <c r="N95" i="2"/>
  <c r="M95" i="2"/>
  <c r="F95" i="2"/>
  <c r="I95" i="2" s="1"/>
  <c r="N94" i="2"/>
  <c r="M94" i="2"/>
  <c r="F94" i="2"/>
  <c r="I94" i="2" s="1"/>
  <c r="N93" i="2"/>
  <c r="M93" i="2"/>
  <c r="F93" i="2"/>
  <c r="I93" i="2" s="1"/>
  <c r="N92" i="2"/>
  <c r="M92" i="2"/>
  <c r="F92" i="2"/>
  <c r="I92" i="2" s="1"/>
  <c r="N83" i="2"/>
  <c r="M83" i="2"/>
  <c r="F83" i="2"/>
  <c r="I83" i="2" s="1"/>
  <c r="N82" i="2"/>
  <c r="M82" i="2"/>
  <c r="F82" i="2"/>
  <c r="I82" i="2" s="1"/>
  <c r="N81" i="2"/>
  <c r="M81" i="2"/>
  <c r="F81" i="2"/>
  <c r="I81" i="2" s="1"/>
  <c r="N80" i="2"/>
  <c r="M80" i="2"/>
  <c r="F80" i="2"/>
  <c r="I80" i="2" s="1"/>
  <c r="N79" i="2"/>
  <c r="M79" i="2"/>
  <c r="F79" i="2"/>
  <c r="I79" i="2" s="1"/>
  <c r="N78" i="2"/>
  <c r="M78" i="2"/>
  <c r="F78" i="2"/>
  <c r="I78" i="2" s="1"/>
  <c r="N77" i="2"/>
  <c r="M77" i="2"/>
  <c r="F77" i="2"/>
  <c r="I77" i="2" s="1"/>
  <c r="N76" i="2"/>
  <c r="M76" i="2"/>
  <c r="F76" i="2"/>
  <c r="I76" i="2" s="1"/>
  <c r="N75" i="2"/>
  <c r="M75" i="2"/>
  <c r="F75" i="2"/>
  <c r="I75" i="2" s="1"/>
  <c r="N74" i="2"/>
  <c r="M74" i="2"/>
  <c r="F74" i="2"/>
  <c r="I74" i="2" s="1"/>
  <c r="N73" i="2"/>
  <c r="M73" i="2"/>
  <c r="F73" i="2"/>
  <c r="I73" i="2" s="1"/>
  <c r="N72" i="2"/>
  <c r="M72" i="2"/>
  <c r="F72" i="2"/>
  <c r="I72" i="2" s="1"/>
  <c r="N71" i="2"/>
  <c r="M71" i="2"/>
  <c r="F71" i="2"/>
  <c r="I71" i="2" s="1"/>
  <c r="N70" i="2"/>
  <c r="M70" i="2"/>
  <c r="F70" i="2"/>
  <c r="I70" i="2" s="1"/>
  <c r="N69" i="2"/>
  <c r="M69" i="2"/>
  <c r="F69" i="2"/>
  <c r="I69" i="2" s="1"/>
  <c r="N68" i="2"/>
  <c r="M68" i="2"/>
  <c r="F68" i="2"/>
  <c r="I68" i="2" s="1"/>
  <c r="N67" i="2"/>
  <c r="M67" i="2"/>
  <c r="F67" i="2"/>
  <c r="I67" i="2" s="1"/>
  <c r="N66" i="2"/>
  <c r="M66" i="2"/>
  <c r="F66" i="2"/>
  <c r="I66" i="2" s="1"/>
  <c r="N65" i="2"/>
  <c r="M65" i="2"/>
  <c r="F65" i="2"/>
  <c r="I65" i="2" s="1"/>
  <c r="N64" i="2"/>
  <c r="M64" i="2"/>
  <c r="F64" i="2"/>
  <c r="I64" i="2" s="1"/>
  <c r="N63" i="2"/>
  <c r="M63" i="2"/>
  <c r="F63" i="2"/>
  <c r="I63" i="2" s="1"/>
  <c r="N62" i="2"/>
  <c r="M62" i="2"/>
  <c r="F62" i="2"/>
  <c r="I62" i="2" s="1"/>
  <c r="N55" i="2"/>
  <c r="M55" i="2"/>
  <c r="F55" i="2"/>
  <c r="I55" i="2" s="1"/>
  <c r="N54" i="2"/>
  <c r="M54" i="2"/>
  <c r="F54" i="2"/>
  <c r="N59" i="2"/>
  <c r="M59" i="2"/>
  <c r="F59" i="2"/>
  <c r="I59" i="2" s="1"/>
  <c r="N58" i="2"/>
  <c r="M58" i="2"/>
  <c r="F58" i="2"/>
  <c r="I58" i="2" s="1"/>
  <c r="N57" i="2"/>
  <c r="M57" i="2"/>
  <c r="F57" i="2"/>
  <c r="I57" i="2" s="1"/>
  <c r="N56" i="2"/>
  <c r="M56" i="2"/>
  <c r="F56" i="2"/>
  <c r="I56" i="2" s="1"/>
  <c r="N53" i="2"/>
  <c r="M53" i="2"/>
  <c r="F53" i="2"/>
  <c r="I53" i="2" s="1"/>
  <c r="N52" i="2"/>
  <c r="M52" i="2"/>
  <c r="F52" i="2"/>
  <c r="I52" i="2" s="1"/>
  <c r="N51" i="2"/>
  <c r="M51" i="2"/>
  <c r="F51" i="2"/>
  <c r="I51" i="2" s="1"/>
  <c r="N50" i="2"/>
  <c r="M50" i="2"/>
  <c r="F50" i="2"/>
  <c r="I50" i="2" s="1"/>
  <c r="C2" i="3"/>
  <c r="I37" i="4" l="1"/>
  <c r="O37" i="4" s="1"/>
  <c r="P37" i="4" s="1"/>
  <c r="I44" i="4"/>
  <c r="O44" i="4" s="1"/>
  <c r="P44" i="4" s="1"/>
  <c r="I104" i="2"/>
  <c r="O104" i="2" s="1"/>
  <c r="P104" i="2" s="1"/>
  <c r="I106" i="2"/>
  <c r="O106" i="2" s="1"/>
  <c r="P106" i="2" s="1"/>
  <c r="I137" i="2"/>
  <c r="F179" i="2"/>
  <c r="O138" i="2"/>
  <c r="P138" i="2" s="1"/>
  <c r="K179" i="2"/>
  <c r="L179" i="2" s="1"/>
  <c r="K46" i="4"/>
  <c r="L46" i="4" s="1"/>
  <c r="K39" i="4"/>
  <c r="L39" i="4" s="1"/>
  <c r="K45" i="4"/>
  <c r="L45" i="4" s="1"/>
  <c r="K38" i="4"/>
  <c r="L38" i="4" s="1"/>
  <c r="O46" i="4"/>
  <c r="P46" i="4" s="1"/>
  <c r="O35" i="4"/>
  <c r="P35" i="4" s="1"/>
  <c r="A10" i="4"/>
  <c r="A11" i="4" s="1"/>
  <c r="O38" i="4"/>
  <c r="P38" i="4" s="1"/>
  <c r="K35" i="4"/>
  <c r="L35" i="4" s="1"/>
  <c r="O45" i="4"/>
  <c r="P45" i="4" s="1"/>
  <c r="O41" i="4"/>
  <c r="P41" i="4" s="1"/>
  <c r="K41" i="4"/>
  <c r="L41" i="4" s="1"/>
  <c r="K42" i="4"/>
  <c r="L42" i="4" s="1"/>
  <c r="K37" i="4"/>
  <c r="L37" i="4" s="1"/>
  <c r="O39" i="4"/>
  <c r="P39" i="4" s="1"/>
  <c r="I42" i="4"/>
  <c r="O42" i="4" s="1"/>
  <c r="P42" i="4" s="1"/>
  <c r="K44" i="4"/>
  <c r="L44" i="4" s="1"/>
  <c r="O40" i="4"/>
  <c r="P40" i="4" s="1"/>
  <c r="K40" i="4"/>
  <c r="L40" i="4" s="1"/>
  <c r="K186" i="2"/>
  <c r="L186" i="2" s="1"/>
  <c r="O186" i="2"/>
  <c r="P186" i="2" s="1"/>
  <c r="K84" i="2"/>
  <c r="L84" i="2" s="1"/>
  <c r="N137" i="2"/>
  <c r="K137" i="2" s="1"/>
  <c r="L137" i="2" s="1"/>
  <c r="K138" i="2"/>
  <c r="L138" i="2" s="1"/>
  <c r="K167" i="2"/>
  <c r="L167" i="2" s="1"/>
  <c r="O74" i="2"/>
  <c r="P74" i="2" s="1"/>
  <c r="I84" i="2"/>
  <c r="O84" i="2" s="1"/>
  <c r="P84" i="2" s="1"/>
  <c r="K94" i="2"/>
  <c r="L94" i="2" s="1"/>
  <c r="O167" i="2"/>
  <c r="P167" i="2" s="1"/>
  <c r="K169" i="2"/>
  <c r="L169" i="2" s="1"/>
  <c r="O169" i="2"/>
  <c r="P169" i="2" s="1"/>
  <c r="O168" i="2"/>
  <c r="P168" i="2" s="1"/>
  <c r="K67" i="2"/>
  <c r="L67" i="2" s="1"/>
  <c r="K96" i="2"/>
  <c r="L96" i="2" s="1"/>
  <c r="K168" i="2"/>
  <c r="L168" i="2" s="1"/>
  <c r="K98" i="2"/>
  <c r="L98" i="2" s="1"/>
  <c r="K74" i="2"/>
  <c r="L74" i="2" s="1"/>
  <c r="K95" i="2"/>
  <c r="L95" i="2" s="1"/>
  <c r="O67" i="2"/>
  <c r="P67" i="2" s="1"/>
  <c r="K104" i="2"/>
  <c r="L104" i="2" s="1"/>
  <c r="O103" i="2"/>
  <c r="P103" i="2" s="1"/>
  <c r="K62" i="2"/>
  <c r="L62" i="2" s="1"/>
  <c r="K101" i="2"/>
  <c r="L101" i="2" s="1"/>
  <c r="K65" i="2"/>
  <c r="L65" i="2" s="1"/>
  <c r="K100" i="2"/>
  <c r="L100" i="2" s="1"/>
  <c r="K103" i="2"/>
  <c r="L103" i="2" s="1"/>
  <c r="O98" i="2"/>
  <c r="P98" i="2" s="1"/>
  <c r="K102" i="2"/>
  <c r="L102" i="2" s="1"/>
  <c r="O92" i="2"/>
  <c r="P92" i="2" s="1"/>
  <c r="O100" i="2"/>
  <c r="P100" i="2" s="1"/>
  <c r="O99" i="2"/>
  <c r="P99" i="2" s="1"/>
  <c r="O102" i="2"/>
  <c r="P102" i="2" s="1"/>
  <c r="K82" i="2"/>
  <c r="L82" i="2" s="1"/>
  <c r="O101" i="2"/>
  <c r="P101" i="2" s="1"/>
  <c r="K70" i="2"/>
  <c r="L70" i="2" s="1"/>
  <c r="K99" i="2"/>
  <c r="L99" i="2" s="1"/>
  <c r="K75" i="2"/>
  <c r="L75" i="2" s="1"/>
  <c r="K93" i="2"/>
  <c r="L93" i="2" s="1"/>
  <c r="K81" i="2"/>
  <c r="L81" i="2" s="1"/>
  <c r="O95" i="2"/>
  <c r="P95" i="2" s="1"/>
  <c r="O97" i="2"/>
  <c r="P97" i="2" s="1"/>
  <c r="K92" i="2"/>
  <c r="L92" i="2" s="1"/>
  <c r="O94" i="2"/>
  <c r="P94" i="2" s="1"/>
  <c r="O63" i="2"/>
  <c r="P63" i="2" s="1"/>
  <c r="K83" i="2"/>
  <c r="L83" i="2" s="1"/>
  <c r="I96" i="2"/>
  <c r="O96" i="2" s="1"/>
  <c r="P96" i="2" s="1"/>
  <c r="K69" i="2"/>
  <c r="L69" i="2" s="1"/>
  <c r="O93" i="2"/>
  <c r="P93" i="2" s="1"/>
  <c r="K97" i="2"/>
  <c r="L97" i="2" s="1"/>
  <c r="O77" i="2"/>
  <c r="P77" i="2" s="1"/>
  <c r="O82" i="2"/>
  <c r="P82" i="2" s="1"/>
  <c r="K55" i="2"/>
  <c r="L55" i="2" s="1"/>
  <c r="K72" i="2"/>
  <c r="L72" i="2" s="1"/>
  <c r="K79" i="2"/>
  <c r="L79" i="2" s="1"/>
  <c r="K73" i="2"/>
  <c r="L73" i="2" s="1"/>
  <c r="K63" i="2"/>
  <c r="L63" i="2" s="1"/>
  <c r="O69" i="2"/>
  <c r="P69" i="2" s="1"/>
  <c r="O73" i="2"/>
  <c r="P73" i="2" s="1"/>
  <c r="K77" i="2"/>
  <c r="L77" i="2" s="1"/>
  <c r="O83" i="2"/>
  <c r="P83" i="2" s="1"/>
  <c r="K66" i="2"/>
  <c r="L66" i="2" s="1"/>
  <c r="K71" i="2"/>
  <c r="L71" i="2" s="1"/>
  <c r="O78" i="2"/>
  <c r="P78" i="2" s="1"/>
  <c r="O62" i="2"/>
  <c r="P62" i="2" s="1"/>
  <c r="K64" i="2"/>
  <c r="L64" i="2" s="1"/>
  <c r="O70" i="2"/>
  <c r="P70" i="2" s="1"/>
  <c r="K78" i="2"/>
  <c r="L78" i="2" s="1"/>
  <c r="K80" i="2"/>
  <c r="L80" i="2" s="1"/>
  <c r="O75" i="2"/>
  <c r="P75" i="2" s="1"/>
  <c r="O68" i="2"/>
  <c r="P68" i="2" s="1"/>
  <c r="O66" i="2"/>
  <c r="P66" i="2" s="1"/>
  <c r="O76" i="2"/>
  <c r="P76" i="2" s="1"/>
  <c r="O81" i="2"/>
  <c r="P81" i="2" s="1"/>
  <c r="O71" i="2"/>
  <c r="P71" i="2" s="1"/>
  <c r="O79" i="2"/>
  <c r="P79" i="2" s="1"/>
  <c r="O65" i="2"/>
  <c r="P65" i="2" s="1"/>
  <c r="K68" i="2"/>
  <c r="L68" i="2" s="1"/>
  <c r="O72" i="2"/>
  <c r="P72" i="2" s="1"/>
  <c r="K76" i="2"/>
  <c r="L76" i="2" s="1"/>
  <c r="O80" i="2"/>
  <c r="P80" i="2" s="1"/>
  <c r="O64" i="2"/>
  <c r="P64" i="2" s="1"/>
  <c r="O55" i="2"/>
  <c r="P55" i="2" s="1"/>
  <c r="K54" i="2"/>
  <c r="L54" i="2" s="1"/>
  <c r="K56" i="2"/>
  <c r="L56" i="2" s="1"/>
  <c r="K52" i="2"/>
  <c r="L52" i="2" s="1"/>
  <c r="K51" i="2"/>
  <c r="L51" i="2" s="1"/>
  <c r="O56" i="2"/>
  <c r="P56" i="2" s="1"/>
  <c r="K53" i="2"/>
  <c r="L53" i="2" s="1"/>
  <c r="I54" i="2"/>
  <c r="O54" i="2" s="1"/>
  <c r="P54" i="2" s="1"/>
  <c r="K59" i="2"/>
  <c r="L59" i="2" s="1"/>
  <c r="O50" i="2"/>
  <c r="P50" i="2" s="1"/>
  <c r="K57" i="2"/>
  <c r="L57" i="2" s="1"/>
  <c r="O52" i="2"/>
  <c r="P52" i="2" s="1"/>
  <c r="O58" i="2"/>
  <c r="P58" i="2" s="1"/>
  <c r="O53" i="2"/>
  <c r="P53" i="2" s="1"/>
  <c r="O59" i="2"/>
  <c r="P59" i="2" s="1"/>
  <c r="O51" i="2"/>
  <c r="P51" i="2" s="1"/>
  <c r="O57" i="2"/>
  <c r="P57" i="2" s="1"/>
  <c r="K58" i="2"/>
  <c r="L58" i="2" s="1"/>
  <c r="K50" i="2"/>
  <c r="L50" i="2" s="1"/>
  <c r="A23" i="2"/>
  <c r="A24" i="2"/>
  <c r="A25" i="2"/>
  <c r="A175" i="2"/>
  <c r="A176" i="2"/>
  <c r="A188" i="2"/>
  <c r="A189" i="2"/>
  <c r="A12" i="2"/>
  <c r="A12" i="3"/>
  <c r="I179" i="2" l="1"/>
  <c r="O179" i="2" s="1"/>
  <c r="P179" i="2" s="1"/>
  <c r="A13" i="4"/>
  <c r="O7" i="4"/>
  <c r="O137" i="2"/>
  <c r="P137" i="2" s="1"/>
  <c r="A13" i="3"/>
  <c r="A14" i="3" s="1"/>
  <c r="A15" i="3" s="1"/>
  <c r="A16" i="3" s="1"/>
  <c r="A14" i="4" l="1"/>
  <c r="K78" i="4"/>
  <c r="K80" i="4" s="1"/>
  <c r="K81" i="4" s="1"/>
  <c r="O24" i="4"/>
  <c r="P69" i="4" l="1"/>
  <c r="P73" i="4" s="1"/>
  <c r="A15" i="4"/>
  <c r="A16" i="4" l="1"/>
  <c r="P74" i="4"/>
  <c r="P72" i="4"/>
  <c r="N4" i="4"/>
  <c r="P75" i="4"/>
  <c r="C4" i="3"/>
  <c r="A7" i="2"/>
  <c r="A17" i="4" l="1"/>
  <c r="P77" i="4"/>
  <c r="N5" i="4" s="1"/>
  <c r="D23" i="3"/>
  <c r="D22" i="3"/>
  <c r="D21" i="3"/>
  <c r="D20" i="3"/>
  <c r="A18" i="4" l="1"/>
  <c r="A19" i="4" l="1"/>
  <c r="A20" i="4" s="1"/>
  <c r="A21" i="4" s="1"/>
  <c r="A22" i="4" l="1"/>
  <c r="A27" i="4" s="1"/>
  <c r="A28" i="4" l="1"/>
  <c r="A29" i="4" s="1"/>
  <c r="A30" i="4" s="1"/>
  <c r="A31" i="4" s="1"/>
  <c r="A32" i="4" s="1"/>
  <c r="A33" i="4" s="1"/>
  <c r="A35" i="4" s="1"/>
  <c r="A37" i="4" s="1"/>
  <c r="M196" i="2"/>
  <c r="M193" i="2"/>
  <c r="M194" i="2"/>
  <c r="M191" i="2"/>
  <c r="M180" i="2"/>
  <c r="M166" i="2"/>
  <c r="M165" i="2"/>
  <c r="M91" i="2"/>
  <c r="M90" i="2"/>
  <c r="M89" i="2"/>
  <c r="M88" i="2"/>
  <c r="M87" i="2"/>
  <c r="M86" i="2"/>
  <c r="M60" i="2"/>
  <c r="A38" i="4" l="1"/>
  <c r="A39" i="4" s="1"/>
  <c r="A40" i="4" s="1"/>
  <c r="A41" i="4" s="1"/>
  <c r="A42" i="4" s="1"/>
  <c r="A8" i="2"/>
  <c r="A9" i="2"/>
  <c r="N196" i="2"/>
  <c r="N194" i="2"/>
  <c r="N193" i="2"/>
  <c r="N191" i="2"/>
  <c r="N185" i="2"/>
  <c r="N184" i="2"/>
  <c r="N183" i="2"/>
  <c r="N182" i="2"/>
  <c r="N180" i="2"/>
  <c r="N166" i="2"/>
  <c r="N165" i="2"/>
  <c r="N91" i="2"/>
  <c r="N90" i="2"/>
  <c r="N89" i="2"/>
  <c r="N88" i="2"/>
  <c r="N87" i="2"/>
  <c r="N86" i="2"/>
  <c r="N60" i="2"/>
  <c r="F196" i="2"/>
  <c r="I196" i="2" s="1"/>
  <c r="F194" i="2"/>
  <c r="I194" i="2" s="1"/>
  <c r="F193" i="2"/>
  <c r="I193" i="2" s="1"/>
  <c r="F191" i="2"/>
  <c r="I191" i="2" s="1"/>
  <c r="F185" i="2"/>
  <c r="F184" i="2"/>
  <c r="F183" i="2"/>
  <c r="F182" i="2"/>
  <c r="F180" i="2"/>
  <c r="A44" i="4" l="1"/>
  <c r="A45" i="4" s="1"/>
  <c r="I184" i="2"/>
  <c r="O184" i="2" s="1"/>
  <c r="P184" i="2" s="1"/>
  <c r="I180" i="2"/>
  <c r="O180" i="2" s="1"/>
  <c r="I182" i="2"/>
  <c r="O182" i="2" s="1"/>
  <c r="P182" i="2" s="1"/>
  <c r="I183" i="2"/>
  <c r="O183" i="2" s="1"/>
  <c r="P183" i="2" s="1"/>
  <c r="I185" i="2"/>
  <c r="O185" i="2" s="1"/>
  <c r="P185" i="2" s="1"/>
  <c r="O191" i="2"/>
  <c r="K184" i="2"/>
  <c r="L184" i="2" s="1"/>
  <c r="K88" i="2"/>
  <c r="L88" i="2" s="1"/>
  <c r="K90" i="2"/>
  <c r="L90" i="2" s="1"/>
  <c r="K193" i="2"/>
  <c r="L193" i="2" s="1"/>
  <c r="K194" i="2"/>
  <c r="L194" i="2" s="1"/>
  <c r="K183" i="2"/>
  <c r="L183" i="2" s="1"/>
  <c r="K89" i="2"/>
  <c r="L89" i="2" s="1"/>
  <c r="K185" i="2"/>
  <c r="L185" i="2" s="1"/>
  <c r="K91" i="2"/>
  <c r="L91" i="2" s="1"/>
  <c r="K191" i="2"/>
  <c r="L191" i="2" s="1"/>
  <c r="K60" i="2"/>
  <c r="L60" i="2" s="1"/>
  <c r="O193" i="2"/>
  <c r="P193" i="2" s="1"/>
  <c r="O194" i="2"/>
  <c r="P194" i="2" s="1"/>
  <c r="K180" i="2"/>
  <c r="L180" i="2" s="1"/>
  <c r="O196" i="2"/>
  <c r="P196" i="2" s="1"/>
  <c r="K165" i="2"/>
  <c r="L165" i="2" s="1"/>
  <c r="K86" i="2"/>
  <c r="L86" i="2" s="1"/>
  <c r="K182" i="2"/>
  <c r="L182" i="2" s="1"/>
  <c r="K87" i="2"/>
  <c r="L87" i="2" s="1"/>
  <c r="K196" i="2"/>
  <c r="L196" i="2" s="1"/>
  <c r="K166" i="2"/>
  <c r="L166" i="2" s="1"/>
  <c r="A46" i="4" l="1"/>
  <c r="O188" i="2"/>
  <c r="K15" i="3" s="1"/>
  <c r="L15" i="3" s="1"/>
  <c r="P180" i="2"/>
  <c r="O175" i="2"/>
  <c r="P191" i="2"/>
  <c r="K14" i="3" l="1"/>
  <c r="L14" i="3" s="1"/>
  <c r="A47" i="4"/>
  <c r="A52" i="4" s="1"/>
  <c r="L16" i="3"/>
  <c r="F166" i="2"/>
  <c r="I166" i="2" s="1"/>
  <c r="O166" i="2" s="1"/>
  <c r="P166" i="2" s="1"/>
  <c r="F165" i="2"/>
  <c r="F91" i="2"/>
  <c r="I91" i="2" s="1"/>
  <c r="O91" i="2" s="1"/>
  <c r="P91" i="2" s="1"/>
  <c r="F90" i="2"/>
  <c r="I90" i="2" s="1"/>
  <c r="O90" i="2" s="1"/>
  <c r="P90" i="2" s="1"/>
  <c r="F89" i="2"/>
  <c r="I89" i="2" s="1"/>
  <c r="O89" i="2" s="1"/>
  <c r="P89" i="2" s="1"/>
  <c r="F88" i="2"/>
  <c r="I88" i="2" s="1"/>
  <c r="O88" i="2" s="1"/>
  <c r="P88" i="2" s="1"/>
  <c r="F87" i="2"/>
  <c r="I87" i="2" s="1"/>
  <c r="O87" i="2" s="1"/>
  <c r="P87" i="2" s="1"/>
  <c r="F86" i="2"/>
  <c r="I86" i="2" s="1"/>
  <c r="O86" i="2" s="1"/>
  <c r="P86" i="2" s="1"/>
  <c r="F60" i="2"/>
  <c r="A53" i="4" l="1"/>
  <c r="A54" i="4" s="1"/>
  <c r="A55" i="4" s="1"/>
  <c r="I165" i="2"/>
  <c r="O165" i="2" s="1"/>
  <c r="P165" i="2" s="1"/>
  <c r="I60" i="2"/>
  <c r="O60" i="2" s="1"/>
  <c r="P60" i="2" s="1"/>
  <c r="A366" i="2"/>
  <c r="A365" i="2"/>
  <c r="A364" i="2"/>
  <c r="A363" i="2"/>
  <c r="A362" i="2"/>
  <c r="A361" i="2"/>
  <c r="A360" i="2"/>
  <c r="A359" i="2"/>
  <c r="A358" i="2"/>
  <c r="A357" i="2"/>
  <c r="A356" i="2"/>
  <c r="A355" i="2"/>
  <c r="A354" i="2"/>
  <c r="A353" i="2"/>
  <c r="A352" i="2"/>
  <c r="A351" i="2"/>
  <c r="A350" i="2"/>
  <c r="A349" i="2"/>
  <c r="A348" i="2"/>
  <c r="A347" i="2"/>
  <c r="A346" i="2"/>
  <c r="A345" i="2"/>
  <c r="A344" i="2"/>
  <c r="A343" i="2"/>
  <c r="A342" i="2"/>
  <c r="A341" i="2"/>
  <c r="A340" i="2"/>
  <c r="A339" i="2"/>
  <c r="A338" i="2"/>
  <c r="A337" i="2"/>
  <c r="A336" i="2"/>
  <c r="A335" i="2"/>
  <c r="A334" i="2"/>
  <c r="A333" i="2"/>
  <c r="A332" i="2"/>
  <c r="A331" i="2"/>
  <c r="A330" i="2"/>
  <c r="A329" i="2"/>
  <c r="A328" i="2"/>
  <c r="A327" i="2"/>
  <c r="A326" i="2"/>
  <c r="A325" i="2"/>
  <c r="A324" i="2"/>
  <c r="A323" i="2"/>
  <c r="A322" i="2"/>
  <c r="A321" i="2"/>
  <c r="A320" i="2"/>
  <c r="A319" i="2"/>
  <c r="A318" i="2"/>
  <c r="A317" i="2"/>
  <c r="A316" i="2"/>
  <c r="A315" i="2"/>
  <c r="A314" i="2"/>
  <c r="A313" i="2"/>
  <c r="A312" i="2"/>
  <c r="A311" i="2"/>
  <c r="A310" i="2"/>
  <c r="A309" i="2"/>
  <c r="A308" i="2"/>
  <c r="A307" i="2"/>
  <c r="A306" i="2"/>
  <c r="A305" i="2"/>
  <c r="A304" i="2"/>
  <c r="A303" i="2"/>
  <c r="A302" i="2"/>
  <c r="A301" i="2"/>
  <c r="A300" i="2"/>
  <c r="A299" i="2"/>
  <c r="A298" i="2"/>
  <c r="A297" i="2"/>
  <c r="A296" i="2"/>
  <c r="A295" i="2"/>
  <c r="A294" i="2"/>
  <c r="A293" i="2"/>
  <c r="A292" i="2"/>
  <c r="A291" i="2"/>
  <c r="A290" i="2"/>
  <c r="A289" i="2"/>
  <c r="A288" i="2"/>
  <c r="A287" i="2"/>
  <c r="A286" i="2"/>
  <c r="A285" i="2"/>
  <c r="A284" i="2"/>
  <c r="A283" i="2"/>
  <c r="A282" i="2"/>
  <c r="A281" i="2"/>
  <c r="A280" i="2"/>
  <c r="A279" i="2"/>
  <c r="A278" i="2"/>
  <c r="A277" i="2"/>
  <c r="A276" i="2"/>
  <c r="A275" i="2"/>
  <c r="A274" i="2"/>
  <c r="A273" i="2"/>
  <c r="A272" i="2"/>
  <c r="A271" i="2"/>
  <c r="A270" i="2"/>
  <c r="A269" i="2"/>
  <c r="A268" i="2"/>
  <c r="A267" i="2"/>
  <c r="A266" i="2"/>
  <c r="A265" i="2"/>
  <c r="A264" i="2"/>
  <c r="A263" i="2"/>
  <c r="A262" i="2"/>
  <c r="A261" i="2"/>
  <c r="A260" i="2"/>
  <c r="A259" i="2"/>
  <c r="A258" i="2"/>
  <c r="A257" i="2"/>
  <c r="A256" i="2"/>
  <c r="A255" i="2"/>
  <c r="A254" i="2"/>
  <c r="A253" i="2"/>
  <c r="A252" i="2"/>
  <c r="A251" i="2"/>
  <c r="A250" i="2"/>
  <c r="A249" i="2"/>
  <c r="A248" i="2"/>
  <c r="A247" i="2"/>
  <c r="A246" i="2"/>
  <c r="A245" i="2"/>
  <c r="A244" i="2"/>
  <c r="A243" i="2"/>
  <c r="A242" i="2"/>
  <c r="A241" i="2"/>
  <c r="A240" i="2"/>
  <c r="A239" i="2"/>
  <c r="A238" i="2"/>
  <c r="A237" i="2"/>
  <c r="A236" i="2"/>
  <c r="A235" i="2"/>
  <c r="A234" i="2"/>
  <c r="A233" i="2"/>
  <c r="A232" i="2"/>
  <c r="A231" i="2"/>
  <c r="A230" i="2"/>
  <c r="A229" i="2"/>
  <c r="A228" i="2"/>
  <c r="A227" i="2"/>
  <c r="A226" i="2"/>
  <c r="A225" i="2"/>
  <c r="A224" i="2"/>
  <c r="A223" i="2"/>
  <c r="A222" i="2"/>
  <c r="A221" i="2"/>
  <c r="A220" i="2"/>
  <c r="A219" i="2"/>
  <c r="A218" i="2"/>
  <c r="A217" i="2"/>
  <c r="A216" i="2"/>
  <c r="A215" i="2"/>
  <c r="A214" i="2"/>
  <c r="A213" i="2"/>
  <c r="A212" i="2"/>
  <c r="A211" i="2"/>
  <c r="A210" i="2"/>
  <c r="A209" i="2"/>
  <c r="A208" i="2"/>
  <c r="A207" i="2"/>
  <c r="A184" i="3"/>
  <c r="A183" i="3"/>
  <c r="A182" i="3"/>
  <c r="A181" i="3"/>
  <c r="A180" i="3"/>
  <c r="A179" i="3"/>
  <c r="A178" i="3"/>
  <c r="A177" i="3"/>
  <c r="A176" i="3"/>
  <c r="A175" i="3"/>
  <c r="A174" i="3"/>
  <c r="A173" i="3"/>
  <c r="A172" i="3"/>
  <c r="A171" i="3"/>
  <c r="A170" i="3"/>
  <c r="A169" i="3"/>
  <c r="A168" i="3"/>
  <c r="A167" i="3"/>
  <c r="A166" i="3"/>
  <c r="A165" i="3"/>
  <c r="A164" i="3"/>
  <c r="A163" i="3"/>
  <c r="A162" i="3"/>
  <c r="A161" i="3"/>
  <c r="A160" i="3"/>
  <c r="A159" i="3"/>
  <c r="A158" i="3"/>
  <c r="A157" i="3"/>
  <c r="A156" i="3"/>
  <c r="A155" i="3"/>
  <c r="A154" i="3"/>
  <c r="A153" i="3"/>
  <c r="A152" i="3"/>
  <c r="A151" i="3"/>
  <c r="A150" i="3"/>
  <c r="A149" i="3"/>
  <c r="A148" i="3"/>
  <c r="A147" i="3"/>
  <c r="A146" i="3"/>
  <c r="A145" i="3"/>
  <c r="A144" i="3"/>
  <c r="A143" i="3"/>
  <c r="A142" i="3"/>
  <c r="A141" i="3"/>
  <c r="A140" i="3"/>
  <c r="A139" i="3"/>
  <c r="A138" i="3"/>
  <c r="A137" i="3"/>
  <c r="A136" i="3"/>
  <c r="A135" i="3"/>
  <c r="A134" i="3"/>
  <c r="A133" i="3"/>
  <c r="A132" i="3"/>
  <c r="A131" i="3"/>
  <c r="A130" i="3"/>
  <c r="A129" i="3"/>
  <c r="A128" i="3"/>
  <c r="A127" i="3"/>
  <c r="A126" i="3"/>
  <c r="A125" i="3"/>
  <c r="A124" i="3"/>
  <c r="A123" i="3"/>
  <c r="A122" i="3"/>
  <c r="A121" i="3"/>
  <c r="A120" i="3"/>
  <c r="A119" i="3"/>
  <c r="A118" i="3"/>
  <c r="A117" i="3"/>
  <c r="A116" i="3"/>
  <c r="A115" i="3"/>
  <c r="A114" i="3"/>
  <c r="A113" i="3"/>
  <c r="A112" i="3"/>
  <c r="A111" i="3"/>
  <c r="A110" i="3"/>
  <c r="A109" i="3"/>
  <c r="A108" i="3"/>
  <c r="A107" i="3"/>
  <c r="A106" i="3"/>
  <c r="A105" i="3"/>
  <c r="A104" i="3"/>
  <c r="A103" i="3"/>
  <c r="A102" i="3"/>
  <c r="A101" i="3"/>
  <c r="A100" i="3"/>
  <c r="A99" i="3"/>
  <c r="A98" i="3"/>
  <c r="A97" i="3"/>
  <c r="A96" i="3"/>
  <c r="A95" i="3"/>
  <c r="A94" i="3"/>
  <c r="A93" i="3"/>
  <c r="A92" i="3"/>
  <c r="A91" i="3"/>
  <c r="A90" i="3"/>
  <c r="A89" i="3"/>
  <c r="A88" i="3"/>
  <c r="A87" i="3"/>
  <c r="A86" i="3"/>
  <c r="A85" i="3"/>
  <c r="A84" i="3"/>
  <c r="A83" i="3"/>
  <c r="A82" i="3"/>
  <c r="A81" i="3"/>
  <c r="A80" i="3"/>
  <c r="A79" i="3"/>
  <c r="A78" i="3"/>
  <c r="A77" i="3"/>
  <c r="A76" i="3"/>
  <c r="A75" i="3"/>
  <c r="A74" i="3"/>
  <c r="A73" i="3"/>
  <c r="A72" i="3"/>
  <c r="A71" i="3"/>
  <c r="A70" i="3"/>
  <c r="A69" i="3"/>
  <c r="A68" i="3"/>
  <c r="A67" i="3"/>
  <c r="A66" i="3"/>
  <c r="A65" i="3"/>
  <c r="A64" i="3"/>
  <c r="A63" i="3"/>
  <c r="A62" i="3"/>
  <c r="A61" i="3"/>
  <c r="A60" i="3"/>
  <c r="A59" i="3"/>
  <c r="A58" i="3"/>
  <c r="A57" i="3"/>
  <c r="A56" i="3"/>
  <c r="A55" i="3"/>
  <c r="A54" i="3"/>
  <c r="A53" i="3"/>
  <c r="A52" i="3"/>
  <c r="A51" i="3"/>
  <c r="A50" i="3"/>
  <c r="A49" i="3"/>
  <c r="A48" i="3"/>
  <c r="A47" i="3"/>
  <c r="A46" i="3"/>
  <c r="A45" i="3"/>
  <c r="A44" i="3"/>
  <c r="A43" i="3"/>
  <c r="A42" i="3"/>
  <c r="A41" i="3"/>
  <c r="A40" i="3"/>
  <c r="A39" i="3"/>
  <c r="A38" i="3"/>
  <c r="A37" i="3"/>
  <c r="A36" i="3"/>
  <c r="A35" i="3"/>
  <c r="A34" i="3"/>
  <c r="A33" i="3"/>
  <c r="A32" i="3"/>
  <c r="A31" i="3"/>
  <c r="A30" i="3"/>
  <c r="A29" i="3"/>
  <c r="A56" i="4" l="1"/>
  <c r="O24" i="2"/>
  <c r="A10" i="2"/>
  <c r="K13" i="3" l="1"/>
  <c r="L13" i="3" s="1"/>
  <c r="A61" i="4"/>
  <c r="A63" i="4" s="1"/>
  <c r="A65" i="4" s="1"/>
  <c r="A67" i="4" s="1"/>
  <c r="O7" i="2"/>
  <c r="K12" i="3" s="1"/>
  <c r="A11" i="2"/>
  <c r="A13" i="2" s="1"/>
  <c r="A14" i="2" s="1"/>
  <c r="L12" i="3" l="1"/>
  <c r="A15" i="2"/>
  <c r="A16" i="2" l="1"/>
  <c r="P198" i="2"/>
  <c r="N4" i="2" s="1"/>
  <c r="K207" i="2"/>
  <c r="K209" i="2" s="1"/>
  <c r="K210" i="2" s="1"/>
  <c r="A17" i="2" l="1"/>
  <c r="M9" i="3"/>
  <c r="M19" i="3" s="1"/>
  <c r="A18" i="2" l="1"/>
  <c r="A19" i="2" s="1"/>
  <c r="M22" i="3"/>
  <c r="M21" i="3"/>
  <c r="M23" i="3"/>
  <c r="M20" i="3"/>
  <c r="P202" i="2"/>
  <c r="P201" i="2"/>
  <c r="P203" i="2"/>
  <c r="P204" i="2"/>
  <c r="A20" i="2" l="1"/>
  <c r="A21" i="2" s="1"/>
  <c r="P206" i="2"/>
  <c r="N5" i="2" s="1"/>
  <c r="M24" i="3"/>
  <c r="M7" i="3" s="1"/>
  <c r="A22" i="2" l="1"/>
  <c r="A27" i="2" l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A39" i="2" s="1"/>
  <c r="A40" i="2" s="1"/>
  <c r="A41" i="2" s="1"/>
  <c r="A42" i="2" s="1"/>
  <c r="A43" i="2" s="1"/>
  <c r="A44" i="2" s="1"/>
  <c r="A45" i="2" s="1"/>
  <c r="A46" i="2" l="1"/>
  <c r="A47" i="2" s="1"/>
  <c r="A48" i="2" s="1"/>
  <c r="A50" i="2" s="1"/>
  <c r="A51" i="2" s="1"/>
  <c r="A52" i="2" s="1"/>
  <c r="A53" i="2" s="1"/>
  <c r="A54" i="2" l="1"/>
  <c r="A55" i="2" s="1"/>
  <c r="A56" i="2" s="1"/>
  <c r="A57" i="2" s="1"/>
  <c r="A58" i="2" s="1"/>
  <c r="A59" i="2" s="1"/>
  <c r="A60" i="2" s="1"/>
  <c r="A62" i="2" s="1"/>
  <c r="A63" i="2" s="1"/>
  <c r="A64" i="2" s="1"/>
  <c r="A65" i="2" s="1"/>
  <c r="A66" i="2" s="1"/>
  <c r="A67" i="2" s="1"/>
  <c r="A68" i="2" s="1"/>
  <c r="A69" i="2" s="1"/>
  <c r="A70" i="2" s="1"/>
  <c r="A71" i="2" s="1"/>
  <c r="A72" i="2" s="1"/>
  <c r="A73" i="2" s="1"/>
  <c r="A74" i="2" s="1"/>
  <c r="A75" i="2" s="1"/>
  <c r="A76" i="2" s="1"/>
  <c r="A77" i="2" s="1"/>
  <c r="A78" i="2" s="1"/>
  <c r="A79" i="2" s="1"/>
  <c r="A80" i="2" s="1"/>
  <c r="A81" i="2" s="1"/>
  <c r="A82" i="2" s="1"/>
  <c r="A83" i="2" s="1"/>
  <c r="A84" i="2" s="1"/>
  <c r="A86" i="2" s="1"/>
  <c r="A87" i="2" s="1"/>
  <c r="A88" i="2" s="1"/>
  <c r="A89" i="2" s="1"/>
  <c r="A90" i="2" s="1"/>
  <c r="A91" i="2" s="1"/>
  <c r="A92" i="2" s="1"/>
  <c r="A93" i="2" s="1"/>
  <c r="A94" i="2" s="1"/>
  <c r="A95" i="2" s="1"/>
  <c r="A96" i="2" s="1"/>
  <c r="A97" i="2" s="1"/>
  <c r="A98" i="2" s="1"/>
  <c r="A99" i="2" s="1"/>
  <c r="A100" i="2" s="1"/>
  <c r="A101" i="2" s="1"/>
  <c r="A102" i="2" s="1"/>
  <c r="A103" i="2" s="1"/>
  <c r="A104" i="2" s="1"/>
  <c r="A106" i="2" s="1"/>
  <c r="A107" i="2" l="1"/>
  <c r="A108" i="2" l="1"/>
  <c r="A109" i="2" l="1"/>
  <c r="A110" i="2" s="1"/>
  <c r="A111" i="2" l="1"/>
  <c r="A112" i="2" s="1"/>
  <c r="A113" i="2" l="1"/>
  <c r="A114" i="2" s="1"/>
  <c r="A115" i="2" s="1"/>
  <c r="A116" i="2" s="1"/>
  <c r="A117" i="2" s="1"/>
  <c r="A118" i="2" s="1"/>
  <c r="A119" i="2" s="1"/>
  <c r="A120" i="2" s="1"/>
  <c r="A121" i="2" s="1"/>
  <c r="A122" i="2" s="1"/>
  <c r="A123" i="2" s="1"/>
  <c r="A124" i="2" s="1"/>
  <c r="A125" i="2" s="1"/>
  <c r="A126" i="2" s="1"/>
  <c r="A127" i="2" s="1"/>
  <c r="A128" i="2" s="1"/>
  <c r="A129" i="2" s="1"/>
  <c r="A130" i="2" s="1"/>
  <c r="A131" i="2" s="1"/>
  <c r="A132" i="2" s="1"/>
  <c r="A133" i="2" s="1"/>
  <c r="A134" i="2" s="1"/>
  <c r="A135" i="2" l="1"/>
  <c r="A137" i="2" s="1"/>
  <c r="A138" i="2" s="1"/>
  <c r="A139" i="2" l="1"/>
  <c r="A140" i="2" s="1"/>
  <c r="A141" i="2" s="1"/>
  <c r="A142" i="2" s="1"/>
  <c r="A143" i="2" s="1"/>
  <c r="A144" i="2" s="1"/>
  <c r="A145" i="2" s="1"/>
  <c r="A146" i="2" s="1"/>
  <c r="A147" i="2" s="1"/>
  <c r="A148" i="2" s="1"/>
  <c r="A149" i="2" s="1"/>
  <c r="A150" i="2" s="1"/>
  <c r="A151" i="2" s="1"/>
  <c r="A152" i="2" s="1"/>
  <c r="A153" i="2" s="1"/>
  <c r="A154" i="2" s="1"/>
  <c r="A156" i="2" s="1"/>
  <c r="A157" i="2" s="1"/>
  <c r="A158" i="2" l="1"/>
  <c r="A159" i="2" s="1"/>
  <c r="A160" i="2" l="1"/>
  <c r="A161" i="2" s="1"/>
  <c r="A162" i="2" s="1"/>
  <c r="A163" i="2" s="1"/>
  <c r="A165" i="2" s="1"/>
  <c r="A166" i="2" l="1"/>
  <c r="A167" i="2" s="1"/>
  <c r="A168" i="2" s="1"/>
  <c r="A169" i="2" s="1"/>
  <c r="A170" i="2" l="1"/>
  <c r="A171" i="2" s="1"/>
  <c r="A172" i="2" s="1"/>
  <c r="A173" i="2" l="1"/>
  <c r="A178" i="2" s="1"/>
  <c r="A179" i="2" s="1"/>
  <c r="A180" i="2" s="1"/>
  <c r="A182" i="2" s="1"/>
  <c r="A183" i="2" s="1"/>
  <c r="A184" i="2" l="1"/>
  <c r="A185" i="2" s="1"/>
  <c r="A186" i="2" s="1"/>
  <c r="A191" i="2" s="1"/>
  <c r="A193" i="2" s="1"/>
  <c r="A194" i="2" s="1"/>
  <c r="A196" i="2" s="1"/>
</calcChain>
</file>

<file path=xl/sharedStrings.xml><?xml version="1.0" encoding="utf-8"?>
<sst xmlns="http://schemas.openxmlformats.org/spreadsheetml/2006/main" count="545" uniqueCount="270">
  <si>
    <t>MATERIAL TAKEOFF AND COST ESTIMATE STATEMENT</t>
  </si>
  <si>
    <t>PROJECT NAME:</t>
  </si>
  <si>
    <t>LOCATION:</t>
  </si>
  <si>
    <t>TOTAL AREA(SF)</t>
  </si>
  <si>
    <t>Area May Vary</t>
  </si>
  <si>
    <t>Sr #</t>
  </si>
  <si>
    <t>REFERENCE</t>
  </si>
  <si>
    <t>DESCRIPTION</t>
  </si>
  <si>
    <t>TOTAL COST</t>
  </si>
  <si>
    <t>$COST/SF</t>
  </si>
  <si>
    <t>DIVISION WISE SUMMARY</t>
  </si>
  <si>
    <t>CSI DIVISIONS</t>
  </si>
  <si>
    <t>01-General Conditions</t>
  </si>
  <si>
    <t>26-Electrical</t>
  </si>
  <si>
    <t>27-Communications</t>
  </si>
  <si>
    <t>28-Electronic Safety &amp; security</t>
  </si>
  <si>
    <t>31-Earthwork</t>
  </si>
  <si>
    <t>SUB TOTAL</t>
  </si>
  <si>
    <t>OVERHEAD</t>
  </si>
  <si>
    <t>PROFIT</t>
  </si>
  <si>
    <t>INSURANCE</t>
  </si>
  <si>
    <t>CONTINGENCY</t>
  </si>
  <si>
    <t>NET TOTAL</t>
  </si>
  <si>
    <t>QUANTITY</t>
  </si>
  <si>
    <t>WASTE</t>
  </si>
  <si>
    <t>TOTAL QTY</t>
  </si>
  <si>
    <t>UNIT</t>
  </si>
  <si>
    <t>COST/UNIT</t>
  </si>
  <si>
    <t>MATERIAL TOTAL</t>
  </si>
  <si>
    <t>01. GENERAL CONDITIONS</t>
  </si>
  <si>
    <t>INDIRECT PROJECT COSTS</t>
  </si>
  <si>
    <t>General Liability Insurance</t>
  </si>
  <si>
    <t>General Conditions (Backoffice Overhead)</t>
  </si>
  <si>
    <t>DIRECT PROJECT COSTS</t>
  </si>
  <si>
    <t>Bonding Fee (If required)</t>
  </si>
  <si>
    <t>Equipment Rental</t>
  </si>
  <si>
    <t>Travel, Tools, Gas</t>
  </si>
  <si>
    <t>Temp. Facilities</t>
  </si>
  <si>
    <t>Temp. Signage and Protection</t>
  </si>
  <si>
    <t>Temp. Fencing</t>
  </si>
  <si>
    <t>Field Superintendent/Foreman (Full Time)</t>
  </si>
  <si>
    <t>SF</t>
  </si>
  <si>
    <t>LF</t>
  </si>
  <si>
    <t>EA</t>
  </si>
  <si>
    <t>NOTES FOR CLIENTS</t>
  </si>
  <si>
    <t>SUBTOTAL</t>
  </si>
  <si>
    <t>THIS EXCEL STATEMENT IS EDITABLE AND CAN BE MODIFIED AS NEEDED.</t>
  </si>
  <si>
    <t>GENERAL CONDITIONS</t>
  </si>
  <si>
    <t>26. ELECTRICAL</t>
  </si>
  <si>
    <t xml:space="preserve">RECEPTACLES &amp; DISCONNECT SWITCHES </t>
  </si>
  <si>
    <t xml:space="preserve">LIGHTING CONTROLS </t>
  </si>
  <si>
    <t xml:space="preserve">LIGHTING FIXTURES </t>
  </si>
  <si>
    <t>CY</t>
  </si>
  <si>
    <t>31. EARTHWORK</t>
  </si>
  <si>
    <t>EXCAVATION</t>
  </si>
  <si>
    <t>LABOR 
$/UNIT</t>
  </si>
  <si>
    <t>TOTAL MANHOURS</t>
  </si>
  <si>
    <t>EFFICIENCY
(UNIT/HRs)</t>
  </si>
  <si>
    <t>LABOR RATE</t>
  </si>
  <si>
    <t>TOTAL LABOR
COST</t>
  </si>
  <si>
    <t>LABOR + MAT TOTAL COST</t>
  </si>
  <si>
    <t>L+M UNIT COST</t>
  </si>
  <si>
    <t>27. COMMUNICATIONS</t>
  </si>
  <si>
    <t>28. ELECTRONIC SAFETY &amp; SECURITY</t>
  </si>
  <si>
    <t>WIRES &amp; CONDUITS</t>
  </si>
  <si>
    <t>TELECOMMUNICATION DEVICES</t>
  </si>
  <si>
    <t>FIRE ALARM DEVICES</t>
  </si>
  <si>
    <t>SECURITY DEVICES</t>
  </si>
  <si>
    <t>Crew Size</t>
  </si>
  <si>
    <t>Working Days</t>
  </si>
  <si>
    <t>Months</t>
  </si>
  <si>
    <r>
      <rPr>
        <b/>
        <sz val="12"/>
        <rFont val="Abadi"/>
        <family val="2"/>
      </rPr>
      <t>NOTES:</t>
    </r>
    <r>
      <rPr>
        <b/>
        <sz val="12"/>
        <color rgb="FFFF0000"/>
        <rFont val="Abadi"/>
        <family val="2"/>
      </rPr>
      <t xml:space="preserve"> PRICES OF LABOR AND MATERIALS ARE TAKEN FROM ONLINE MARKET RESOURCES AND CAN DIFFER FROM LOCAL VENDOR/SUPPLIER, RESPECTED CLIENTS ARE ADVISED TO DOUBLE CHECK TO MAKE SURE THE BID IS COMPETITIVE.</t>
    </r>
  </si>
  <si>
    <t>Units Legends; LS=Lump sum, LF=Linear Footage, CY=Cubic Yard, SF=Square Footage, EA=Count/Each</t>
  </si>
  <si>
    <t>PROJECT</t>
  </si>
  <si>
    <t>BUILDER COST</t>
  </si>
  <si>
    <t>ADDRESS</t>
  </si>
  <si>
    <t>TOTAL BID COST</t>
  </si>
  <si>
    <t>Total Man-hours</t>
  </si>
  <si>
    <t>NEW GAS STATION C-STORE &amp; CAR WASH</t>
  </si>
  <si>
    <t>3001 2ND AVE MARINA, CA 93933</t>
  </si>
  <si>
    <t>250V, 20A, 2-Pole, NEMA 3R Non-Fused Disconnect Switch</t>
  </si>
  <si>
    <t>250V, 60A,3 -Pole, NEMA 3R Non-Fused Disconnect Switch</t>
  </si>
  <si>
    <t>35/2  Non-Fused Disconnect Switch</t>
  </si>
  <si>
    <t>3-Way Dimmer Switch W/4S Backbox With Single Gang Trim and Coverplate</t>
  </si>
  <si>
    <t>Daylight Sensor Switch W/4S Backbox With Single Gang Trim and Coverplate</t>
  </si>
  <si>
    <t>Dimmer Switch W/4S Backbox With Single Gang Trim and Coverplate</t>
  </si>
  <si>
    <t>Dimmer Switch W/Single Cover Plate and Common, Multi-Gang Back Box</t>
  </si>
  <si>
    <t>Emergency Fuel Shut-Off Switch</t>
  </si>
  <si>
    <t>Occupancy Sensor 2-Pole Switch W/4S Backbox With Single Gang Trim and Coverplate</t>
  </si>
  <si>
    <t>Occupancy Sensor Dimmer Switch W/4S Backbox With Single Gang Trim and Coverplate</t>
  </si>
  <si>
    <t>Occupancy Sensor Switch W/4S Backbox With Single Gang Trim and Coverplate</t>
  </si>
  <si>
    <t>Single Pole Switch  W/4S Backbox With Single Gang Trim and Coverplate</t>
  </si>
  <si>
    <t>Switching Powerpack (Occupancy Sensor System) W/4S Backbox With Single Gang Trim and Coverplate</t>
  </si>
  <si>
    <t>Time Clock</t>
  </si>
  <si>
    <t>TSL 430 Remote Emergency Shut-Off and Reset Button</t>
  </si>
  <si>
    <t>Wireless Switching Powerpack (Occupancy Sensor System) W/4S Backbox With Single Gang Trim and Coverplate</t>
  </si>
  <si>
    <t>Tag: 1
Description: Recessed, “Lay-In” Led Troffer, 2' × 4', 0–10V Dimming
Model: Lsi Industries – Lpec24 Led 48L Unv Dim1 50 U Aldcs
Watts: 36.3</t>
  </si>
  <si>
    <t>Tag: 1E
Description: Recessed, “Lay-In” Led Troffer, 2' X 4', 0–10V Dimming, 90-Minute Emerg. Batt Backup W/ 1000 Lm
Model: Lsi Industries – Lpec24 Led 48L Unv Dim1 50 Em10 U Aldcs
Watts: 36.3</t>
  </si>
  <si>
    <t>Tag: 2E
Description: Surface Mount Led Dome Wrap, 1' X 4', 0–10V Dimming, 90-Minute Emerg. Batt Backup
Model: Lsi Industries – Dw–Led–Ho–Cw–Ue– Em Albc
Watts: 57</t>
  </si>
  <si>
    <t>Tag: 6
Description: 6" Led Recessed Down Light
Model: Lsi Industries Lad6–Led–25L–Unv–Dim1–40–Fl–Tr6R–Haz–Wh (Wet Rated)
Watts: 12.3</t>
  </si>
  <si>
    <t>Tag: 7
Description: Building Exterior Wall Sconce – Integral Motion Sensor
Model: Lsi Industries – Xwm Ft Led 04L 40 Ue Gmg Albcs1
Watts: 29.5</t>
  </si>
  <si>
    <t>Tag: 8C
Description: Led Soffit 8’ Strip
Model: Lsi Industries – Sdl8–Led–70L–Fl–50 Albcsd
Watts: 52.6</t>
  </si>
  <si>
    <t>Tag: 8Ce
Description: Led Soffit 8’ Strip – Em Battery Backup
Model: Lsi Industries – Sdl8–Led–70L–Fl–50 Albcsd Em10
Watts: 52.6</t>
  </si>
  <si>
    <t>Tag: 9
Description: Atlantis–Atl
Model: Ela: Atl–1– Wb Br1 H5 65Led 120 Fa Db
Watts: 50</t>
  </si>
  <si>
    <t>Tag: 13
Description: Led Pendant – 7'-0" Aff
Model: Vonn Lighting: Salm Vmc31810–Bl
Watts: 39</t>
  </si>
  <si>
    <t>Tag: 16
Description: Recessed, “Lay-In” Led Troffer, 2' X 2', 0–10V Dimming
Model: Lsi Industries – Lpec22 Led 45L Unv Dim1 50 Aldcs U
Watts: 36.3</t>
  </si>
  <si>
    <t>Lf-30 Amp, 8-Pole, Mechanically Held, Normally Closed Contactor</t>
  </si>
  <si>
    <t>Lf-C, Canopy Mounted Light</t>
  </si>
  <si>
    <t>Tag: B
Description: 8"X4" Led Wraparound, Square Basket, 0-10V Dimmable
Manufacturer: Lithonia Lighting
Catalog No: Sbl4 40L Sld Lp835
Watts: 32, Lamp: Led 4,000 Lm 3500K, Volts: Unv</t>
  </si>
  <si>
    <t>Tag: Ee
Description: 6" Led Open Downlight, 2000 Lumen, Dimmable, 4000K, W/ Battery Backup, 90-Minute Capacity, Damp Location
Manufacturer: Lithonia Lighting
Catalog No: Ldn6 40/20 L06Ar Ls 120 El
Watts: 23, Lamp: Led 2,000 Lm 3500K, Volts: Unv</t>
  </si>
  <si>
    <t>Tag: L
Description: 4' Low Profile Enclosed, Gasketed Industrial Led
Manufacturer: Lithonia Lighting
Catalog No: Fem L48 4000Lm Lpafl Wd Mvolt 40K 80Cri
Watts: 31, Lamp: Led 4,000 Lm 4000K, Volts: Unv</t>
  </si>
  <si>
    <t>Tag: P23
Description: Area Led, Dual-Head, Pole Mtd, Forward-Throw Medium Distribution, Onboard Motion Sensor, House Side Shield, Wet Location (Ip65)
Manufacturer: Lithonia Lighting
Catalog No: D-Series, Size 0 Dsx0 Led P3 40K T3M Mvolt Spa Pirh Hs Ddbxd
Watts: 142, Lamp: Led 17,000 Lm 4000K, Volts: Unv</t>
  </si>
  <si>
    <t>Tag: P2F
Description: Area Led, Dual-Head, Pole Mtd, Type 3 Medium Distribution, Onboard Motion Sensor, House Side Shield, Wet Location (Ip65)
Manufacturer: Lithonia Lighting
Catalog No: D-Series, Size 0 Dsx0 Led P3 40K Tftm Mvolt Spa Pirh Hs Ddbxd
Watts: 142, Lamp: Led 17,000 Lm 4000K, Volts: Unv</t>
  </si>
  <si>
    <t>Tag: W
Description: Led Wallpack, Type 3 Distribution W/Photocell, Motion Sensor, 0-10V Dimming
Manufacturer: Lithonia Lighting
Catalog No: Mrw Led 2 10A700/40K Sr3 Mvolt Pe Dmg Pir Ddbxd
Watts: 47, Lamp: Led 4000 Lm 4000K, Volts: Unv</t>
  </si>
  <si>
    <t>Tag: Xe
Description: Emergency Egress Light, Battery Backup, 90-Minute Capacity
Manufacturer: Lithonia Lighting
Catalog No: Elm2 Led Sd
Watts: 4, Lamp: Led, Volts: 120</t>
  </si>
  <si>
    <t>Tag: M
Description: Rlm Led Wall Sconce
Manufacturer: Wac Lighting
Catalog No: Ws-W15708-Gh
Watts: 12, Lamp: Led, Volts: Unv</t>
  </si>
  <si>
    <t>Tag: P13
Description: Area Led, Single-Head, Pole Mtd, Type 3 Medium Distribution, Onboard Motion Sensor, House Side Shield, Wet Location (Ip65)
Manufacturer: Lithonia Lighting
Catalog No: D-Series, Size 0 Dsx0 Led P3 40K T3M Mvolt Spa Pirh Hs Ddbxd
Watts: 71, Lamp: Led 8,500 Lm 4000K, Volts: Unv</t>
  </si>
  <si>
    <t>Tag: P1F
Description: Area Led, Single-Head, Pole Mtd, Forward-Throw Medium Distribution, Onboard Motion Sensor, House Side Shield, Wet Location (Ip65)
Manufacturer: Lithonia Lighting
Catalog No: D-Series, Size 0 Dsx0 Led P3 40K Tftm Mvolt Spa Pirh Hs Ddbxd
Watts: 71, Lamp: Led 8,500 Lm 4000K, Volts: Unv</t>
  </si>
  <si>
    <t>Tag: S
Description: Led Spot Light, 4000K, Type 3 Narrow Distribution, W/ Photocell, 0-10V Dimming, Wet Location (Ip65)
Manufacturer: Lithonia Lighting
Catalog No: D-Series, Size 3 Dsxf3 Led 6 P1 40K Nsp Mvolt Thk Per Dmg Ddbxd
Watts: 129, Lamp: Led 14,000 Lm 4000K, Volts: Unv</t>
  </si>
  <si>
    <t>WP/GFI Receptacle, 4" Square x 2" Deep Outlet Box W/Single Gang Raised Ring, 1"C(10Ft), W/4S Backbox With Single Gang Trim and Coverplate</t>
  </si>
  <si>
    <t>MISCELLANEOUS</t>
  </si>
  <si>
    <t>Electric Motor</t>
  </si>
  <si>
    <t>EVCS Power Block</t>
  </si>
  <si>
    <t>Junction Box</t>
  </si>
  <si>
    <t>Motor Rated Switch</t>
  </si>
  <si>
    <t>POWER DISTRIBUTIONS</t>
  </si>
  <si>
    <t>Future Solar Area</t>
  </si>
  <si>
    <t>3/4" Plywood Telecom Backboard</t>
  </si>
  <si>
    <t>Attendant Intercom System Console To All Dispensers</t>
  </si>
  <si>
    <t>Telecom Terminal Cabinet</t>
  </si>
  <si>
    <t>Pull Box</t>
  </si>
  <si>
    <t>Tank Over Fire Alarm and Reset Button</t>
  </si>
  <si>
    <t>15/3 Non-Fusible Disconnect Switch</t>
  </si>
  <si>
    <t>20/2  Non-Fusible Disconnect Switch</t>
  </si>
  <si>
    <t>20/2 WP Non-Fusible Disconnect Switch</t>
  </si>
  <si>
    <t>25/3 Non-Fusible Disconnect Switch</t>
  </si>
  <si>
    <t>40/3 Non-Fusible Disconnect Switch</t>
  </si>
  <si>
    <t>60/3 Non-Fusible Disconnect Switch</t>
  </si>
  <si>
    <t>E2.1
E2.2
E3.1
E4.1
E4.2
E3.2
E4.3
E6.3
FSE1</t>
  </si>
  <si>
    <t>E4.1
E4.2</t>
  </si>
  <si>
    <t>E2.1
E2.2</t>
  </si>
  <si>
    <t>E2.1, E2.2</t>
  </si>
  <si>
    <t>Tele Outlet, 4" Square x 2" Deep Outlet Box W/Single Gang Raised Ring, W/4S Backbox With Single Gang Trim and Coverplate</t>
  </si>
  <si>
    <t>Tele/Data Outlet, 4" Square x 2" Deep Outlet Box W/Single Gang Raised Ring, W/4S Backbox With Single Gang Trim and Coverplate</t>
  </si>
  <si>
    <t>WP/GFCI Receptacle, 125VAC,20AMP, 4" Square x 2" Deep Outlet Box W/Single Gang Raised Ring, W/4S Backbox With Single Gang Trim and Coverplate</t>
  </si>
  <si>
    <t>WP/GFCI Receptacle, 4" Square x 2" Deep Outlet Box W/Single Gang Raised Ring, W/4S Backbox With Single Gang Trim and Coverplate</t>
  </si>
  <si>
    <t>Switched Receptacle, 4" Square x 2" Deep Outlet Box W/Single Gang Raised Ring, W/4S Backbox With Single Gang Trim and Coverplate</t>
  </si>
  <si>
    <t>Switched GFI Duplex Receptacle, 4" Square x 2" Deep Outlet Box W/Single Gang Raised Ring, W/4S Backbox With Single Gang Trim and Coverplate</t>
  </si>
  <si>
    <t>Switched GFCI Duplex Receptacle, 4" Square x 2" Deep Outlet Box W/Single Gang Raised Ring, W/4S Backbox With Single Gang Trim and Coverplate</t>
  </si>
  <si>
    <t>Quadruplex Receptacle, 4" Square x 2" Deep Outlet Box W/Single Gang Raised Ring, W/4S Backbox With Single Gang Trim and Coverplate</t>
  </si>
  <si>
    <t>GFI Duplex Receptacle, 4" Square x 2" Deep Outlet Box W/Single Gang Raised Ring, W/4S Backbox With Single Gang Trim and Coverplate</t>
  </si>
  <si>
    <t>20A,208V-1PH Dedicated Receptacle, 4" Square x 2" Deep Outlet Box W/Single Gang Raised Ring, W/4S Backbox With Single Gang Trim and Coverplate</t>
  </si>
  <si>
    <t>30A,208V-1PH Dedicated Receptacle, 4" Square x 2" Deep Outlet Box W/Single Gang Raised Ring, W/4S Backbox With Single Gang Trim and Coverplate</t>
  </si>
  <si>
    <t>Duplex Receptacle, 4" Square x 2" Deep Outlet Box W/Single Gang Raised Ring, W/4S Backbox With Single Gang Trim and Coverplate</t>
  </si>
  <si>
    <t>#12 AWG THWN Cu</t>
  </si>
  <si>
    <t>#10 AWG THWN Cu</t>
  </si>
  <si>
    <t>#8 AWG THWN Cu</t>
  </si>
  <si>
    <t>#6 AWG THWN Cu</t>
  </si>
  <si>
    <t>#4 AWG THWN Cu</t>
  </si>
  <si>
    <t>Wire 2F4250 From MSB To Panel AB</t>
  </si>
  <si>
    <t>Wire 2F43/0 From Panel AB To Panel MCC</t>
  </si>
  <si>
    <t>Wire 2F4600 From Transformer T1 To Distribution Panel DP</t>
  </si>
  <si>
    <t>Wire 2F4600 From Transformer T2 To Panel F</t>
  </si>
  <si>
    <t>Wire F34 From Transformer AC To Panel AB</t>
  </si>
  <si>
    <t>Wire F3500 From MSB To Transformer T1</t>
  </si>
  <si>
    <t>Wire F3500 From MSB To Transformer T2</t>
  </si>
  <si>
    <t>Wire F43 From Distribution Panel DP To Panel L</t>
  </si>
  <si>
    <t>Wire F43 From Transformer AC To Panel AD</t>
  </si>
  <si>
    <t>Wire F44/0 From Distribution Panel DP To Panel G</t>
  </si>
  <si>
    <t>Wire F44/0 From Distribution Panel DP To Panel P1</t>
  </si>
  <si>
    <t>Wire F44/0 From Distribution Panel DP To Panel P2</t>
  </si>
  <si>
    <t>3/4" RGS Conduit</t>
  </si>
  <si>
    <t>3/4" EMT Conduit</t>
  </si>
  <si>
    <t>1" EMT Conduit</t>
  </si>
  <si>
    <t>Tag: 5 (4'-2") Linear LED Light Fixture</t>
  </si>
  <si>
    <t>1600 Amp, 3 Pole GFCI Main Service Disconnect</t>
  </si>
  <si>
    <t>350 Amp / 3 Pole Main Service Disconnect</t>
  </si>
  <si>
    <t>500 Amp / 3 Pole Main Service Disconnect</t>
  </si>
  <si>
    <t>800 Amp, 3 Pole Main Service Disconnect</t>
  </si>
  <si>
    <t>1600 Amp, 3 Pole Utility Meter W/ Landing Lugs &amp; Metering Facilities</t>
  </si>
  <si>
    <t>350 Amp / 3 Pole Utility Meter W/ Landing Lugs &amp; Metering Facilities</t>
  </si>
  <si>
    <t>500 Amp / 3 Pole Utility Meter W/ Landing Lugs &amp; Metering Facilities</t>
  </si>
  <si>
    <t>200KW Power Block</t>
  </si>
  <si>
    <t xml:space="preserve">2500 KVA,12KV:480Y/277VAC, 3 Phase, 4 Wire, Nema 3R, Pad Mounted Utility Transformer </t>
  </si>
  <si>
    <t>AC-45 KVA, 3 Phase-4 Wire,480V: 208/120VAC, 50 KAIC Min, Nema 3R Pad Mounted Transformer (Arc Flash Warning Labeling)</t>
  </si>
  <si>
    <t>T1-225 KVA, 3 Phase-4 Wire,480V: 208/120VAC, 50 KAIC Min, Nema 3R Pad Mounted Transformer (Arc Flash Warning Labeling)</t>
  </si>
  <si>
    <t>T2-225 KVA, 3 Phase-4 Wire,480V: 208/120VAC, 50 KAIC Min, Nema 3R Pad Mounted Transformer (Arc Flash Warning Labeling)</t>
  </si>
  <si>
    <t>EVCS-1-480V, 310 Amp Electric Vehicle Dual Dc Fast Charging Station</t>
  </si>
  <si>
    <t>EVCS-2-480V, 310 Amp Electric Vehicle Dual Dc Fast Charging Station</t>
  </si>
  <si>
    <t>EVCS-3-480V, 310 Amp Electric Vehicle Dual Dc Fast Charging Station</t>
  </si>
  <si>
    <t>EVCS-4-480V, 310 Amp Electric Vehicle Dual Dc Fast Charging Station</t>
  </si>
  <si>
    <t xml:space="preserve">Panel AB-500 Amp, 480Y/277, 3 Phase, 4 Wire (Fed From Transformer Ac) (Arc Flash Warning Labeling) </t>
  </si>
  <si>
    <t xml:space="preserve">Panel AD-100 Amp, 208Y/120, 3 Phase, 4 Wire (Fed From Transformer Ac) (Arc Flash Warning Labeling) </t>
  </si>
  <si>
    <t xml:space="preserve">Panel DP-800 Amp, 208Y/120VAC, 3 Phase, 4 Wire 35K AIC, Nema 3R (Fed From Transformer T1) (Arc Flash Warning Labeling) </t>
  </si>
  <si>
    <t>Panel F 600 Amp, 208Y/120, 3 Phase, 4 Wire (Fed From Transformer T2) (Arc Flash Warning Labeling)</t>
  </si>
  <si>
    <t>Panel G-225 Amp, 208Y/120, 3 Phase, 4 Wire (Fed From Panel DP) (Arc Flash Warning Labeling)</t>
  </si>
  <si>
    <t>Panel H-125 Amp, 208Y/120, 3 Phase, 4 Wire (Fed From Panel DP) (Arc Flash Warning Labeling)</t>
  </si>
  <si>
    <t>Panel L-100 Amp, 208Y/120, 3 Phase, 4 Wire (Fed From Panel DP) (Arc Flash Warning Labeling)</t>
  </si>
  <si>
    <t xml:space="preserve">Panel MCC-400 Amp, 480Y/277VAC, 3 Phase, 4 Wire, 100k AIC, Nema 1 (Fed From Panel AB) (Arc Flash Warning Labeling) </t>
  </si>
  <si>
    <t>Panel MSB-2500 Amp, 480Y/277VAC, 3 Phase, 4 Wire, 65K AIC, Nema 3R (Fed From Utility Transformer) (Arc Flash Warning Labeling)</t>
  </si>
  <si>
    <t>Panel P1-225 Amp, 208Y/120, 3 Phase, 4 Wire (Fed From Panel DP) (Arc Flash Warning Labeling)</t>
  </si>
  <si>
    <t>Panel P2-225 Amp, 208Y/120, 3 Phase, 4 Wire (Fed From Panel DP) (Arc Flash Warning Labeling)</t>
  </si>
  <si>
    <t>Panel F-100 Amp,120/208V, 3 Phase, 4 Wire Surface Mounted Nema 1</t>
  </si>
  <si>
    <t>CIRCUIT BREAKERS</t>
  </si>
  <si>
    <t>100 Amp, 3 Pole Breaker</t>
  </si>
  <si>
    <t>125 Amp, 3 Pole Breaker</t>
  </si>
  <si>
    <t>15 Amp, 3 Pole Breaker</t>
  </si>
  <si>
    <t>20 AMP, 1 Pole Breaker</t>
  </si>
  <si>
    <t>20 Amp, 2 Pole Breaker</t>
  </si>
  <si>
    <t>20 Amp, 3 Pole Breaker</t>
  </si>
  <si>
    <t>225 Amp, 3 Pole Breaker</t>
  </si>
  <si>
    <t>25 Amp, 1 Pole Breaker</t>
  </si>
  <si>
    <t>25 Amp, 3 Pole Breaker</t>
  </si>
  <si>
    <t>30 Amp, 2 Pole Breaker</t>
  </si>
  <si>
    <t>35 Amp, 2 Pole Breaker</t>
  </si>
  <si>
    <t>40 Amp, 2 Pole Breaker</t>
  </si>
  <si>
    <t>40 Amp, 3 Pole Breaker</t>
  </si>
  <si>
    <t>400 Amp, 3 Pole Breaker</t>
  </si>
  <si>
    <t>50 Amp, 3 Pole Breaker</t>
  </si>
  <si>
    <t>60 Amp, 3 Pole Breaker</t>
  </si>
  <si>
    <t>70 Amp, 3 Pole Breaker</t>
  </si>
  <si>
    <t>800 Amp, 3 Pole Breaker</t>
  </si>
  <si>
    <t>Junction Box Recessed, 4"x4" W/Flush Plate</t>
  </si>
  <si>
    <t>WP Junction Box Recessed, 4"x4" W/Flush Plate</t>
  </si>
  <si>
    <t>Junction Box, 4"x4" W/Flush Plate &amp; Blank Screw-Cover</t>
  </si>
  <si>
    <t>Junction Box Recessed, W/Flexible Conduit Connection</t>
  </si>
  <si>
    <t>WP Junction Box Recessed, W/Flexible Conduit Connection</t>
  </si>
  <si>
    <t>Ground Bus</t>
  </si>
  <si>
    <t>3/4"x10' Grounding Electrode</t>
  </si>
  <si>
    <t>Neutral Bus</t>
  </si>
  <si>
    <t>GROUNDING DETAILS</t>
  </si>
  <si>
    <t>#4 AWG GND Cu</t>
  </si>
  <si>
    <t>#2 AWG Bare Cu Conductor W/ Ground Ring</t>
  </si>
  <si>
    <t>#2 AWG GND Cu</t>
  </si>
  <si>
    <t>Bonding Connection</t>
  </si>
  <si>
    <t>Non Metallic Protective Sleeve</t>
  </si>
  <si>
    <t>3/4" Dia Copper Clad Rod</t>
  </si>
  <si>
    <t>CAT6 Cable</t>
  </si>
  <si>
    <t>1" PVC Conduit</t>
  </si>
  <si>
    <t>18' High Light Pole</t>
  </si>
  <si>
    <t>BACKFILL</t>
  </si>
  <si>
    <t>Trenching For Underground Conduits</t>
  </si>
  <si>
    <t>Backfill For Underground Conduits</t>
  </si>
  <si>
    <t>CONCRETE</t>
  </si>
  <si>
    <t>Concrete Encasement</t>
  </si>
  <si>
    <t>NET (EXPORT)</t>
  </si>
  <si>
    <t>1" PVC Conduit W/Pull Tape</t>
  </si>
  <si>
    <t>1-1/2" PVC Conduit</t>
  </si>
  <si>
    <t>2" PVC Conduit For Solar W/Pull Tape</t>
  </si>
  <si>
    <t>3/4" PVC Conduit W/Pull Tape</t>
  </si>
  <si>
    <t>2" PVC Conduit</t>
  </si>
  <si>
    <t>4" PVC Conduit W/Pull Tape</t>
  </si>
  <si>
    <t>5" PVC Conduit</t>
  </si>
  <si>
    <t>E2.2</t>
  </si>
  <si>
    <t>Gas Pump Emergency Shut-Off Push Button</t>
  </si>
  <si>
    <t>E4.1</t>
  </si>
  <si>
    <t>E6.3</t>
  </si>
  <si>
    <t>E2.1 - E4.3</t>
  </si>
  <si>
    <t>E5.1</t>
  </si>
  <si>
    <t>E5.1 - E5.3</t>
  </si>
  <si>
    <t>Wire F41 From Distribution Panel DP To Panel H</t>
  </si>
  <si>
    <t>2" EMT Conduit W/ Pull string</t>
  </si>
  <si>
    <t>Occupancy Sensor, 360-Deg W/4S Backbox With Single Gang Trim and Coverplate</t>
  </si>
  <si>
    <t>Tag: 10
Description: Exit Sign With 90–Minute Emergency Backup Battery
Model: L.S.I. – Ex R U Wb Wh
Watts: 0.72</t>
  </si>
  <si>
    <t>#6 Wagg GND Cu</t>
  </si>
  <si>
    <t>Outlet Boxes For Fire Alarm Devices</t>
  </si>
  <si>
    <t>LS</t>
  </si>
  <si>
    <t>Permits</t>
  </si>
  <si>
    <t>Mobilization</t>
  </si>
  <si>
    <t>Final Cleaning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</si>
</sst>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  <numFmt numFmtId="165" formatCode="0.0"/>
    <numFmt numFmtId="166" formatCode="_(&quot;$&quot;* #,##0.0_);_(&quot;$&quot;* \(#,##0.0\);_(&quot;$&quot;* &quot;-&quot;??_);_(@_)"/>
    <numFmt numFmtId="167" formatCode="0.0_ "/>
    <numFmt numFmtId="168" formatCode="&quot;$&quot;#,##0"/>
    <numFmt numFmtId="169" formatCode="_(&quot;$&quot;* #,##0_);_(&quot;$&quot;* \(#,##0\);_(&quot;$&quot;* &quot;-&quot;??_);_(@_)"/>
    <numFmt numFmtId="170" formatCode="_(&quot;$&quot;* #,##0_);_(&quot;$&quot;* \(#,##0\);_(&quot;$&quot;* &quot;-&quot;?_);_(@_)"/>
    <numFmt numFmtId="171" formatCode="_([$$-409]* #,##0.00_);_([$$-409]* \(#,##0.00\);_([$$-409]* &quot;-&quot;??_);_(@_)"/>
    <numFmt numFmtId="172" formatCode="_([$$-409]* #,##0_);_([$$-409]* \(#,##0\);_([$$-409]* &quot;-&quot;??_);_(@_)"/>
    <numFmt numFmtId="173" formatCode="_(&quot;$&quot;* #,##0.00_);_(&quot;$&quot;* \(#,##0.00\);_(&quot;$&quot;* &quot;-&quot;?_);_(@_)"/>
    <numFmt numFmtId="174" formatCode="_(&quot;$&quot;* #,##0.0_);_(&quot;$&quot;* \(#,##0.0\);_(&quot;$&quot;* &quot;-&quot;?_);_(@_)"/>
    <numFmt numFmtId="175" formatCode="_(* #,##0_);_(* \(#,##0\);_(* &quot;-&quot;??_);_(@_)"/>
  </numFmts>
  <fonts count="40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Arial"/>
      <family val="2"/>
    </font>
    <font>
      <sz val="12"/>
      <name val="Arial"/>
      <family val="2"/>
    </font>
    <font>
      <b/>
      <sz val="11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rgb="FF333333"/>
      <name val="Calibri"/>
      <family val="2"/>
      <scheme val="minor"/>
    </font>
    <font>
      <b/>
      <sz val="11"/>
      <color rgb="FF333333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4"/>
      <color theme="0"/>
      <name val="Abadi"/>
      <family val="2"/>
    </font>
    <font>
      <b/>
      <sz val="12"/>
      <color theme="0"/>
      <name val="Abadi"/>
      <family val="2"/>
    </font>
    <font>
      <sz val="12"/>
      <name val="Abadi"/>
      <family val="2"/>
    </font>
    <font>
      <b/>
      <sz val="11"/>
      <color theme="1"/>
      <name val="Abadi"/>
      <family val="2"/>
    </font>
    <font>
      <sz val="11"/>
      <color theme="1"/>
      <name val="Abadi"/>
      <family val="2"/>
    </font>
    <font>
      <b/>
      <sz val="14"/>
      <color rgb="FFFF0000"/>
      <name val="Abadi"/>
      <family val="2"/>
    </font>
    <font>
      <b/>
      <sz val="14"/>
      <color theme="1"/>
      <name val="Abadi"/>
      <family val="2"/>
    </font>
    <font>
      <b/>
      <sz val="12"/>
      <name val="Abadi"/>
      <family val="2"/>
    </font>
    <font>
      <b/>
      <sz val="12"/>
      <color theme="1"/>
      <name val="Abadi"/>
      <family val="2"/>
    </font>
    <font>
      <sz val="12"/>
      <color theme="1"/>
      <name val="Abadi"/>
      <family val="2"/>
    </font>
    <font>
      <sz val="11"/>
      <name val="Abadi"/>
      <family val="2"/>
    </font>
    <font>
      <b/>
      <sz val="12"/>
      <color rgb="FFFF0000"/>
      <name val="Abadi"/>
      <family val="2"/>
    </font>
    <font>
      <b/>
      <sz val="11"/>
      <color rgb="FFFF0000"/>
      <name val="Abadi"/>
      <family val="2"/>
    </font>
    <font>
      <sz val="18"/>
      <name val="Abadi"/>
      <family val="2"/>
    </font>
    <font>
      <b/>
      <sz val="14"/>
      <name val="Abadi"/>
      <family val="2"/>
    </font>
    <font>
      <sz val="12"/>
      <color theme="0"/>
      <name val="Abadi"/>
      <family val="2"/>
    </font>
    <font>
      <b/>
      <sz val="11"/>
      <color theme="0"/>
      <name val="Abadi"/>
      <family val="2"/>
    </font>
    <font>
      <sz val="11"/>
      <color theme="1"/>
      <name val="Abadi"/>
      <family val="2"/>
    </font>
    <font>
      <b/>
      <sz val="14"/>
      <color rgb="FF002060"/>
      <name val="Abadi"/>
      <family val="2"/>
    </font>
    <font>
      <b/>
      <sz val="12"/>
      <color rgb="FFFF0000"/>
      <name val="Abadi"/>
      <family val="2"/>
    </font>
    <font>
      <b/>
      <sz val="12"/>
      <color rgb="FF002060"/>
      <name val="Abadi"/>
      <family val="2"/>
    </font>
    <font>
      <b/>
      <sz val="14"/>
      <color rgb="FF002060"/>
      <name val="Abadi"/>
      <family val="2"/>
    </font>
    <font>
      <b/>
      <sz val="16"/>
      <color theme="0"/>
      <name val="Abadi"/>
      <family val="2"/>
    </font>
    <font>
      <b/>
      <sz val="12"/>
      <name val="Abadi"/>
      <family val="2"/>
    </font>
  </fonts>
  <fills count="1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FFFFCC"/>
        <bgColor indexed="64"/>
      </patternFill>
    </fill>
    <fill>
      <gradientFill degree="90">
        <stop position="0">
          <color theme="5" tint="-0.25098422193060094"/>
        </stop>
        <stop position="1">
          <color theme="0" tint="-0.49797051911984619"/>
        </stop>
      </gradientFill>
    </fill>
    <fill>
      <gradientFill degree="90">
        <stop position="0">
          <color theme="5" tint="-0.25098422193060094"/>
        </stop>
        <stop position="1">
          <color theme="0" tint="-0.49794000061037019"/>
        </stop>
      </gradientFill>
    </fill>
    <fill>
      <gradientFill degree="270">
        <stop position="0">
          <color rgb="FFAAD2DA"/>
        </stop>
        <stop position="1">
          <color rgb="FF4A909A"/>
        </stop>
      </gradientFill>
    </fill>
    <fill>
      <gradientFill>
        <stop position="0">
          <color theme="5" tint="0.79995117038483843"/>
        </stop>
        <stop position="1">
          <color theme="5" tint="-0.25098422193060094"/>
        </stop>
      </gradientFill>
    </fill>
    <fill>
      <gradientFill>
        <stop position="0">
          <color theme="5" tint="0.79992065187536243"/>
        </stop>
        <stop position="1">
          <color theme="5" tint="-0.25098422193060094"/>
        </stop>
      </gradientFill>
    </fill>
    <fill>
      <gradientFill degree="90">
        <stop position="0">
          <color theme="5"/>
        </stop>
        <stop position="1">
          <color theme="2" tint="-9.8025452436902985E-2"/>
        </stop>
      </gradientFill>
    </fill>
    <fill>
      <patternFill patternType="solid">
        <fgColor rgb="FF0070C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</fills>
  <borders count="9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 style="medium">
        <color auto="1"/>
      </left>
      <right style="thin">
        <color indexed="22"/>
      </right>
      <top style="thin">
        <color indexed="22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22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indexed="22"/>
      </bottom>
      <diagonal/>
    </border>
    <border>
      <left style="thin">
        <color auto="1"/>
      </left>
      <right/>
      <top style="medium">
        <color theme="1"/>
      </top>
      <bottom style="medium">
        <color theme="1"/>
      </bottom>
      <diagonal/>
    </border>
    <border>
      <left/>
      <right/>
      <top style="medium">
        <color theme="1"/>
      </top>
      <bottom style="medium">
        <color theme="1"/>
      </bottom>
      <diagonal/>
    </border>
    <border>
      <left style="thin">
        <color indexed="22"/>
      </left>
      <right/>
      <top style="thin">
        <color indexed="22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theme="1"/>
      </top>
      <bottom style="medium">
        <color theme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rgb="FFB2B2B2"/>
      </right>
      <top style="thin">
        <color auto="1"/>
      </top>
      <bottom style="thin">
        <color rgb="FFB2B2B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/>
      <top/>
      <bottom style="thin">
        <color indexed="22"/>
      </bottom>
      <diagonal/>
    </border>
    <border>
      <left/>
      <right style="medium">
        <color indexed="64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22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medium">
        <color indexed="64"/>
      </right>
      <top style="thin">
        <color indexed="22"/>
      </top>
      <bottom style="thin">
        <color indexed="22"/>
      </bottom>
      <diagonal/>
    </border>
    <border>
      <left style="medium">
        <color auto="1"/>
      </left>
      <right style="thin">
        <color indexed="22"/>
      </right>
      <top style="thin">
        <color indexed="22"/>
      </top>
      <bottom style="medium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medium">
        <color indexed="64"/>
      </bottom>
      <diagonal/>
    </border>
    <border>
      <left style="thin">
        <color indexed="22"/>
      </left>
      <right style="thin">
        <color indexed="22"/>
      </right>
      <top/>
      <bottom style="medium">
        <color indexed="64"/>
      </bottom>
      <diagonal/>
    </border>
    <border>
      <left style="thin">
        <color indexed="22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22"/>
      </top>
      <bottom style="medium">
        <color indexed="64"/>
      </bottom>
      <diagonal/>
    </border>
    <border>
      <left style="medium">
        <color auto="1"/>
      </left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theme="1"/>
      </top>
      <bottom/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indexed="22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indexed="64"/>
      </left>
      <right style="thin">
        <color indexed="22"/>
      </right>
      <top style="medium">
        <color indexed="64"/>
      </top>
      <bottom style="thin">
        <color indexed="22"/>
      </bottom>
      <diagonal/>
    </border>
    <border>
      <left style="thin">
        <color indexed="22"/>
      </left>
      <right style="medium">
        <color indexed="64"/>
      </right>
      <top style="medium">
        <color indexed="64"/>
      </top>
      <bottom style="thin">
        <color indexed="22"/>
      </bottom>
      <diagonal/>
    </border>
    <border>
      <left style="thin">
        <color indexed="22"/>
      </left>
      <right style="medium">
        <color indexed="64"/>
      </right>
      <top style="thin">
        <color indexed="22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22"/>
      </bottom>
      <diagonal/>
    </border>
    <border>
      <left/>
      <right style="thin">
        <color indexed="22"/>
      </right>
      <top style="medium">
        <color indexed="64"/>
      </top>
      <bottom style="thin">
        <color indexed="22"/>
      </bottom>
      <diagonal/>
    </border>
    <border>
      <left style="thin">
        <color indexed="22"/>
      </left>
      <right/>
      <top style="medium">
        <color indexed="64"/>
      </top>
      <bottom style="thin">
        <color indexed="22"/>
      </bottom>
      <diagonal/>
    </border>
    <border>
      <left/>
      <right style="medium">
        <color indexed="64"/>
      </right>
      <top style="medium">
        <color indexed="64"/>
      </top>
      <bottom style="thin">
        <color indexed="22"/>
      </bottom>
      <diagonal/>
    </border>
    <border>
      <left style="medium">
        <color indexed="64"/>
      </left>
      <right/>
      <top style="thin">
        <color indexed="22"/>
      </top>
      <bottom style="medium">
        <color indexed="64"/>
      </bottom>
      <diagonal/>
    </border>
    <border>
      <left/>
      <right style="thin">
        <color indexed="22"/>
      </right>
      <top style="thin">
        <color indexed="22"/>
      </top>
      <bottom style="medium">
        <color indexed="64"/>
      </bottom>
      <diagonal/>
    </border>
    <border>
      <left style="thin">
        <color indexed="22"/>
      </left>
      <right/>
      <top style="thin">
        <color indexed="22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/>
      <top/>
      <bottom style="thin">
        <color indexed="22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</borders>
  <cellStyleXfs count="29">
    <xf numFmtId="0" fontId="0" fillId="0" borderId="0"/>
    <xf numFmtId="44" fontId="7" fillId="0" borderId="0" applyFont="0" applyFill="0" applyBorder="0" applyAlignment="0" applyProtection="0"/>
    <xf numFmtId="0" fontId="7" fillId="4" borderId="37" applyNumberFormat="0" applyFont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8" fillId="0" borderId="0"/>
    <xf numFmtId="0" fontId="9" fillId="0" borderId="0"/>
    <xf numFmtId="0" fontId="8" fillId="0" borderId="0"/>
    <xf numFmtId="0" fontId="8" fillId="0" borderId="0"/>
    <xf numFmtId="0" fontId="9" fillId="0" borderId="0"/>
    <xf numFmtId="0" fontId="7" fillId="0" borderId="0"/>
    <xf numFmtId="0" fontId="7" fillId="4" borderId="37" applyNumberFormat="0" applyFont="0" applyAlignment="0" applyProtection="0"/>
    <xf numFmtId="0" fontId="7" fillId="4" borderId="37" applyNumberFormat="0" applyFont="0" applyAlignment="0" applyProtection="0"/>
    <xf numFmtId="0" fontId="7" fillId="4" borderId="37" applyNumberFormat="0" applyFont="0" applyAlignment="0" applyProtection="0"/>
    <xf numFmtId="0" fontId="7" fillId="4" borderId="37" applyNumberFormat="0" applyFont="0" applyAlignment="0" applyProtection="0"/>
    <xf numFmtId="0" fontId="7" fillId="4" borderId="37" applyNumberFormat="0" applyFont="0" applyAlignment="0" applyProtection="0"/>
    <xf numFmtId="0" fontId="7" fillId="4" borderId="37" applyNumberFormat="0" applyFont="0" applyAlignment="0" applyProtection="0"/>
    <xf numFmtId="0" fontId="10" fillId="5" borderId="4" applyAlignment="0">
      <alignment horizontal="center" vertical="center"/>
    </xf>
    <xf numFmtId="0" fontId="11" fillId="6" borderId="4" applyAlignment="0">
      <alignment horizontal="center" vertical="center"/>
    </xf>
    <xf numFmtId="164" fontId="7" fillId="7" borderId="4">
      <alignment horizontal="right" vertical="center"/>
    </xf>
    <xf numFmtId="164" fontId="7" fillId="7" borderId="4">
      <alignment horizontal="right" vertical="center"/>
    </xf>
    <xf numFmtId="0" fontId="12" fillId="8" borderId="38" applyBorder="0" applyAlignment="0">
      <alignment horizontal="left" vertical="center" wrapText="1"/>
    </xf>
    <xf numFmtId="0" fontId="13" fillId="9" borderId="38" applyBorder="0" applyAlignment="0">
      <alignment horizontal="left" vertical="center" wrapText="1"/>
    </xf>
    <xf numFmtId="164" fontId="14" fillId="10" borderId="39" applyBorder="0">
      <alignment horizontal="center" vertical="center"/>
    </xf>
    <xf numFmtId="164" fontId="15" fillId="10" borderId="39" applyBorder="0">
      <alignment horizontal="center" vertical="center"/>
    </xf>
    <xf numFmtId="0" fontId="3" fillId="4" borderId="37" applyNumberFormat="0" applyFont="0" applyAlignment="0" applyProtection="0"/>
    <xf numFmtId="43" fontId="7" fillId="0" borderId="0" applyFont="0" applyFill="0" applyBorder="0" applyAlignment="0" applyProtection="0"/>
    <xf numFmtId="0" fontId="1" fillId="0" borderId="0"/>
  </cellStyleXfs>
  <cellXfs count="294">
    <xf numFmtId="0" fontId="0" fillId="0" borderId="0" xfId="0"/>
    <xf numFmtId="0" fontId="7" fillId="2" borderId="0" xfId="11" applyFill="1"/>
    <xf numFmtId="0" fontId="5" fillId="2" borderId="0" xfId="9" applyFont="1" applyFill="1" applyAlignment="1">
      <alignment vertical="center"/>
    </xf>
    <xf numFmtId="0" fontId="7" fillId="0" borderId="0" xfId="11"/>
    <xf numFmtId="0" fontId="4" fillId="0" borderId="0" xfId="11" applyFont="1"/>
    <xf numFmtId="0" fontId="7" fillId="0" borderId="0" xfId="11" applyAlignment="1">
      <alignment wrapText="1"/>
    </xf>
    <xf numFmtId="165" fontId="7" fillId="0" borderId="0" xfId="11" applyNumberFormat="1"/>
    <xf numFmtId="2" fontId="7" fillId="0" borderId="0" xfId="11" applyNumberFormat="1"/>
    <xf numFmtId="166" fontId="7" fillId="0" borderId="0" xfId="11" applyNumberFormat="1"/>
    <xf numFmtId="44" fontId="7" fillId="0" borderId="0" xfId="11" applyNumberFormat="1"/>
    <xf numFmtId="0" fontId="4" fillId="0" borderId="0" xfId="11" applyFont="1" applyAlignment="1">
      <alignment horizontal="center" vertical="center"/>
    </xf>
    <xf numFmtId="0" fontId="6" fillId="0" borderId="0" xfId="11" applyFont="1" applyAlignment="1">
      <alignment horizontal="justify" vertical="center" wrapText="1"/>
    </xf>
    <xf numFmtId="165" fontId="6" fillId="0" borderId="0" xfId="11" applyNumberFormat="1" applyFont="1" applyAlignment="1">
      <alignment horizontal="right" vertical="center"/>
    </xf>
    <xf numFmtId="2" fontId="6" fillId="0" borderId="0" xfId="11" applyNumberFormat="1" applyFont="1" applyAlignment="1">
      <alignment horizontal="right" vertical="center"/>
    </xf>
    <xf numFmtId="0" fontId="6" fillId="0" borderId="0" xfId="11" applyFont="1" applyAlignment="1">
      <alignment horizontal="right" vertical="center"/>
    </xf>
    <xf numFmtId="166" fontId="6" fillId="0" borderId="0" xfId="11" applyNumberFormat="1" applyFont="1" applyAlignment="1">
      <alignment horizontal="right" vertical="center"/>
    </xf>
    <xf numFmtId="44" fontId="6" fillId="0" borderId="0" xfId="11" applyNumberFormat="1" applyFont="1" applyAlignment="1">
      <alignment horizontal="right" vertical="center"/>
    </xf>
    <xf numFmtId="0" fontId="5" fillId="0" borderId="0" xfId="9" applyFont="1" applyAlignment="1">
      <alignment vertical="center"/>
    </xf>
    <xf numFmtId="164" fontId="7" fillId="0" borderId="0" xfId="11" applyNumberFormat="1" applyAlignment="1">
      <alignment horizontal="right" vertical="center"/>
    </xf>
    <xf numFmtId="0" fontId="17" fillId="3" borderId="4" xfId="0" applyFont="1" applyFill="1" applyBorder="1" applyAlignment="1">
      <alignment horizontal="left" vertical="center" wrapText="1"/>
    </xf>
    <xf numFmtId="1" fontId="18" fillId="0" borderId="5" xfId="2" applyNumberFormat="1" applyFont="1" applyFill="1" applyBorder="1" applyAlignment="1">
      <alignment horizontal="center" vertical="top"/>
    </xf>
    <xf numFmtId="0" fontId="18" fillId="0" borderId="7" xfId="2" applyNumberFormat="1" applyFont="1" applyFill="1" applyBorder="1" applyAlignment="1">
      <alignment horizontal="left" vertical="center" wrapText="1"/>
    </xf>
    <xf numFmtId="167" fontId="18" fillId="0" borderId="7" xfId="2" applyNumberFormat="1" applyFont="1" applyFill="1" applyBorder="1" applyAlignment="1">
      <alignment horizontal="right" vertical="center"/>
    </xf>
    <xf numFmtId="9" fontId="18" fillId="0" borderId="7" xfId="2" applyNumberFormat="1" applyFont="1" applyFill="1" applyBorder="1" applyAlignment="1">
      <alignment horizontal="right" vertical="center"/>
    </xf>
    <xf numFmtId="165" fontId="18" fillId="0" borderId="7" xfId="2" applyNumberFormat="1" applyFont="1" applyFill="1" applyBorder="1" applyAlignment="1">
      <alignment horizontal="right" vertical="center"/>
    </xf>
    <xf numFmtId="169" fontId="18" fillId="0" borderId="7" xfId="2" applyNumberFormat="1" applyFont="1" applyFill="1" applyBorder="1" applyAlignment="1">
      <alignment horizontal="right" vertical="center"/>
    </xf>
    <xf numFmtId="0" fontId="19" fillId="0" borderId="9" xfId="0" applyFont="1" applyBorder="1" applyAlignment="1">
      <alignment horizontal="center" vertical="center"/>
    </xf>
    <xf numFmtId="0" fontId="18" fillId="0" borderId="0" xfId="8" applyFont="1" applyAlignment="1">
      <alignment vertical="center"/>
    </xf>
    <xf numFmtId="0" fontId="18" fillId="2" borderId="0" xfId="8" applyFont="1" applyFill="1" applyAlignment="1">
      <alignment vertical="center"/>
    </xf>
    <xf numFmtId="0" fontId="20" fillId="0" borderId="0" xfId="0" applyFont="1"/>
    <xf numFmtId="0" fontId="20" fillId="2" borderId="0" xfId="0" applyFont="1" applyFill="1"/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2" borderId="0" xfId="0" applyFont="1" applyFill="1" applyAlignment="1">
      <alignment horizontal="center" vertical="center"/>
    </xf>
    <xf numFmtId="0" fontId="19" fillId="0" borderId="3" xfId="0" applyFont="1" applyBorder="1" applyAlignment="1">
      <alignment horizontal="center" vertical="center"/>
    </xf>
    <xf numFmtId="0" fontId="23" fillId="0" borderId="6" xfId="2" applyNumberFormat="1" applyFont="1" applyFill="1" applyBorder="1" applyAlignment="1">
      <alignment horizontal="center" vertical="center" wrapText="1"/>
    </xf>
    <xf numFmtId="165" fontId="18" fillId="0" borderId="7" xfId="12" applyNumberFormat="1" applyFont="1" applyFill="1" applyBorder="1" applyAlignment="1">
      <alignment horizontal="right" vertical="center"/>
    </xf>
    <xf numFmtId="9" fontId="18" fillId="0" borderId="7" xfId="12" applyNumberFormat="1" applyFont="1" applyFill="1" applyBorder="1" applyAlignment="1">
      <alignment horizontal="right" vertical="center"/>
    </xf>
    <xf numFmtId="0" fontId="18" fillId="0" borderId="7" xfId="2" applyFont="1" applyFill="1" applyBorder="1" applyAlignment="1">
      <alignment horizontal="left" vertical="center" wrapText="1"/>
    </xf>
    <xf numFmtId="166" fontId="19" fillId="0" borderId="20" xfId="0" applyNumberFormat="1" applyFont="1" applyBorder="1" applyAlignment="1">
      <alignment horizontal="center" vertical="center"/>
    </xf>
    <xf numFmtId="171" fontId="24" fillId="0" borderId="0" xfId="0" applyNumberFormat="1" applyFont="1" applyAlignment="1">
      <alignment vertical="top"/>
    </xf>
    <xf numFmtId="171" fontId="24" fillId="0" borderId="21" xfId="0" applyNumberFormat="1" applyFont="1" applyBorder="1" applyAlignment="1">
      <alignment vertical="top"/>
    </xf>
    <xf numFmtId="0" fontId="25" fillId="0" borderId="0" xfId="8" applyFont="1" applyAlignment="1">
      <alignment vertical="center"/>
    </xf>
    <xf numFmtId="0" fontId="20" fillId="0" borderId="3" xfId="0" applyFont="1" applyBorder="1"/>
    <xf numFmtId="166" fontId="25" fillId="0" borderId="20" xfId="0" applyNumberFormat="1" applyFont="1" applyBorder="1" applyAlignment="1">
      <alignment vertical="top"/>
    </xf>
    <xf numFmtId="0" fontId="19" fillId="0" borderId="0" xfId="0" applyFont="1"/>
    <xf numFmtId="0" fontId="26" fillId="0" borderId="0" xfId="0" applyFont="1" applyAlignment="1">
      <alignment horizontal="justify" vertical="center" wrapText="1"/>
    </xf>
    <xf numFmtId="0" fontId="16" fillId="3" borderId="17" xfId="0" applyFont="1" applyFill="1" applyBorder="1" applyAlignment="1">
      <alignment vertical="top"/>
    </xf>
    <xf numFmtId="172" fontId="17" fillId="3" borderId="26" xfId="0" applyNumberFormat="1" applyFont="1" applyFill="1" applyBorder="1" applyAlignment="1">
      <alignment vertical="top"/>
    </xf>
    <xf numFmtId="165" fontId="26" fillId="0" borderId="0" xfId="0" applyNumberFormat="1" applyFont="1" applyAlignment="1">
      <alignment horizontal="right" vertical="center"/>
    </xf>
    <xf numFmtId="9" fontId="20" fillId="0" borderId="0" xfId="0" applyNumberFormat="1" applyFont="1" applyAlignment="1">
      <alignment horizontal="right" vertical="center"/>
    </xf>
    <xf numFmtId="2" fontId="26" fillId="0" borderId="0" xfId="0" applyNumberFormat="1" applyFont="1" applyAlignment="1">
      <alignment horizontal="right" vertical="center"/>
    </xf>
    <xf numFmtId="166" fontId="26" fillId="0" borderId="0" xfId="0" applyNumberFormat="1" applyFont="1" applyAlignment="1">
      <alignment horizontal="right" vertical="center"/>
    </xf>
    <xf numFmtId="44" fontId="26" fillId="0" borderId="0" xfId="0" applyNumberFormat="1" applyFont="1" applyAlignment="1">
      <alignment horizontal="right" vertical="center"/>
    </xf>
    <xf numFmtId="164" fontId="20" fillId="0" borderId="0" xfId="0" applyNumberFormat="1" applyFont="1" applyAlignment="1">
      <alignment horizontal="right" vertical="center"/>
    </xf>
    <xf numFmtId="0" fontId="17" fillId="3" borderId="0" xfId="0" applyFont="1" applyFill="1" applyAlignment="1">
      <alignment horizontal="left" vertical="center" wrapText="1"/>
    </xf>
    <xf numFmtId="0" fontId="20" fillId="0" borderId="0" xfId="11" applyFont="1"/>
    <xf numFmtId="0" fontId="20" fillId="2" borderId="0" xfId="11" applyFont="1" applyFill="1"/>
    <xf numFmtId="0" fontId="21" fillId="0" borderId="0" xfId="11" applyFont="1" applyAlignment="1">
      <alignment horizontal="left" vertical="center"/>
    </xf>
    <xf numFmtId="14" fontId="22" fillId="0" borderId="0" xfId="11" applyNumberFormat="1" applyFont="1" applyAlignment="1">
      <alignment horizontal="left" vertical="center" wrapText="1"/>
    </xf>
    <xf numFmtId="0" fontId="22" fillId="0" borderId="0" xfId="11" applyFont="1" applyAlignment="1">
      <alignment horizontal="left" vertical="center" wrapText="1"/>
    </xf>
    <xf numFmtId="0" fontId="19" fillId="0" borderId="0" xfId="11" applyFont="1" applyAlignment="1">
      <alignment horizontal="center" vertical="center"/>
    </xf>
    <xf numFmtId="0" fontId="19" fillId="0" borderId="0" xfId="11" applyFont="1" applyAlignment="1">
      <alignment horizontal="center" vertical="center" wrapText="1"/>
    </xf>
    <xf numFmtId="0" fontId="19" fillId="0" borderId="9" xfId="11" applyFont="1" applyBorder="1" applyAlignment="1">
      <alignment horizontal="center" vertical="center"/>
    </xf>
    <xf numFmtId="0" fontId="19" fillId="2" borderId="0" xfId="11" applyFont="1" applyFill="1" applyAlignment="1">
      <alignment horizontal="center" vertical="center"/>
    </xf>
    <xf numFmtId="0" fontId="19" fillId="0" borderId="3" xfId="11" applyFont="1" applyBorder="1" applyAlignment="1">
      <alignment horizontal="center" vertical="center"/>
    </xf>
    <xf numFmtId="165" fontId="17" fillId="3" borderId="4" xfId="11" applyNumberFormat="1" applyFont="1" applyFill="1" applyBorder="1" applyAlignment="1">
      <alignment horizontal="center" vertical="center"/>
    </xf>
    <xf numFmtId="0" fontId="17" fillId="3" borderId="4" xfId="11" applyFont="1" applyFill="1" applyBorder="1" applyAlignment="1">
      <alignment horizontal="center" vertical="center"/>
    </xf>
    <xf numFmtId="2" fontId="17" fillId="3" borderId="4" xfId="11" applyNumberFormat="1" applyFont="1" applyFill="1" applyBorder="1" applyAlignment="1">
      <alignment horizontal="center" vertical="center"/>
    </xf>
    <xf numFmtId="166" fontId="17" fillId="3" borderId="4" xfId="11" applyNumberFormat="1" applyFont="1" applyFill="1" applyBorder="1" applyAlignment="1">
      <alignment horizontal="center" vertical="center"/>
    </xf>
    <xf numFmtId="166" fontId="17" fillId="3" borderId="4" xfId="11" applyNumberFormat="1" applyFont="1" applyFill="1" applyBorder="1" applyAlignment="1">
      <alignment horizontal="center" vertical="center" wrapText="1"/>
    </xf>
    <xf numFmtId="0" fontId="17" fillId="3" borderId="4" xfId="11" applyFont="1" applyFill="1" applyBorder="1" applyAlignment="1">
      <alignment horizontal="center" vertical="center" wrapText="1"/>
    </xf>
    <xf numFmtId="0" fontId="17" fillId="3" borderId="1" xfId="11" applyFont="1" applyFill="1" applyBorder="1" applyAlignment="1">
      <alignment horizontal="center" vertical="center"/>
    </xf>
    <xf numFmtId="0" fontId="18" fillId="0" borderId="0" xfId="9" applyFont="1" applyAlignment="1">
      <alignment vertical="center"/>
    </xf>
    <xf numFmtId="165" fontId="19" fillId="0" borderId="0" xfId="11" applyNumberFormat="1" applyFont="1" applyAlignment="1">
      <alignment horizontal="right" vertical="center"/>
    </xf>
    <xf numFmtId="2" fontId="19" fillId="0" borderId="0" xfId="11" applyNumberFormat="1" applyFont="1" applyAlignment="1">
      <alignment horizontal="right" vertical="center"/>
    </xf>
    <xf numFmtId="0" fontId="19" fillId="0" borderId="0" xfId="11" applyFont="1" applyAlignment="1">
      <alignment horizontal="right" vertical="center"/>
    </xf>
    <xf numFmtId="166" fontId="19" fillId="0" borderId="0" xfId="11" applyNumberFormat="1" applyFont="1" applyAlignment="1">
      <alignment horizontal="right" vertical="center"/>
    </xf>
    <xf numFmtId="44" fontId="19" fillId="0" borderId="0" xfId="11" applyNumberFormat="1" applyFont="1" applyAlignment="1">
      <alignment horizontal="right" vertical="center"/>
    </xf>
    <xf numFmtId="0" fontId="18" fillId="2" borderId="0" xfId="9" applyFont="1" applyFill="1" applyAlignment="1">
      <alignment vertical="center"/>
    </xf>
    <xf numFmtId="168" fontId="17" fillId="3" borderId="10" xfId="11" applyNumberFormat="1" applyFont="1" applyFill="1" applyBorder="1" applyAlignment="1">
      <alignment horizontal="center" vertical="center"/>
    </xf>
    <xf numFmtId="1" fontId="18" fillId="0" borderId="5" xfId="17" applyNumberFormat="1" applyFont="1" applyFill="1" applyBorder="1" applyAlignment="1">
      <alignment horizontal="center" vertical="top"/>
    </xf>
    <xf numFmtId="0" fontId="18" fillId="0" borderId="6" xfId="17" applyNumberFormat="1" applyFont="1" applyFill="1" applyBorder="1" applyAlignment="1">
      <alignment horizontal="center" vertical="center" wrapText="1"/>
    </xf>
    <xf numFmtId="165" fontId="18" fillId="0" borderId="7" xfId="15" applyNumberFormat="1" applyFont="1" applyFill="1" applyBorder="1" applyAlignment="1">
      <alignment horizontal="right" vertical="center"/>
    </xf>
    <xf numFmtId="0" fontId="18" fillId="0" borderId="7" xfId="15" applyNumberFormat="1" applyFont="1" applyFill="1" applyBorder="1" applyAlignment="1">
      <alignment horizontal="right" vertical="center"/>
    </xf>
    <xf numFmtId="44" fontId="18" fillId="0" borderId="7" xfId="17" applyNumberFormat="1" applyFont="1" applyFill="1" applyBorder="1" applyAlignment="1">
      <alignment horizontal="right" vertical="center"/>
    </xf>
    <xf numFmtId="169" fontId="18" fillId="0" borderId="7" xfId="17" applyNumberFormat="1" applyFont="1" applyFill="1" applyBorder="1" applyAlignment="1">
      <alignment horizontal="right" vertical="center"/>
    </xf>
    <xf numFmtId="44" fontId="18" fillId="0" borderId="7" xfId="5" applyFont="1" applyFill="1" applyBorder="1" applyAlignment="1">
      <alignment horizontal="right" vertical="center"/>
    </xf>
    <xf numFmtId="170" fontId="18" fillId="0" borderId="7" xfId="17" applyNumberFormat="1" applyFont="1" applyFill="1" applyBorder="1" applyAlignment="1" applyProtection="1">
      <alignment horizontal="right" vertical="center"/>
    </xf>
    <xf numFmtId="170" fontId="18" fillId="0" borderId="11" xfId="17" applyNumberFormat="1" applyFont="1" applyFill="1" applyBorder="1" applyAlignment="1" applyProtection="1">
      <alignment horizontal="right" vertical="center"/>
    </xf>
    <xf numFmtId="170" fontId="18" fillId="0" borderId="6" xfId="17" applyNumberFormat="1" applyFont="1" applyFill="1" applyBorder="1" applyAlignment="1" applyProtection="1">
      <alignment horizontal="left" vertical="top"/>
    </xf>
    <xf numFmtId="0" fontId="29" fillId="0" borderId="7" xfId="17" applyFont="1" applyFill="1" applyBorder="1" applyAlignment="1">
      <alignment horizontal="left" vertical="center" wrapText="1"/>
    </xf>
    <xf numFmtId="165" fontId="18" fillId="0" borderId="7" xfId="17" applyNumberFormat="1" applyFont="1" applyFill="1" applyBorder="1" applyAlignment="1">
      <alignment horizontal="right" vertical="center"/>
    </xf>
    <xf numFmtId="0" fontId="18" fillId="0" borderId="7" xfId="17" applyNumberFormat="1" applyFont="1" applyFill="1" applyBorder="1" applyAlignment="1">
      <alignment horizontal="right" vertical="center"/>
    </xf>
    <xf numFmtId="170" fontId="30" fillId="0" borderId="11" xfId="17" applyNumberFormat="1" applyFont="1" applyFill="1" applyBorder="1" applyAlignment="1" applyProtection="1">
      <alignment horizontal="right" vertical="center"/>
    </xf>
    <xf numFmtId="173" fontId="30" fillId="0" borderId="6" xfId="17" applyNumberFormat="1" applyFont="1" applyFill="1" applyBorder="1" applyAlignment="1" applyProtection="1">
      <alignment horizontal="left" vertical="top"/>
    </xf>
    <xf numFmtId="169" fontId="18" fillId="0" borderId="7" xfId="5" applyNumberFormat="1" applyFont="1" applyFill="1" applyBorder="1" applyAlignment="1">
      <alignment horizontal="right" vertical="center"/>
    </xf>
    <xf numFmtId="0" fontId="18" fillId="0" borderId="31" xfId="17" applyNumberFormat="1" applyFont="1" applyFill="1" applyBorder="1" applyAlignment="1">
      <alignment horizontal="center" vertical="center" wrapText="1"/>
    </xf>
    <xf numFmtId="1" fontId="18" fillId="0" borderId="12" xfId="17" applyNumberFormat="1" applyFont="1" applyFill="1" applyBorder="1" applyAlignment="1">
      <alignment horizontal="center" vertical="top"/>
    </xf>
    <xf numFmtId="0" fontId="18" fillId="0" borderId="13" xfId="17" applyNumberFormat="1" applyFont="1" applyFill="1" applyBorder="1" applyAlignment="1">
      <alignment horizontal="center" vertical="center" wrapText="1"/>
    </xf>
    <xf numFmtId="0" fontId="18" fillId="0" borderId="14" xfId="17" applyFont="1" applyFill="1" applyBorder="1" applyAlignment="1">
      <alignment horizontal="left" vertical="center" wrapText="1"/>
    </xf>
    <xf numFmtId="165" fontId="18" fillId="0" borderId="14" xfId="17" applyNumberFormat="1" applyFont="1" applyFill="1" applyBorder="1" applyAlignment="1">
      <alignment horizontal="right" vertical="center"/>
    </xf>
    <xf numFmtId="0" fontId="18" fillId="0" borderId="14" xfId="17" applyNumberFormat="1" applyFont="1" applyFill="1" applyBorder="1" applyAlignment="1">
      <alignment horizontal="right" vertical="center"/>
    </xf>
    <xf numFmtId="44" fontId="18" fillId="0" borderId="14" xfId="17" applyNumberFormat="1" applyFont="1" applyFill="1" applyBorder="1" applyAlignment="1">
      <alignment horizontal="right" vertical="center"/>
    </xf>
    <xf numFmtId="169" fontId="18" fillId="0" borderId="14" xfId="17" applyNumberFormat="1" applyFont="1" applyFill="1" applyBorder="1" applyAlignment="1">
      <alignment horizontal="right" vertical="center"/>
    </xf>
    <xf numFmtId="44" fontId="18" fillId="0" borderId="14" xfId="5" applyFont="1" applyFill="1" applyBorder="1" applyAlignment="1">
      <alignment horizontal="right" vertical="center"/>
    </xf>
    <xf numFmtId="170" fontId="18" fillId="0" borderId="14" xfId="17" applyNumberFormat="1" applyFont="1" applyFill="1" applyBorder="1" applyAlignment="1" applyProtection="1">
      <alignment horizontal="right" vertical="center"/>
    </xf>
    <xf numFmtId="170" fontId="18" fillId="0" borderId="34" xfId="17" applyNumberFormat="1" applyFont="1" applyFill="1" applyBorder="1" applyAlignment="1" applyProtection="1">
      <alignment horizontal="right" vertical="center"/>
    </xf>
    <xf numFmtId="170" fontId="18" fillId="0" borderId="13" xfId="17" applyNumberFormat="1" applyFont="1" applyFill="1" applyBorder="1" applyAlignment="1" applyProtection="1">
      <alignment horizontal="left" vertical="top"/>
    </xf>
    <xf numFmtId="0" fontId="19" fillId="0" borderId="35" xfId="11" applyFont="1" applyBorder="1" applyAlignment="1">
      <alignment horizontal="center" vertical="center"/>
    </xf>
    <xf numFmtId="166" fontId="19" fillId="0" borderId="0" xfId="11" applyNumberFormat="1" applyFont="1" applyAlignment="1">
      <alignment horizontal="center" vertical="center"/>
    </xf>
    <xf numFmtId="0" fontId="17" fillId="3" borderId="32" xfId="11" applyFont="1" applyFill="1" applyBorder="1" applyAlignment="1">
      <alignment horizontal="left" vertical="top"/>
    </xf>
    <xf numFmtId="0" fontId="17" fillId="3" borderId="33" xfId="11" applyFont="1" applyFill="1" applyBorder="1" applyAlignment="1">
      <alignment vertical="top"/>
    </xf>
    <xf numFmtId="0" fontId="31" fillId="3" borderId="33" xfId="11" applyFont="1" applyFill="1" applyBorder="1" applyAlignment="1">
      <alignment vertical="top"/>
    </xf>
    <xf numFmtId="9" fontId="31" fillId="3" borderId="33" xfId="11" applyNumberFormat="1" applyFont="1" applyFill="1" applyBorder="1" applyAlignment="1">
      <alignment vertical="top"/>
    </xf>
    <xf numFmtId="169" fontId="17" fillId="3" borderId="36" xfId="5" applyNumberFormat="1" applyFont="1" applyFill="1" applyBorder="1" applyAlignment="1">
      <alignment vertical="top"/>
    </xf>
    <xf numFmtId="164" fontId="18" fillId="0" borderId="0" xfId="9" applyNumberFormat="1" applyFont="1" applyAlignment="1">
      <alignment vertical="center"/>
    </xf>
    <xf numFmtId="9" fontId="31" fillId="3" borderId="33" xfId="0" applyNumberFormat="1" applyFont="1" applyFill="1" applyBorder="1" applyAlignment="1">
      <alignment vertical="top"/>
    </xf>
    <xf numFmtId="9" fontId="17" fillId="3" borderId="33" xfId="11" applyNumberFormat="1" applyFont="1" applyFill="1" applyBorder="1" applyAlignment="1">
      <alignment horizontal="center" vertical="top"/>
    </xf>
    <xf numFmtId="44" fontId="18" fillId="0" borderId="0" xfId="9" applyNumberFormat="1" applyFont="1" applyAlignment="1">
      <alignment vertical="center"/>
    </xf>
    <xf numFmtId="169" fontId="18" fillId="0" borderId="41" xfId="2" applyNumberFormat="1" applyFont="1" applyFill="1" applyBorder="1" applyAlignment="1">
      <alignment horizontal="right" vertical="center"/>
    </xf>
    <xf numFmtId="9" fontId="18" fillId="0" borderId="41" xfId="2" applyNumberFormat="1" applyFont="1" applyFill="1" applyBorder="1" applyAlignment="1">
      <alignment horizontal="right" vertical="center"/>
    </xf>
    <xf numFmtId="165" fontId="18" fillId="0" borderId="41" xfId="2" applyNumberFormat="1" applyFont="1" applyFill="1" applyBorder="1" applyAlignment="1">
      <alignment horizontal="right" vertical="center"/>
    </xf>
    <xf numFmtId="0" fontId="18" fillId="0" borderId="41" xfId="2" applyFont="1" applyFill="1" applyBorder="1" applyAlignment="1">
      <alignment horizontal="left" vertical="center" wrapText="1"/>
    </xf>
    <xf numFmtId="0" fontId="17" fillId="3" borderId="40" xfId="0" applyFont="1" applyFill="1" applyBorder="1" applyAlignment="1">
      <alignment horizontal="left" vertical="center" wrapText="1"/>
    </xf>
    <xf numFmtId="2" fontId="18" fillId="0" borderId="41" xfId="12" applyNumberFormat="1" applyFont="1" applyFill="1" applyBorder="1" applyAlignment="1">
      <alignment horizontal="center" vertical="center"/>
    </xf>
    <xf numFmtId="0" fontId="18" fillId="0" borderId="41" xfId="2" applyNumberFormat="1" applyFont="1" applyFill="1" applyBorder="1" applyAlignment="1">
      <alignment horizontal="center" vertical="center"/>
    </xf>
    <xf numFmtId="0" fontId="18" fillId="0" borderId="7" xfId="12" applyNumberFormat="1" applyFont="1" applyFill="1" applyBorder="1" applyAlignment="1">
      <alignment horizontal="center" vertical="center"/>
    </xf>
    <xf numFmtId="0" fontId="18" fillId="0" borderId="7" xfId="2" applyNumberFormat="1" applyFont="1" applyFill="1" applyBorder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65" fontId="18" fillId="0" borderId="44" xfId="1" applyNumberFormat="1" applyFont="1" applyFill="1" applyBorder="1" applyAlignment="1">
      <alignment horizontal="center" vertical="center"/>
    </xf>
    <xf numFmtId="170" fontId="18" fillId="0" borderId="44" xfId="12" applyNumberFormat="1" applyFont="1" applyFill="1" applyBorder="1" applyAlignment="1" applyProtection="1">
      <alignment horizontal="right" vertical="center"/>
    </xf>
    <xf numFmtId="170" fontId="18" fillId="0" borderId="42" xfId="12" applyNumberFormat="1" applyFont="1" applyFill="1" applyBorder="1" applyAlignment="1" applyProtection="1">
      <alignment horizontal="right" vertical="center"/>
    </xf>
    <xf numFmtId="174" fontId="18" fillId="0" borderId="43" xfId="12" applyNumberFormat="1" applyFont="1" applyFill="1" applyBorder="1" applyAlignment="1" applyProtection="1">
      <alignment horizontal="right" vertical="center"/>
    </xf>
    <xf numFmtId="0" fontId="20" fillId="0" borderId="0" xfId="0" applyFont="1" applyAlignment="1">
      <alignment wrapText="1"/>
    </xf>
    <xf numFmtId="165" fontId="20" fillId="0" borderId="0" xfId="0" applyNumberFormat="1" applyFont="1"/>
    <xf numFmtId="2" fontId="20" fillId="0" borderId="0" xfId="0" applyNumberFormat="1" applyFont="1"/>
    <xf numFmtId="0" fontId="20" fillId="0" borderId="0" xfId="0" applyFont="1" applyAlignment="1">
      <alignment horizontal="center" vertical="center"/>
    </xf>
    <xf numFmtId="44" fontId="20" fillId="0" borderId="0" xfId="0" applyNumberFormat="1" applyFont="1"/>
    <xf numFmtId="9" fontId="25" fillId="0" borderId="48" xfId="0" applyNumberFormat="1" applyFont="1" applyBorder="1" applyAlignment="1">
      <alignment vertical="top"/>
    </xf>
    <xf numFmtId="171" fontId="24" fillId="0" borderId="50" xfId="0" applyNumberFormat="1" applyFont="1" applyBorder="1" applyAlignment="1">
      <alignment vertical="top"/>
    </xf>
    <xf numFmtId="175" fontId="0" fillId="0" borderId="0" xfId="27" applyNumberFormat="1" applyFont="1" applyAlignment="1">
      <alignment horizontal="right" vertical="center"/>
    </xf>
    <xf numFmtId="0" fontId="0" fillId="0" borderId="0" xfId="0" applyAlignment="1">
      <alignment horizontal="right" vertical="center"/>
    </xf>
    <xf numFmtId="175" fontId="0" fillId="0" borderId="0" xfId="0" applyNumberFormat="1" applyAlignment="1">
      <alignment horizontal="center" vertical="center"/>
    </xf>
    <xf numFmtId="168" fontId="17" fillId="3" borderId="53" xfId="0" applyNumberFormat="1" applyFont="1" applyFill="1" applyBorder="1" applyAlignment="1">
      <alignment horizontal="center" vertical="center"/>
    </xf>
    <xf numFmtId="0" fontId="17" fillId="3" borderId="55" xfId="0" applyFont="1" applyFill="1" applyBorder="1" applyAlignment="1">
      <alignment horizontal="left" vertical="center" wrapText="1"/>
    </xf>
    <xf numFmtId="0" fontId="18" fillId="0" borderId="56" xfId="2" applyNumberFormat="1" applyFont="1" applyFill="1" applyBorder="1" applyAlignment="1">
      <alignment horizontal="center" vertical="center"/>
    </xf>
    <xf numFmtId="169" fontId="18" fillId="0" borderId="56" xfId="2" applyNumberFormat="1" applyFont="1" applyFill="1" applyBorder="1" applyAlignment="1">
      <alignment horizontal="right" vertical="center"/>
    </xf>
    <xf numFmtId="174" fontId="18" fillId="0" borderId="57" xfId="12" applyNumberFormat="1" applyFont="1" applyFill="1" applyBorder="1" applyAlignment="1" applyProtection="1">
      <alignment horizontal="right" vertical="center"/>
    </xf>
    <xf numFmtId="165" fontId="18" fillId="0" borderId="59" xfId="2" applyNumberFormat="1" applyFont="1" applyFill="1" applyBorder="1" applyAlignment="1">
      <alignment horizontal="right" vertical="center"/>
    </xf>
    <xf numFmtId="9" fontId="18" fillId="0" borderId="59" xfId="2" applyNumberFormat="1" applyFont="1" applyFill="1" applyBorder="1" applyAlignment="1">
      <alignment horizontal="right" vertical="center"/>
    </xf>
    <xf numFmtId="0" fontId="18" fillId="0" borderId="59" xfId="2" applyNumberFormat="1" applyFont="1" applyFill="1" applyBorder="1" applyAlignment="1">
      <alignment horizontal="center" vertical="center"/>
    </xf>
    <xf numFmtId="169" fontId="18" fillId="0" borderId="59" xfId="2" applyNumberFormat="1" applyFont="1" applyFill="1" applyBorder="1" applyAlignment="1">
      <alignment horizontal="right" vertical="center"/>
    </xf>
    <xf numFmtId="165" fontId="18" fillId="0" borderId="60" xfId="1" applyNumberFormat="1" applyFont="1" applyFill="1" applyBorder="1" applyAlignment="1">
      <alignment horizontal="center" vertical="center"/>
    </xf>
    <xf numFmtId="170" fontId="18" fillId="0" borderId="60" xfId="12" applyNumberFormat="1" applyFont="1" applyFill="1" applyBorder="1" applyAlignment="1" applyProtection="1">
      <alignment horizontal="right" vertical="center"/>
    </xf>
    <xf numFmtId="170" fontId="18" fillId="0" borderId="61" xfId="12" applyNumberFormat="1" applyFont="1" applyFill="1" applyBorder="1" applyAlignment="1" applyProtection="1">
      <alignment horizontal="right" vertical="center"/>
    </xf>
    <xf numFmtId="170" fontId="23" fillId="0" borderId="60" xfId="12" applyNumberFormat="1" applyFont="1" applyFill="1" applyBorder="1" applyAlignment="1" applyProtection="1">
      <alignment horizontal="right" vertical="center"/>
    </xf>
    <xf numFmtId="174" fontId="18" fillId="0" borderId="62" xfId="12" applyNumberFormat="1" applyFont="1" applyFill="1" applyBorder="1" applyAlignment="1" applyProtection="1">
      <alignment horizontal="right" vertical="center"/>
    </xf>
    <xf numFmtId="169" fontId="17" fillId="3" borderId="10" xfId="11" applyNumberFormat="1" applyFont="1" applyFill="1" applyBorder="1" applyAlignment="1">
      <alignment horizontal="center" vertical="center"/>
    </xf>
    <xf numFmtId="0" fontId="22" fillId="0" borderId="0" xfId="0" applyFont="1" applyAlignment="1">
      <alignment horizontal="left" vertical="center" wrapText="1"/>
    </xf>
    <xf numFmtId="0" fontId="28" fillId="0" borderId="0" xfId="11" applyFont="1" applyAlignment="1">
      <alignment vertical="top" wrapText="1"/>
    </xf>
    <xf numFmtId="0" fontId="25" fillId="0" borderId="0" xfId="0" applyFont="1" applyAlignment="1">
      <alignment vertical="top"/>
    </xf>
    <xf numFmtId="0" fontId="20" fillId="0" borderId="0" xfId="0" applyFont="1" applyAlignment="1">
      <alignment horizontal="left"/>
    </xf>
    <xf numFmtId="0" fontId="24" fillId="0" borderId="0" xfId="0" applyFont="1" applyAlignment="1">
      <alignment vertical="top"/>
    </xf>
    <xf numFmtId="0" fontId="19" fillId="0" borderId="67" xfId="0" applyFont="1" applyBorder="1" applyAlignment="1">
      <alignment horizontal="center" vertical="center"/>
    </xf>
    <xf numFmtId="0" fontId="19" fillId="0" borderId="68" xfId="0" applyFont="1" applyBorder="1"/>
    <xf numFmtId="0" fontId="26" fillId="0" borderId="68" xfId="0" applyFont="1" applyBorder="1" applyAlignment="1">
      <alignment horizontal="justify" vertical="center" wrapText="1"/>
    </xf>
    <xf numFmtId="0" fontId="20" fillId="0" borderId="68" xfId="0" applyFont="1" applyBorder="1"/>
    <xf numFmtId="0" fontId="25" fillId="0" borderId="68" xfId="0" applyFont="1" applyBorder="1" applyAlignment="1">
      <alignment vertical="top"/>
    </xf>
    <xf numFmtId="0" fontId="26" fillId="0" borderId="68" xfId="0" applyFont="1" applyBorder="1" applyAlignment="1">
      <alignment horizontal="center" vertical="center"/>
    </xf>
    <xf numFmtId="44" fontId="26" fillId="0" borderId="68" xfId="0" applyNumberFormat="1" applyFont="1" applyBorder="1" applyAlignment="1">
      <alignment horizontal="right" vertical="center"/>
    </xf>
    <xf numFmtId="0" fontId="23" fillId="0" borderId="54" xfId="2" applyNumberFormat="1" applyFont="1" applyFill="1" applyBorder="1" applyAlignment="1">
      <alignment horizontal="center" vertical="center" wrapText="1"/>
    </xf>
    <xf numFmtId="165" fontId="32" fillId="3" borderId="55" xfId="0" applyNumberFormat="1" applyFont="1" applyFill="1" applyBorder="1" applyAlignment="1">
      <alignment horizontal="center" vertical="center"/>
    </xf>
    <xf numFmtId="0" fontId="32" fillId="3" borderId="55" xfId="0" applyFont="1" applyFill="1" applyBorder="1" applyAlignment="1">
      <alignment horizontal="center" vertical="center"/>
    </xf>
    <xf numFmtId="166" fontId="32" fillId="13" borderId="45" xfId="0" applyNumberFormat="1" applyFont="1" applyFill="1" applyBorder="1" applyAlignment="1">
      <alignment horizontal="center" vertical="center" wrapText="1"/>
    </xf>
    <xf numFmtId="0" fontId="32" fillId="11" borderId="45" xfId="0" applyFont="1" applyFill="1" applyBorder="1" applyAlignment="1">
      <alignment horizontal="center" vertical="center" wrapText="1"/>
    </xf>
    <xf numFmtId="0" fontId="32" fillId="11" borderId="69" xfId="0" applyFont="1" applyFill="1" applyBorder="1" applyAlignment="1">
      <alignment horizontal="center" vertical="center" wrapText="1"/>
    </xf>
    <xf numFmtId="0" fontId="32" fillId="12" borderId="69" xfId="0" applyFont="1" applyFill="1" applyBorder="1" applyAlignment="1">
      <alignment horizontal="center" vertical="center" wrapText="1"/>
    </xf>
    <xf numFmtId="0" fontId="32" fillId="12" borderId="65" xfId="0" applyFont="1" applyFill="1" applyBorder="1" applyAlignment="1">
      <alignment horizontal="center" vertical="center" wrapText="1"/>
    </xf>
    <xf numFmtId="0" fontId="33" fillId="0" borderId="0" xfId="0" applyFont="1" applyAlignment="1">
      <alignment vertical="center"/>
    </xf>
    <xf numFmtId="0" fontId="21" fillId="0" borderId="0" xfId="0" applyFont="1" applyAlignment="1">
      <alignment vertical="center" wrapText="1"/>
    </xf>
    <xf numFmtId="0" fontId="19" fillId="0" borderId="68" xfId="0" applyFont="1" applyBorder="1" applyAlignment="1">
      <alignment horizontal="center" vertical="center"/>
    </xf>
    <xf numFmtId="0" fontId="19" fillId="0" borderId="68" xfId="0" applyFont="1" applyBorder="1" applyAlignment="1">
      <alignment horizontal="center" vertical="center" wrapText="1"/>
    </xf>
    <xf numFmtId="165" fontId="19" fillId="0" borderId="68" xfId="0" applyNumberFormat="1" applyFont="1" applyBorder="1" applyAlignment="1">
      <alignment horizontal="right" vertical="center"/>
    </xf>
    <xf numFmtId="0" fontId="19" fillId="0" borderId="68" xfId="0" applyFont="1" applyBorder="1" applyAlignment="1">
      <alignment horizontal="right" vertical="center"/>
    </xf>
    <xf numFmtId="2" fontId="19" fillId="0" borderId="68" xfId="0" applyNumberFormat="1" applyFont="1" applyBorder="1" applyAlignment="1">
      <alignment horizontal="right" vertical="center"/>
    </xf>
    <xf numFmtId="44" fontId="19" fillId="0" borderId="68" xfId="0" applyNumberFormat="1" applyFont="1" applyBorder="1" applyAlignment="1">
      <alignment horizontal="right" vertical="center"/>
    </xf>
    <xf numFmtId="0" fontId="35" fillId="0" borderId="72" xfId="2" applyFont="1" applyFill="1" applyBorder="1" applyAlignment="1">
      <alignment horizontal="center" vertical="center" wrapText="1"/>
    </xf>
    <xf numFmtId="0" fontId="36" fillId="0" borderId="73" xfId="2" applyFont="1" applyFill="1" applyBorder="1" applyAlignment="1">
      <alignment horizontal="center" vertical="center" wrapText="1"/>
    </xf>
    <xf numFmtId="0" fontId="35" fillId="0" borderId="58" xfId="2" applyFont="1" applyFill="1" applyBorder="1" applyAlignment="1">
      <alignment horizontal="center" vertical="center" wrapText="1"/>
    </xf>
    <xf numFmtId="0" fontId="36" fillId="0" borderId="74" xfId="2" applyFont="1" applyFill="1" applyBorder="1" applyAlignment="1">
      <alignment horizontal="center" vertical="center" wrapText="1"/>
    </xf>
    <xf numFmtId="0" fontId="16" fillId="3" borderId="4" xfId="11" applyFont="1" applyFill="1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18" fillId="0" borderId="64" xfId="2" applyFont="1" applyFill="1" applyBorder="1" applyAlignment="1">
      <alignment horizontal="left" vertical="center" wrapText="1"/>
    </xf>
    <xf numFmtId="44" fontId="16" fillId="3" borderId="83" xfId="1" applyFont="1" applyFill="1" applyBorder="1" applyAlignment="1">
      <alignment vertical="center"/>
    </xf>
    <xf numFmtId="0" fontId="16" fillId="3" borderId="83" xfId="0" applyFont="1" applyFill="1" applyBorder="1" applyAlignment="1">
      <alignment vertical="center"/>
    </xf>
    <xf numFmtId="168" fontId="17" fillId="3" borderId="84" xfId="0" applyNumberFormat="1" applyFont="1" applyFill="1" applyBorder="1" applyAlignment="1">
      <alignment horizontal="center" vertical="center"/>
    </xf>
    <xf numFmtId="1" fontId="18" fillId="0" borderId="63" xfId="2" applyNumberFormat="1" applyFont="1" applyFill="1" applyBorder="1" applyAlignment="1">
      <alignment horizontal="center" vertical="top"/>
    </xf>
    <xf numFmtId="1" fontId="18" fillId="0" borderId="86" xfId="2" applyNumberFormat="1" applyFont="1" applyFill="1" applyBorder="1" applyAlignment="1">
      <alignment horizontal="center" vertical="top"/>
    </xf>
    <xf numFmtId="0" fontId="23" fillId="0" borderId="87" xfId="2" applyNumberFormat="1" applyFont="1" applyFill="1" applyBorder="1" applyAlignment="1">
      <alignment horizontal="center" vertical="center" wrapText="1"/>
    </xf>
    <xf numFmtId="165" fontId="18" fillId="0" borderId="56" xfId="2" applyNumberFormat="1" applyFont="1" applyFill="1" applyBorder="1" applyAlignment="1">
      <alignment horizontal="right" vertical="center"/>
    </xf>
    <xf numFmtId="9" fontId="18" fillId="0" borderId="56" xfId="2" applyNumberFormat="1" applyFont="1" applyFill="1" applyBorder="1" applyAlignment="1">
      <alignment horizontal="right" vertical="center"/>
    </xf>
    <xf numFmtId="165" fontId="18" fillId="0" borderId="88" xfId="1" applyNumberFormat="1" applyFont="1" applyFill="1" applyBorder="1" applyAlignment="1">
      <alignment horizontal="center" vertical="center"/>
    </xf>
    <xf numFmtId="170" fontId="18" fillId="0" borderId="88" xfId="12" applyNumberFormat="1" applyFont="1" applyFill="1" applyBorder="1" applyAlignment="1" applyProtection="1">
      <alignment horizontal="right" vertical="center"/>
    </xf>
    <xf numFmtId="170" fontId="18" fillId="0" borderId="89" xfId="12" applyNumberFormat="1" applyFont="1" applyFill="1" applyBorder="1" applyAlignment="1" applyProtection="1">
      <alignment horizontal="right" vertical="center"/>
    </xf>
    <xf numFmtId="0" fontId="18" fillId="0" borderId="56" xfId="2" applyFont="1" applyFill="1" applyBorder="1" applyAlignment="1">
      <alignment horizontal="left" vertical="center" wrapText="1"/>
    </xf>
    <xf numFmtId="0" fontId="18" fillId="0" borderId="7" xfId="2" applyFont="1" applyFill="1" applyBorder="1" applyAlignment="1">
      <alignment horizontal="left" vertical="center"/>
    </xf>
    <xf numFmtId="0" fontId="23" fillId="0" borderId="70" xfId="2" applyNumberFormat="1" applyFont="1" applyFill="1" applyBorder="1" applyAlignment="1">
      <alignment vertical="center" wrapText="1"/>
    </xf>
    <xf numFmtId="0" fontId="39" fillId="0" borderId="56" xfId="2" applyFont="1" applyFill="1" applyBorder="1" applyAlignment="1">
      <alignment horizontal="left" vertical="center" wrapText="1"/>
    </xf>
    <xf numFmtId="44" fontId="32" fillId="13" borderId="45" xfId="1" applyFont="1" applyFill="1" applyBorder="1" applyAlignment="1">
      <alignment horizontal="center" vertical="center"/>
    </xf>
    <xf numFmtId="44" fontId="19" fillId="0" borderId="0" xfId="1" applyFont="1" applyAlignment="1">
      <alignment horizontal="center" vertical="center"/>
    </xf>
    <xf numFmtId="44" fontId="19" fillId="0" borderId="68" xfId="1" applyFont="1" applyBorder="1" applyAlignment="1">
      <alignment horizontal="right" vertical="center"/>
    </xf>
    <xf numFmtId="44" fontId="18" fillId="0" borderId="7" xfId="1" applyFont="1" applyFill="1" applyBorder="1" applyAlignment="1">
      <alignment horizontal="right" vertical="center"/>
    </xf>
    <xf numFmtId="44" fontId="23" fillId="0" borderId="41" xfId="1" applyFont="1" applyFill="1" applyBorder="1" applyAlignment="1">
      <alignment horizontal="center" vertical="center"/>
    </xf>
    <xf numFmtId="44" fontId="18" fillId="0" borderId="41" xfId="1" applyFont="1" applyFill="1" applyBorder="1" applyAlignment="1">
      <alignment horizontal="right" vertical="center"/>
    </xf>
    <xf numFmtId="44" fontId="18" fillId="0" borderId="59" xfId="1" applyFont="1" applyFill="1" applyBorder="1" applyAlignment="1">
      <alignment horizontal="right" vertical="center"/>
    </xf>
    <xf numFmtId="44" fontId="26" fillId="0" borderId="0" xfId="1" applyFont="1" applyAlignment="1">
      <alignment horizontal="right" vertical="center"/>
    </xf>
    <xf numFmtId="44" fontId="26" fillId="0" borderId="68" xfId="1" applyFont="1" applyBorder="1" applyAlignment="1">
      <alignment horizontal="right" vertical="center"/>
    </xf>
    <xf numFmtId="44" fontId="20" fillId="0" borderId="0" xfId="1" applyFont="1"/>
    <xf numFmtId="44" fontId="32" fillId="11" borderId="45" xfId="1" applyFont="1" applyFill="1" applyBorder="1" applyAlignment="1">
      <alignment horizontal="center" vertical="center" wrapText="1"/>
    </xf>
    <xf numFmtId="44" fontId="22" fillId="0" borderId="0" xfId="1" applyFont="1" applyAlignment="1">
      <alignment horizontal="left" vertical="center" wrapText="1"/>
    </xf>
    <xf numFmtId="44" fontId="23" fillId="0" borderId="44" xfId="1" applyFont="1" applyFill="1" applyBorder="1" applyAlignment="1">
      <alignment horizontal="center" vertical="center"/>
    </xf>
    <xf numFmtId="44" fontId="18" fillId="0" borderId="41" xfId="1" applyFont="1" applyFill="1" applyBorder="1" applyAlignment="1">
      <alignment horizontal="center" vertical="center"/>
    </xf>
    <xf numFmtId="44" fontId="23" fillId="0" borderId="88" xfId="1" applyFont="1" applyFill="1" applyBorder="1" applyAlignment="1">
      <alignment horizontal="center" vertical="center"/>
    </xf>
    <xf numFmtId="44" fontId="18" fillId="0" borderId="56" xfId="1" applyFont="1" applyFill="1" applyBorder="1" applyAlignment="1">
      <alignment horizontal="right" vertical="center"/>
    </xf>
    <xf numFmtId="44" fontId="23" fillId="0" borderId="56" xfId="1" applyFont="1" applyFill="1" applyBorder="1" applyAlignment="1">
      <alignment horizontal="center" vertical="center"/>
    </xf>
    <xf numFmtId="172" fontId="24" fillId="0" borderId="49" xfId="0" applyNumberFormat="1" applyFont="1" applyBorder="1" applyAlignment="1">
      <alignment vertical="top"/>
    </xf>
    <xf numFmtId="169" fontId="16" fillId="3" borderId="84" xfId="1" applyNumberFormat="1" applyFont="1" applyFill="1" applyBorder="1" applyAlignment="1">
      <alignment horizontal="center" vertical="center"/>
    </xf>
    <xf numFmtId="169" fontId="23" fillId="0" borderId="44" xfId="12" applyNumberFormat="1" applyFont="1" applyFill="1" applyBorder="1" applyAlignment="1" applyProtection="1">
      <alignment horizontal="right" vertical="center"/>
    </xf>
    <xf numFmtId="169" fontId="23" fillId="0" borderId="60" xfId="12" applyNumberFormat="1" applyFont="1" applyFill="1" applyBorder="1" applyAlignment="1" applyProtection="1">
      <alignment horizontal="right" vertical="center"/>
    </xf>
    <xf numFmtId="169" fontId="23" fillId="0" borderId="88" xfId="12" applyNumberFormat="1" applyFont="1" applyFill="1" applyBorder="1" applyAlignment="1" applyProtection="1">
      <alignment horizontal="right" vertical="center"/>
    </xf>
    <xf numFmtId="169" fontId="7" fillId="0" borderId="0" xfId="1" applyNumberFormat="1"/>
    <xf numFmtId="0" fontId="27" fillId="14" borderId="66" xfId="11" applyFont="1" applyFill="1" applyBorder="1" applyAlignment="1">
      <alignment horizontal="left" vertical="top" wrapText="1"/>
    </xf>
    <xf numFmtId="0" fontId="27" fillId="14" borderId="0" xfId="11" applyFont="1" applyFill="1" applyAlignment="1">
      <alignment horizontal="left" vertical="top" wrapText="1"/>
    </xf>
    <xf numFmtId="0" fontId="38" fillId="3" borderId="15" xfId="11" applyFont="1" applyFill="1" applyBorder="1" applyAlignment="1">
      <alignment horizontal="center" vertical="center"/>
    </xf>
    <xf numFmtId="0" fontId="38" fillId="3" borderId="16" xfId="11" applyFont="1" applyFill="1" applyBorder="1" applyAlignment="1">
      <alignment horizontal="center" vertical="center"/>
    </xf>
    <xf numFmtId="0" fontId="38" fillId="3" borderId="2" xfId="11" applyFont="1" applyFill="1" applyBorder="1" applyAlignment="1">
      <alignment horizontal="center" vertical="center"/>
    </xf>
    <xf numFmtId="14" fontId="22" fillId="0" borderId="0" xfId="11" applyNumberFormat="1" applyFont="1" applyAlignment="1">
      <alignment horizontal="left" vertical="center" wrapText="1"/>
    </xf>
    <xf numFmtId="0" fontId="22" fillId="0" borderId="0" xfId="11" applyFont="1" applyAlignment="1">
      <alignment horizontal="left" vertical="center" wrapText="1"/>
    </xf>
    <xf numFmtId="0" fontId="22" fillId="0" borderId="16" xfId="11" applyFont="1" applyBorder="1" applyAlignment="1">
      <alignment horizontal="left" vertical="center" wrapText="1"/>
    </xf>
    <xf numFmtId="0" fontId="38" fillId="3" borderId="1" xfId="11" applyFont="1" applyFill="1" applyBorder="1" applyAlignment="1">
      <alignment horizontal="center" vertical="center"/>
    </xf>
    <xf numFmtId="0" fontId="22" fillId="0" borderId="27" xfId="11" applyFont="1" applyBorder="1" applyAlignment="1">
      <alignment horizontal="center" vertical="center" wrapText="1"/>
    </xf>
    <xf numFmtId="0" fontId="22" fillId="0" borderId="30" xfId="11" applyFont="1" applyBorder="1" applyAlignment="1">
      <alignment horizontal="center" vertical="center" wrapText="1"/>
    </xf>
    <xf numFmtId="0" fontId="21" fillId="0" borderId="27" xfId="11" applyFont="1" applyBorder="1" applyAlignment="1">
      <alignment horizontal="center" vertical="center" wrapText="1"/>
    </xf>
    <xf numFmtId="0" fontId="21" fillId="0" borderId="30" xfId="11" applyFont="1" applyBorder="1" applyAlignment="1">
      <alignment horizontal="center" vertical="center" wrapText="1"/>
    </xf>
    <xf numFmtId="0" fontId="21" fillId="0" borderId="22" xfId="11" applyFont="1" applyBorder="1" applyAlignment="1">
      <alignment horizontal="center" vertical="center" wrapText="1"/>
    </xf>
    <xf numFmtId="0" fontId="21" fillId="0" borderId="24" xfId="11" applyFont="1" applyBorder="1" applyAlignment="1">
      <alignment horizontal="center" vertical="center" wrapText="1"/>
    </xf>
    <xf numFmtId="0" fontId="21" fillId="0" borderId="28" xfId="11" applyFont="1" applyBorder="1" applyAlignment="1">
      <alignment horizontal="center" vertical="center" wrapText="1"/>
    </xf>
    <xf numFmtId="0" fontId="21" fillId="0" borderId="29" xfId="11" applyFont="1" applyBorder="1" applyAlignment="1">
      <alignment horizontal="center" vertical="center" wrapText="1"/>
    </xf>
    <xf numFmtId="0" fontId="21" fillId="0" borderId="22" xfId="11" applyFont="1" applyBorder="1" applyAlignment="1">
      <alignment horizontal="center" vertical="center"/>
    </xf>
    <xf numFmtId="0" fontId="21" fillId="0" borderId="24" xfId="11" applyFont="1" applyBorder="1" applyAlignment="1">
      <alignment horizontal="center" vertical="center"/>
    </xf>
    <xf numFmtId="0" fontId="21" fillId="0" borderId="28" xfId="11" applyFont="1" applyBorder="1" applyAlignment="1">
      <alignment horizontal="center" vertical="center"/>
    </xf>
    <xf numFmtId="0" fontId="21" fillId="0" borderId="29" xfId="11" applyFont="1" applyBorder="1" applyAlignment="1">
      <alignment horizontal="center" vertical="center"/>
    </xf>
    <xf numFmtId="0" fontId="28" fillId="0" borderId="71" xfId="11" applyFont="1" applyBorder="1" applyAlignment="1">
      <alignment horizontal="center" vertical="center"/>
    </xf>
    <xf numFmtId="0" fontId="16" fillId="3" borderId="82" xfId="0" applyFont="1" applyFill="1" applyBorder="1" applyAlignment="1">
      <alignment horizontal="center" vertical="center"/>
    </xf>
    <xf numFmtId="0" fontId="16" fillId="3" borderId="83" xfId="0" applyFont="1" applyFill="1" applyBorder="1" applyAlignment="1">
      <alignment horizontal="center" vertical="center"/>
    </xf>
    <xf numFmtId="0" fontId="23" fillId="0" borderId="54" xfId="2" applyNumberFormat="1" applyFont="1" applyFill="1" applyBorder="1" applyAlignment="1">
      <alignment horizontal="center" vertical="center" wrapText="1"/>
    </xf>
    <xf numFmtId="0" fontId="23" fillId="0" borderId="8" xfId="2" applyNumberFormat="1" applyFont="1" applyFill="1" applyBorder="1" applyAlignment="1">
      <alignment horizontal="center" vertical="center" wrapText="1"/>
    </xf>
    <xf numFmtId="0" fontId="23" fillId="0" borderId="70" xfId="2" applyNumberFormat="1" applyFont="1" applyFill="1" applyBorder="1" applyAlignment="1">
      <alignment horizontal="center" vertical="center" wrapText="1"/>
    </xf>
    <xf numFmtId="0" fontId="23" fillId="0" borderId="90" xfId="2" applyNumberFormat="1" applyFont="1" applyFill="1" applyBorder="1" applyAlignment="1">
      <alignment horizontal="center" vertical="center" wrapText="1"/>
    </xf>
    <xf numFmtId="0" fontId="21" fillId="0" borderId="0" xfId="0" applyFont="1" applyAlignment="1">
      <alignment horizontal="left" vertical="center"/>
    </xf>
    <xf numFmtId="0" fontId="22" fillId="0" borderId="0" xfId="0" applyFont="1" applyAlignment="1">
      <alignment horizontal="left" vertical="center" wrapText="1"/>
    </xf>
    <xf numFmtId="0" fontId="35" fillId="0" borderId="79" xfId="2" applyFont="1" applyFill="1" applyBorder="1" applyAlignment="1">
      <alignment horizontal="center" vertical="center" wrapText="1"/>
    </xf>
    <xf numFmtId="0" fontId="35" fillId="0" borderId="80" xfId="2" applyFont="1" applyFill="1" applyBorder="1" applyAlignment="1">
      <alignment horizontal="center" vertical="center" wrapText="1"/>
    </xf>
    <xf numFmtId="172" fontId="37" fillId="0" borderId="81" xfId="2" applyNumberFormat="1" applyFont="1" applyFill="1" applyBorder="1" applyAlignment="1">
      <alignment horizontal="center" vertical="center" wrapText="1"/>
    </xf>
    <xf numFmtId="0" fontId="37" fillId="0" borderId="62" xfId="2" applyFont="1" applyFill="1" applyBorder="1" applyAlignment="1">
      <alignment horizontal="center" vertical="center" wrapText="1"/>
    </xf>
    <xf numFmtId="0" fontId="34" fillId="15" borderId="15" xfId="0" applyFont="1" applyFill="1" applyBorder="1" applyAlignment="1">
      <alignment horizontal="center" vertical="center"/>
    </xf>
    <xf numFmtId="0" fontId="34" fillId="15" borderId="16" xfId="0" applyFont="1" applyFill="1" applyBorder="1" applyAlignment="1">
      <alignment horizontal="center" vertical="center"/>
    </xf>
    <xf numFmtId="0" fontId="34" fillId="15" borderId="25" xfId="0" applyFont="1" applyFill="1" applyBorder="1" applyAlignment="1">
      <alignment horizontal="center" vertical="center"/>
    </xf>
    <xf numFmtId="14" fontId="22" fillId="0" borderId="0" xfId="0" applyNumberFormat="1" applyFont="1" applyAlignment="1">
      <alignment horizontal="left" vertical="center" wrapText="1"/>
    </xf>
    <xf numFmtId="0" fontId="35" fillId="0" borderId="75" xfId="2" applyFont="1" applyFill="1" applyBorder="1" applyAlignment="1">
      <alignment horizontal="center" vertical="center" wrapText="1"/>
    </xf>
    <xf numFmtId="0" fontId="35" fillId="0" borderId="76" xfId="2" applyFont="1" applyFill="1" applyBorder="1" applyAlignment="1">
      <alignment horizontal="center" vertical="center" wrapText="1"/>
    </xf>
    <xf numFmtId="172" fontId="37" fillId="0" borderId="77" xfId="2" applyNumberFormat="1" applyFont="1" applyFill="1" applyBorder="1" applyAlignment="1">
      <alignment horizontal="center" vertical="center" wrapText="1"/>
    </xf>
    <xf numFmtId="0" fontId="37" fillId="0" borderId="78" xfId="2" applyFont="1" applyFill="1" applyBorder="1" applyAlignment="1">
      <alignment horizontal="center" vertical="center" wrapText="1"/>
    </xf>
    <xf numFmtId="0" fontId="24" fillId="0" borderId="16" xfId="0" applyFont="1" applyBorder="1" applyAlignment="1">
      <alignment horizontal="center" vertical="top"/>
    </xf>
    <xf numFmtId="0" fontId="24" fillId="0" borderId="25" xfId="0" applyFont="1" applyBorder="1" applyAlignment="1">
      <alignment horizontal="center" vertical="top"/>
    </xf>
    <xf numFmtId="0" fontId="17" fillId="3" borderId="18" xfId="0" applyFont="1" applyFill="1" applyBorder="1" applyAlignment="1">
      <alignment horizontal="center" vertical="top"/>
    </xf>
    <xf numFmtId="0" fontId="17" fillId="3" borderId="19" xfId="0" applyFont="1" applyFill="1" applyBorder="1" applyAlignment="1">
      <alignment horizontal="center" vertical="top"/>
    </xf>
    <xf numFmtId="0" fontId="24" fillId="0" borderId="3" xfId="0" applyFont="1" applyBorder="1" applyAlignment="1">
      <alignment horizontal="left" vertical="top" wrapText="1"/>
    </xf>
    <xf numFmtId="0" fontId="24" fillId="0" borderId="0" xfId="0" applyFont="1" applyAlignment="1">
      <alignment horizontal="left" vertical="top" wrapText="1"/>
    </xf>
    <xf numFmtId="0" fontId="24" fillId="0" borderId="47" xfId="0" applyFont="1" applyBorder="1" applyAlignment="1">
      <alignment horizontal="center" vertical="top"/>
    </xf>
    <xf numFmtId="0" fontId="24" fillId="0" borderId="46" xfId="0" applyFont="1" applyBorder="1" applyAlignment="1">
      <alignment horizontal="center" vertical="top"/>
    </xf>
    <xf numFmtId="0" fontId="24" fillId="0" borderId="48" xfId="0" applyFont="1" applyBorder="1" applyAlignment="1">
      <alignment horizontal="center" vertical="top"/>
    </xf>
    <xf numFmtId="0" fontId="23" fillId="0" borderId="91" xfId="2" applyNumberFormat="1" applyFont="1" applyFill="1" applyBorder="1" applyAlignment="1">
      <alignment horizontal="center" vertical="center" wrapText="1"/>
    </xf>
    <xf numFmtId="0" fontId="16" fillId="3" borderId="28" xfId="0" applyFont="1" applyFill="1" applyBorder="1" applyAlignment="1">
      <alignment horizontal="center" vertical="top"/>
    </xf>
    <xf numFmtId="0" fontId="16" fillId="3" borderId="51" xfId="0" applyFont="1" applyFill="1" applyBorder="1" applyAlignment="1">
      <alignment horizontal="center" vertical="top"/>
    </xf>
    <xf numFmtId="0" fontId="16" fillId="3" borderId="52" xfId="0" applyFont="1" applyFill="1" applyBorder="1" applyAlignment="1">
      <alignment horizontal="center" vertical="top"/>
    </xf>
    <xf numFmtId="0" fontId="16" fillId="3" borderId="22" xfId="0" applyFont="1" applyFill="1" applyBorder="1" applyAlignment="1">
      <alignment horizontal="center" vertical="top"/>
    </xf>
    <xf numFmtId="0" fontId="16" fillId="3" borderId="23" xfId="0" applyFont="1" applyFill="1" applyBorder="1" applyAlignment="1">
      <alignment horizontal="center" vertical="top"/>
    </xf>
    <xf numFmtId="0" fontId="16" fillId="3" borderId="24" xfId="0" applyFont="1" applyFill="1" applyBorder="1" applyAlignment="1">
      <alignment horizontal="center" vertical="top"/>
    </xf>
    <xf numFmtId="0" fontId="16" fillId="3" borderId="17" xfId="0" applyFont="1" applyFill="1" applyBorder="1" applyAlignment="1">
      <alignment horizontal="left" vertical="center"/>
    </xf>
    <xf numFmtId="0" fontId="16" fillId="3" borderId="18" xfId="0" applyFont="1" applyFill="1" applyBorder="1" applyAlignment="1">
      <alignment horizontal="left" vertical="center"/>
    </xf>
    <xf numFmtId="0" fontId="16" fillId="3" borderId="85" xfId="0" applyFont="1" applyFill="1" applyBorder="1" applyAlignment="1">
      <alignment horizontal="left" vertical="center"/>
    </xf>
  </cellXfs>
  <cellStyles count="29">
    <cellStyle name="Comma" xfId="27" builtinId="3"/>
    <cellStyle name="Currency" xfId="1" builtinId="4"/>
    <cellStyle name="Currency 2" xfId="3" xr:uid="{00000000-0005-0000-0000-000002000000}"/>
    <cellStyle name="Currency 2 2" xfId="4" xr:uid="{00000000-0005-0000-0000-000003000000}"/>
    <cellStyle name="Currency 2 2 2" xfId="5" xr:uid="{00000000-0005-0000-0000-000004000000}"/>
    <cellStyle name="Normal" xfId="0" builtinId="0"/>
    <cellStyle name="Normal 2" xfId="6" xr:uid="{00000000-0005-0000-0000-000006000000}"/>
    <cellStyle name="Normal 2 2" xfId="7" xr:uid="{00000000-0005-0000-0000-000007000000}"/>
    <cellStyle name="Normal 2 3" xfId="8" xr:uid="{00000000-0005-0000-0000-000008000000}"/>
    <cellStyle name="Normal 2 3 2" xfId="9" xr:uid="{00000000-0005-0000-0000-000009000000}"/>
    <cellStyle name="Normal 2 3 3" xfId="10" xr:uid="{00000000-0005-0000-0000-00000A000000}"/>
    <cellStyle name="Normal 3" xfId="28" xr:uid="{00000000-0005-0000-0000-00000B000000}"/>
    <cellStyle name="Normal 3 2" xfId="11" xr:uid="{00000000-0005-0000-0000-00000C000000}"/>
    <cellStyle name="Note" xfId="2" builtinId="10"/>
    <cellStyle name="Note 2" xfId="12" xr:uid="{00000000-0005-0000-0000-00000E000000}"/>
    <cellStyle name="Note 2 2" xfId="13" xr:uid="{00000000-0005-0000-0000-00000F000000}"/>
    <cellStyle name="Note 2 2 2" xfId="14" xr:uid="{00000000-0005-0000-0000-000010000000}"/>
    <cellStyle name="Note 2 2 2 2" xfId="15" xr:uid="{00000000-0005-0000-0000-000011000000}"/>
    <cellStyle name="Note 3" xfId="16" xr:uid="{00000000-0005-0000-0000-000012000000}"/>
    <cellStyle name="Note 3 2" xfId="17" xr:uid="{00000000-0005-0000-0000-000013000000}"/>
    <cellStyle name="Note 4" xfId="26" xr:uid="{00000000-0005-0000-0000-000014000000}"/>
    <cellStyle name="Style 1" xfId="18" xr:uid="{00000000-0005-0000-0000-000015000000}"/>
    <cellStyle name="Style 1 2" xfId="19" xr:uid="{00000000-0005-0000-0000-000016000000}"/>
    <cellStyle name="Style 2" xfId="20" xr:uid="{00000000-0005-0000-0000-000017000000}"/>
    <cellStyle name="Style 2 2" xfId="21" xr:uid="{00000000-0005-0000-0000-000018000000}"/>
    <cellStyle name="Style 3" xfId="22" xr:uid="{00000000-0005-0000-0000-000019000000}"/>
    <cellStyle name="Style 3 2" xfId="23" xr:uid="{00000000-0005-0000-0000-00001A000000}"/>
    <cellStyle name="Style 4" xfId="24" xr:uid="{00000000-0005-0000-0000-00001B000000}"/>
    <cellStyle name="Style 4 2" xfId="25" xr:uid="{00000000-0005-0000-0000-00001C000000}"/>
  </cellStyles>
  <dxfs count="0"/>
  <tableStyles count="0" defaultTableStyle="TableStyleMedium2" defaultPivotStyle="PivotStyleLight16"/>
  <colors>
    <mruColors>
      <color rgb="FFECE3FD"/>
      <color rgb="FF4A909A"/>
      <color rgb="FFEC6B0A"/>
      <color rgb="FFAAD2D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0.59999389629810485"/>
    <pageSetUpPr fitToPage="1"/>
  </sheetPr>
  <dimension ref="A1:CE371"/>
  <sheetViews>
    <sheetView showGridLines="0" zoomScale="55" zoomScaleNormal="55" zoomScaleSheetLayoutView="160" zoomScalePageLayoutView="10" workbookViewId="0">
      <pane ySplit="7" topLeftCell="A8" activePane="bottomLeft" state="frozen"/>
      <selection pane="bottomLeft" activeCell="K13" sqref="K13"/>
    </sheetView>
  </sheetViews>
  <sheetFormatPr defaultColWidth="9" defaultRowHeight="14.5"/>
  <cols>
    <col min="1" max="1" width="9.26953125" style="3" customWidth="1"/>
    <col min="2" max="2" width="16.26953125" style="4" customWidth="1"/>
    <col min="3" max="3" width="79.26953125" style="5" customWidth="1"/>
    <col min="4" max="4" width="11.7265625" style="6" customWidth="1"/>
    <col min="5" max="5" width="0.26953125" style="7" customWidth="1"/>
    <col min="6" max="6" width="10.26953125" style="3" hidden="1" customWidth="1"/>
    <col min="7" max="7" width="12.54296875" style="8" hidden="1" customWidth="1"/>
    <col min="8" max="8" width="14.7265625" style="9" hidden="1" customWidth="1"/>
    <col min="9" max="9" width="12.26953125" style="3" hidden="1" customWidth="1"/>
    <col min="10" max="10" width="14" style="3" customWidth="1"/>
    <col min="11" max="11" width="23.26953125" style="3" customWidth="1"/>
    <col min="12" max="12" width="20.26953125" style="3" customWidth="1"/>
    <col min="13" max="13" width="22" style="3" customWidth="1"/>
    <col min="14" max="16" width="9.7265625" style="3" customWidth="1"/>
    <col min="17" max="16384" width="9" style="3"/>
  </cols>
  <sheetData>
    <row r="1" spans="1:83" s="57" customFormat="1" ht="25.15" customHeight="1">
      <c r="A1" s="235" t="s">
        <v>0</v>
      </c>
      <c r="B1" s="236"/>
      <c r="C1" s="236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56"/>
      <c r="AD1" s="56"/>
      <c r="AE1" s="56"/>
      <c r="AF1" s="56"/>
      <c r="AG1" s="56"/>
      <c r="AH1" s="56"/>
      <c r="AI1" s="56"/>
      <c r="AJ1" s="56"/>
      <c r="AK1" s="56"/>
      <c r="AL1" s="56"/>
      <c r="AM1" s="56"/>
      <c r="AN1" s="56"/>
      <c r="AO1" s="56"/>
      <c r="AP1" s="56"/>
      <c r="AQ1" s="56"/>
      <c r="AR1" s="56"/>
      <c r="AS1" s="56"/>
      <c r="AT1" s="56"/>
      <c r="AU1" s="56"/>
      <c r="AV1" s="56"/>
      <c r="AW1" s="56"/>
      <c r="AX1" s="56"/>
      <c r="AY1" s="56"/>
      <c r="AZ1" s="56"/>
      <c r="BA1" s="56"/>
      <c r="BB1" s="56"/>
      <c r="BC1" s="56"/>
      <c r="BD1" s="56"/>
      <c r="BE1" s="56"/>
      <c r="BF1" s="56"/>
      <c r="BG1" s="56"/>
      <c r="BH1" s="56"/>
      <c r="BI1" s="56"/>
      <c r="BJ1" s="56"/>
      <c r="BK1" s="56"/>
      <c r="BL1" s="56"/>
      <c r="BM1" s="56"/>
      <c r="BN1" s="56"/>
      <c r="BO1" s="56"/>
    </row>
    <row r="2" spans="1:83" s="64" customFormat="1" ht="18.649999999999999" customHeight="1">
      <c r="A2" s="246" t="s">
        <v>1</v>
      </c>
      <c r="B2" s="247"/>
      <c r="C2" s="242" t="str">
        <f>ESTIMATE!C4</f>
        <v>NEW GAS STATION C-STORE &amp; CAR WASH</v>
      </c>
      <c r="D2" s="58"/>
      <c r="E2" s="238"/>
      <c r="F2" s="239"/>
      <c r="G2" s="240"/>
      <c r="H2" s="240"/>
      <c r="I2" s="61"/>
      <c r="J2" s="61"/>
      <c r="K2" s="61"/>
      <c r="L2" s="62"/>
      <c r="M2" s="63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  <c r="Z2" s="61"/>
      <c r="AA2" s="61"/>
      <c r="AB2" s="61"/>
      <c r="AC2" s="61"/>
      <c r="AD2" s="61"/>
      <c r="AE2" s="61"/>
      <c r="AF2" s="61"/>
      <c r="AG2" s="61"/>
      <c r="AH2" s="61"/>
      <c r="AI2" s="61"/>
      <c r="AJ2" s="61"/>
      <c r="AK2" s="61"/>
      <c r="AL2" s="61"/>
      <c r="AM2" s="61"/>
      <c r="AN2" s="61"/>
      <c r="AO2" s="61"/>
      <c r="AP2" s="61"/>
      <c r="AQ2" s="61"/>
      <c r="AR2" s="61"/>
      <c r="AS2" s="61"/>
      <c r="AT2" s="61"/>
      <c r="AU2" s="61"/>
      <c r="AV2" s="61"/>
      <c r="AW2" s="61"/>
      <c r="AX2" s="61"/>
      <c r="AY2" s="61"/>
      <c r="AZ2" s="61"/>
      <c r="BA2" s="61"/>
      <c r="BB2" s="61"/>
      <c r="BC2" s="61"/>
      <c r="BD2" s="61"/>
      <c r="BE2" s="61"/>
      <c r="BF2" s="61"/>
      <c r="BG2" s="61"/>
      <c r="BH2" s="61"/>
      <c r="BI2" s="61"/>
      <c r="BJ2" s="61"/>
      <c r="BK2" s="61"/>
      <c r="BL2" s="61"/>
      <c r="BM2" s="61"/>
      <c r="BN2" s="61"/>
      <c r="BO2" s="61"/>
    </row>
    <row r="3" spans="1:83" s="64" customFormat="1" ht="18.649999999999999" customHeight="1" thickBot="1">
      <c r="A3" s="248"/>
      <c r="B3" s="249"/>
      <c r="C3" s="243"/>
      <c r="D3" s="58"/>
      <c r="E3" s="59"/>
      <c r="F3" s="60"/>
      <c r="G3" s="60"/>
      <c r="H3" s="60"/>
      <c r="I3" s="61"/>
      <c r="J3" s="61"/>
      <c r="K3" s="61"/>
      <c r="L3" s="62"/>
      <c r="M3" s="63"/>
      <c r="N3" s="61"/>
      <c r="O3" s="61"/>
      <c r="P3" s="61"/>
      <c r="Q3" s="61"/>
      <c r="R3" s="61"/>
      <c r="S3" s="61"/>
      <c r="T3" s="61"/>
      <c r="U3" s="61"/>
      <c r="V3" s="61"/>
      <c r="W3" s="61"/>
      <c r="X3" s="61"/>
      <c r="Y3" s="61"/>
      <c r="Z3" s="61"/>
      <c r="AA3" s="61"/>
      <c r="AB3" s="61"/>
      <c r="AC3" s="61"/>
      <c r="AD3" s="61"/>
      <c r="AE3" s="61"/>
      <c r="AF3" s="61"/>
      <c r="AG3" s="61"/>
      <c r="AH3" s="61"/>
      <c r="AI3" s="61"/>
      <c r="AJ3" s="61"/>
      <c r="AK3" s="61"/>
      <c r="AL3" s="61"/>
      <c r="AM3" s="61"/>
      <c r="AN3" s="61"/>
      <c r="AO3" s="61"/>
      <c r="AP3" s="61"/>
      <c r="AQ3" s="61"/>
      <c r="AR3" s="61"/>
      <c r="AS3" s="61"/>
      <c r="AT3" s="61"/>
      <c r="AU3" s="61"/>
      <c r="AV3" s="61"/>
      <c r="AW3" s="61"/>
      <c r="AX3" s="61"/>
      <c r="AY3" s="61"/>
      <c r="AZ3" s="61"/>
      <c r="BA3" s="61"/>
      <c r="BB3" s="61"/>
      <c r="BC3" s="61"/>
      <c r="BD3" s="61"/>
      <c r="BE3" s="61"/>
      <c r="BF3" s="61"/>
      <c r="BG3" s="61"/>
      <c r="BH3" s="61"/>
      <c r="BI3" s="61"/>
      <c r="BJ3" s="61"/>
      <c r="BK3" s="61"/>
      <c r="BL3" s="61"/>
      <c r="BM3" s="61"/>
      <c r="BN3" s="61"/>
      <c r="BO3" s="61"/>
    </row>
    <row r="4" spans="1:83" s="64" customFormat="1" ht="18.649999999999999" customHeight="1">
      <c r="A4" s="246" t="s">
        <v>2</v>
      </c>
      <c r="B4" s="247"/>
      <c r="C4" s="242" t="str">
        <f>ESTIMATE!C5</f>
        <v>3001 2ND AVE MARINA, CA 93933</v>
      </c>
      <c r="D4" s="58"/>
      <c r="E4" s="239"/>
      <c r="F4" s="239"/>
      <c r="G4" s="239"/>
      <c r="H4" s="239"/>
      <c r="I4" s="61"/>
      <c r="J4" s="250" t="s">
        <v>3</v>
      </c>
      <c r="K4" s="251"/>
      <c r="L4" s="244">
        <v>16339</v>
      </c>
      <c r="M4" s="254" t="s">
        <v>4</v>
      </c>
      <c r="N4" s="61"/>
      <c r="O4" s="61"/>
      <c r="P4" s="61"/>
      <c r="Q4" s="61"/>
      <c r="R4" s="61"/>
      <c r="S4" s="61"/>
      <c r="T4" s="61"/>
      <c r="U4" s="61"/>
      <c r="V4" s="61"/>
      <c r="W4" s="61"/>
      <c r="X4" s="61"/>
      <c r="Y4" s="61"/>
      <c r="Z4" s="61"/>
      <c r="AA4" s="61"/>
      <c r="AB4" s="61"/>
      <c r="AC4" s="61"/>
      <c r="AD4" s="61"/>
      <c r="AE4" s="61"/>
      <c r="AF4" s="61"/>
      <c r="AG4" s="61"/>
      <c r="AH4" s="61"/>
      <c r="AI4" s="61"/>
      <c r="AJ4" s="61"/>
      <c r="AK4" s="61"/>
      <c r="AL4" s="61"/>
      <c r="AM4" s="61"/>
      <c r="AN4" s="61"/>
      <c r="AO4" s="61"/>
      <c r="AP4" s="61"/>
      <c r="AQ4" s="61"/>
      <c r="AR4" s="61"/>
      <c r="AS4" s="61"/>
      <c r="AT4" s="61"/>
      <c r="AU4" s="61"/>
      <c r="AV4" s="61"/>
      <c r="AW4" s="61"/>
      <c r="AX4" s="61"/>
      <c r="AY4" s="61"/>
      <c r="AZ4" s="61"/>
      <c r="BA4" s="61"/>
      <c r="BB4" s="61"/>
      <c r="BC4" s="61"/>
      <c r="BD4" s="61"/>
      <c r="BE4" s="61"/>
      <c r="BF4" s="61"/>
      <c r="BG4" s="61"/>
      <c r="BH4" s="61"/>
      <c r="BI4" s="61"/>
      <c r="BJ4" s="61"/>
      <c r="BK4" s="61"/>
      <c r="BL4" s="61"/>
      <c r="BM4" s="61"/>
      <c r="BN4" s="61"/>
      <c r="BO4" s="61"/>
    </row>
    <row r="5" spans="1:83" s="64" customFormat="1" ht="18.649999999999999" customHeight="1" thickBot="1">
      <c r="A5" s="248"/>
      <c r="B5" s="249"/>
      <c r="C5" s="243"/>
      <c r="D5" s="58"/>
      <c r="E5" s="60"/>
      <c r="F5" s="60"/>
      <c r="G5" s="60"/>
      <c r="H5" s="60"/>
      <c r="I5" s="61"/>
      <c r="J5" s="252"/>
      <c r="K5" s="253"/>
      <c r="L5" s="245"/>
      <c r="M5" s="254"/>
      <c r="N5" s="61"/>
      <c r="O5" s="61"/>
      <c r="P5" s="61"/>
      <c r="Q5" s="61"/>
      <c r="R5" s="61"/>
      <c r="S5" s="61"/>
      <c r="T5" s="61"/>
      <c r="U5" s="61"/>
      <c r="V5" s="61"/>
      <c r="W5" s="61"/>
      <c r="X5" s="61"/>
      <c r="Y5" s="61"/>
      <c r="Z5" s="61"/>
      <c r="AA5" s="61"/>
      <c r="AB5" s="61"/>
      <c r="AC5" s="61"/>
      <c r="AD5" s="61"/>
      <c r="AE5" s="61"/>
      <c r="AF5" s="61"/>
      <c r="AG5" s="61"/>
      <c r="AH5" s="61"/>
      <c r="AI5" s="61"/>
      <c r="AJ5" s="61"/>
      <c r="AK5" s="61"/>
      <c r="AL5" s="61"/>
      <c r="AM5" s="61"/>
      <c r="AN5" s="61"/>
      <c r="AO5" s="61"/>
      <c r="AP5" s="61"/>
      <c r="AQ5" s="61"/>
      <c r="AR5" s="61"/>
      <c r="AS5" s="61"/>
      <c r="AT5" s="61"/>
      <c r="AU5" s="61"/>
      <c r="AV5" s="61"/>
      <c r="AW5" s="61"/>
      <c r="AX5" s="61"/>
      <c r="AY5" s="61"/>
      <c r="AZ5" s="61"/>
      <c r="BA5" s="61"/>
      <c r="BB5" s="61"/>
      <c r="BC5" s="61"/>
      <c r="BD5" s="61"/>
      <c r="BE5" s="61"/>
      <c r="BF5" s="61"/>
      <c r="BG5" s="61"/>
      <c r="BH5" s="61"/>
      <c r="BI5" s="61"/>
      <c r="BJ5" s="61"/>
      <c r="BK5" s="61"/>
      <c r="BL5" s="61"/>
      <c r="BM5" s="61"/>
      <c r="BN5" s="61"/>
      <c r="BO5" s="61"/>
    </row>
    <row r="6" spans="1:83" s="64" customFormat="1" ht="15">
      <c r="A6" s="65"/>
      <c r="B6" s="61"/>
      <c r="C6" s="62"/>
      <c r="D6" s="61"/>
      <c r="E6" s="61"/>
      <c r="F6" s="61"/>
      <c r="G6" s="61"/>
      <c r="H6" s="61"/>
      <c r="I6" s="61"/>
      <c r="J6" s="61"/>
      <c r="K6" s="61"/>
      <c r="L6" s="62"/>
      <c r="M6" s="63"/>
      <c r="N6" s="61"/>
      <c r="O6" s="61"/>
      <c r="P6" s="61"/>
      <c r="Q6" s="61"/>
      <c r="R6" s="61"/>
      <c r="S6" s="61"/>
      <c r="T6" s="61"/>
      <c r="U6" s="61"/>
      <c r="V6" s="61"/>
      <c r="W6" s="61"/>
      <c r="X6" s="61"/>
      <c r="Y6" s="61"/>
      <c r="Z6" s="61"/>
      <c r="AA6" s="61"/>
      <c r="AB6" s="61"/>
      <c r="AC6" s="61"/>
      <c r="AD6" s="61"/>
      <c r="AE6" s="61"/>
      <c r="AF6" s="61"/>
      <c r="AG6" s="61"/>
      <c r="AH6" s="61"/>
      <c r="AI6" s="61"/>
      <c r="AJ6" s="61"/>
      <c r="AK6" s="61"/>
      <c r="AL6" s="61"/>
      <c r="AM6" s="61"/>
      <c r="AN6" s="61"/>
      <c r="AO6" s="61"/>
      <c r="AP6" s="61"/>
      <c r="AQ6" s="61"/>
      <c r="AR6" s="61"/>
      <c r="AS6" s="61"/>
      <c r="AT6" s="61"/>
      <c r="AU6" s="61"/>
      <c r="AV6" s="61"/>
      <c r="AW6" s="61"/>
      <c r="AX6" s="61"/>
      <c r="AY6" s="61"/>
      <c r="AZ6" s="61"/>
      <c r="BA6" s="61"/>
      <c r="BB6" s="61"/>
      <c r="BC6" s="61"/>
      <c r="BD6" s="61"/>
      <c r="BE6" s="61"/>
      <c r="BF6" s="61"/>
      <c r="BG6" s="61"/>
      <c r="BH6" s="61"/>
      <c r="BI6" s="61"/>
      <c r="BJ6" s="61"/>
      <c r="BK6" s="61"/>
      <c r="BL6" s="61"/>
      <c r="BM6" s="61"/>
      <c r="BN6" s="61"/>
      <c r="BO6" s="61"/>
    </row>
    <row r="7" spans="1:83" s="57" customFormat="1" ht="30.75" customHeight="1">
      <c r="A7" s="66" t="s">
        <v>5</v>
      </c>
      <c r="B7" s="67" t="s">
        <v>6</v>
      </c>
      <c r="C7" s="67" t="s">
        <v>7</v>
      </c>
      <c r="D7" s="66"/>
      <c r="E7" s="68"/>
      <c r="F7" s="67"/>
      <c r="G7" s="69"/>
      <c r="H7" s="70"/>
      <c r="I7" s="71"/>
      <c r="J7" s="71"/>
      <c r="K7" s="72" t="s">
        <v>8</v>
      </c>
      <c r="L7" s="67" t="s">
        <v>9</v>
      </c>
      <c r="M7" s="159">
        <f>M24/L4</f>
        <v>93.032591028219969</v>
      </c>
      <c r="N7" s="73"/>
      <c r="O7" s="73"/>
      <c r="P7" s="56"/>
      <c r="Q7" s="56"/>
      <c r="R7" s="56"/>
      <c r="S7" s="56"/>
      <c r="T7" s="56"/>
      <c r="U7" s="56"/>
      <c r="V7" s="56"/>
      <c r="W7" s="56"/>
      <c r="X7" s="56"/>
      <c r="Y7" s="56"/>
      <c r="Z7" s="56"/>
      <c r="AA7" s="56"/>
      <c r="AB7" s="56"/>
      <c r="AC7" s="56"/>
      <c r="AD7" s="56"/>
      <c r="AE7" s="56"/>
      <c r="AF7" s="56"/>
      <c r="AG7" s="56"/>
      <c r="AH7" s="56"/>
      <c r="AI7" s="56"/>
      <c r="AJ7" s="56"/>
      <c r="AK7" s="56"/>
      <c r="AL7" s="56"/>
      <c r="AM7" s="56"/>
      <c r="AN7" s="56"/>
      <c r="AO7" s="56"/>
      <c r="AP7" s="56"/>
      <c r="AQ7" s="56"/>
      <c r="AR7" s="56"/>
      <c r="AS7" s="56"/>
      <c r="AT7" s="56"/>
      <c r="AU7" s="56"/>
      <c r="AV7" s="56"/>
      <c r="AW7" s="56"/>
      <c r="AX7" s="56"/>
      <c r="AY7" s="56"/>
      <c r="AZ7" s="56"/>
      <c r="BA7" s="56"/>
      <c r="BB7" s="56"/>
      <c r="BC7" s="56"/>
      <c r="BD7" s="56"/>
      <c r="BE7" s="56"/>
      <c r="BF7" s="56"/>
      <c r="BG7" s="56"/>
      <c r="BH7" s="56"/>
      <c r="BI7" s="56"/>
      <c r="BJ7" s="56"/>
      <c r="BK7" s="56"/>
      <c r="BL7" s="56"/>
      <c r="BM7" s="56"/>
      <c r="BN7" s="56"/>
      <c r="BO7" s="56"/>
    </row>
    <row r="8" spans="1:83" s="57" customFormat="1" ht="16.5">
      <c r="A8" s="61"/>
      <c r="B8" s="61"/>
      <c r="C8" s="62"/>
      <c r="D8" s="74"/>
      <c r="E8" s="75"/>
      <c r="F8" s="76"/>
      <c r="G8" s="77"/>
      <c r="H8" s="78"/>
      <c r="I8" s="76"/>
      <c r="J8" s="76"/>
      <c r="K8" s="76"/>
      <c r="L8" s="62"/>
      <c r="M8" s="61"/>
      <c r="N8" s="73"/>
      <c r="O8" s="73"/>
      <c r="P8" s="73"/>
      <c r="Q8" s="73"/>
      <c r="R8" s="73"/>
      <c r="S8" s="73"/>
      <c r="T8" s="73"/>
      <c r="U8" s="73"/>
      <c r="V8" s="73"/>
      <c r="W8" s="73"/>
      <c r="X8" s="73"/>
      <c r="Y8" s="73"/>
      <c r="Z8" s="73"/>
      <c r="AA8" s="73"/>
      <c r="AB8" s="73"/>
      <c r="AC8" s="73"/>
      <c r="AD8" s="73"/>
      <c r="AE8" s="73"/>
      <c r="AF8" s="73"/>
      <c r="AG8" s="73"/>
      <c r="AH8" s="73"/>
      <c r="AI8" s="73"/>
      <c r="AJ8" s="73"/>
      <c r="AK8" s="73"/>
      <c r="AL8" s="73"/>
      <c r="AM8" s="73"/>
      <c r="AN8" s="73"/>
      <c r="AO8" s="73"/>
      <c r="AP8" s="73"/>
      <c r="AQ8" s="73"/>
      <c r="AR8" s="73"/>
      <c r="AS8" s="73"/>
      <c r="AT8" s="73"/>
      <c r="AU8" s="73"/>
      <c r="AV8" s="73"/>
      <c r="AW8" s="73"/>
      <c r="AX8" s="73"/>
      <c r="AY8" s="73"/>
      <c r="AZ8" s="73"/>
      <c r="BA8" s="73"/>
      <c r="BB8" s="73"/>
      <c r="BC8" s="73"/>
      <c r="BD8" s="73"/>
      <c r="BE8" s="73"/>
      <c r="BF8" s="73"/>
      <c r="BG8" s="73"/>
      <c r="BH8" s="73"/>
      <c r="BI8" s="73"/>
      <c r="BJ8" s="73"/>
      <c r="BK8" s="73"/>
      <c r="BL8" s="73"/>
      <c r="BM8" s="73"/>
      <c r="BN8" s="73"/>
      <c r="BO8" s="73"/>
      <c r="BP8" s="79"/>
      <c r="BQ8" s="79"/>
      <c r="BR8" s="79"/>
      <c r="BS8" s="79"/>
      <c r="BT8" s="79"/>
      <c r="BU8" s="79"/>
      <c r="BV8" s="79"/>
      <c r="BW8" s="79"/>
      <c r="BX8" s="79"/>
      <c r="BY8" s="79"/>
      <c r="BZ8" s="79"/>
      <c r="CA8" s="79"/>
      <c r="CB8" s="79"/>
      <c r="CC8" s="79"/>
      <c r="CD8" s="79"/>
      <c r="CE8" s="79"/>
    </row>
    <row r="9" spans="1:83" s="57" customFormat="1" ht="21" customHeight="1">
      <c r="A9" s="241" t="s">
        <v>10</v>
      </c>
      <c r="B9" s="237"/>
      <c r="C9" s="237"/>
      <c r="D9" s="237"/>
      <c r="E9" s="237"/>
      <c r="F9" s="237"/>
      <c r="G9" s="237"/>
      <c r="H9" s="237"/>
      <c r="I9" s="237"/>
      <c r="J9" s="237"/>
      <c r="K9" s="237"/>
      <c r="L9" s="237"/>
      <c r="M9" s="80">
        <f>SUM(K10:K17)</f>
        <v>1245950.4137787588</v>
      </c>
      <c r="N9" s="73"/>
      <c r="O9" s="73"/>
      <c r="P9" s="56"/>
      <c r="Q9" s="56"/>
      <c r="R9" s="56"/>
      <c r="S9" s="56"/>
      <c r="T9" s="56"/>
      <c r="U9" s="56"/>
      <c r="V9" s="56"/>
      <c r="W9" s="56"/>
      <c r="X9" s="56"/>
      <c r="Y9" s="56"/>
      <c r="Z9" s="56"/>
      <c r="AA9" s="56"/>
      <c r="AB9" s="56"/>
      <c r="AC9" s="56"/>
      <c r="AD9" s="56"/>
      <c r="AE9" s="56"/>
      <c r="AF9" s="56"/>
      <c r="AG9" s="56"/>
      <c r="AH9" s="56"/>
      <c r="AI9" s="56"/>
      <c r="AJ9" s="56"/>
      <c r="AK9" s="56"/>
      <c r="AL9" s="56"/>
      <c r="AM9" s="56"/>
      <c r="AN9" s="56"/>
      <c r="AO9" s="56"/>
      <c r="AP9" s="56"/>
      <c r="AQ9" s="56"/>
      <c r="AR9" s="56"/>
      <c r="AS9" s="56"/>
      <c r="AT9" s="56"/>
      <c r="AU9" s="56"/>
      <c r="AV9" s="56"/>
      <c r="AW9" s="56"/>
      <c r="AX9" s="56"/>
      <c r="AY9" s="56"/>
      <c r="AZ9" s="56"/>
      <c r="BA9" s="56"/>
      <c r="BB9" s="56"/>
      <c r="BC9" s="56"/>
      <c r="BD9" s="56"/>
      <c r="BE9" s="56"/>
      <c r="BF9" s="56"/>
      <c r="BG9" s="56"/>
      <c r="BH9" s="56"/>
      <c r="BI9" s="56"/>
      <c r="BJ9" s="56"/>
      <c r="BK9" s="56"/>
      <c r="BL9" s="56"/>
      <c r="BM9" s="56"/>
      <c r="BN9" s="56"/>
      <c r="BO9" s="56"/>
    </row>
    <row r="10" spans="1:83" s="57" customFormat="1" ht="16.5">
      <c r="A10" s="81"/>
      <c r="B10" s="82"/>
      <c r="C10" s="62"/>
      <c r="D10" s="83"/>
      <c r="E10" s="83"/>
      <c r="F10" s="84"/>
      <c r="G10" s="85"/>
      <c r="H10" s="86"/>
      <c r="I10" s="87"/>
      <c r="J10" s="88"/>
      <c r="K10" s="89"/>
      <c r="L10" s="90"/>
      <c r="M10" s="63"/>
      <c r="N10" s="73"/>
      <c r="O10" s="73"/>
      <c r="P10" s="73"/>
      <c r="Q10" s="73"/>
      <c r="R10" s="73"/>
      <c r="S10" s="73"/>
      <c r="T10" s="73"/>
      <c r="U10" s="73"/>
      <c r="V10" s="73"/>
      <c r="W10" s="73"/>
      <c r="X10" s="73"/>
      <c r="Y10" s="73"/>
      <c r="Z10" s="73"/>
      <c r="AA10" s="73"/>
      <c r="AB10" s="73"/>
      <c r="AC10" s="73"/>
      <c r="AD10" s="73"/>
      <c r="AE10" s="73"/>
      <c r="AF10" s="73"/>
      <c r="AG10" s="73"/>
      <c r="AH10" s="73"/>
      <c r="AI10" s="73"/>
      <c r="AJ10" s="73"/>
      <c r="AK10" s="73"/>
      <c r="AL10" s="73"/>
      <c r="AM10" s="73"/>
      <c r="AN10" s="73"/>
      <c r="AO10" s="73"/>
      <c r="AP10" s="73"/>
      <c r="AQ10" s="73"/>
      <c r="AR10" s="73"/>
      <c r="AS10" s="73"/>
      <c r="AT10" s="73"/>
      <c r="AU10" s="73"/>
      <c r="AV10" s="73"/>
      <c r="AW10" s="73"/>
      <c r="AX10" s="73"/>
      <c r="AY10" s="73"/>
      <c r="AZ10" s="73"/>
      <c r="BA10" s="73"/>
      <c r="BB10" s="73"/>
      <c r="BC10" s="73"/>
      <c r="BD10" s="73"/>
      <c r="BE10" s="73"/>
      <c r="BF10" s="73"/>
      <c r="BG10" s="73"/>
      <c r="BH10" s="73"/>
      <c r="BI10" s="73"/>
      <c r="BJ10" s="73"/>
      <c r="BK10" s="73"/>
      <c r="BL10" s="73"/>
      <c r="BM10" s="73"/>
      <c r="BN10" s="73"/>
      <c r="BO10" s="73"/>
      <c r="BP10" s="79"/>
      <c r="BQ10" s="79"/>
      <c r="BR10" s="79"/>
      <c r="BS10" s="79"/>
      <c r="BT10" s="79"/>
      <c r="BU10" s="79"/>
      <c r="BV10" s="79"/>
      <c r="BW10" s="79"/>
      <c r="BX10" s="79"/>
      <c r="BY10" s="79"/>
      <c r="BZ10" s="79"/>
      <c r="CA10" s="79"/>
      <c r="CB10" s="79"/>
      <c r="CC10" s="79"/>
      <c r="CD10" s="79"/>
      <c r="CE10" s="79"/>
    </row>
    <row r="11" spans="1:83" s="57" customFormat="1" ht="21" customHeight="1">
      <c r="A11" s="81"/>
      <c r="B11" s="82"/>
      <c r="C11" s="192" t="s">
        <v>11</v>
      </c>
      <c r="D11" s="83"/>
      <c r="E11" s="83"/>
      <c r="F11" s="84"/>
      <c r="G11" s="85"/>
      <c r="H11" s="86"/>
      <c r="I11" s="87"/>
      <c r="J11" s="88"/>
      <c r="K11" s="89"/>
      <c r="L11" s="90"/>
      <c r="M11" s="63"/>
      <c r="N11" s="73"/>
      <c r="O11" s="73"/>
      <c r="P11" s="73"/>
      <c r="Q11" s="73"/>
      <c r="R11" s="73"/>
      <c r="S11" s="73"/>
      <c r="T11" s="73"/>
      <c r="U11" s="73"/>
      <c r="V11" s="73"/>
      <c r="W11" s="73"/>
      <c r="X11" s="73"/>
      <c r="Y11" s="73"/>
      <c r="Z11" s="73"/>
      <c r="AA11" s="73"/>
      <c r="AB11" s="73"/>
      <c r="AC11" s="73"/>
      <c r="AD11" s="73"/>
      <c r="AE11" s="73"/>
      <c r="AF11" s="73"/>
      <c r="AG11" s="73"/>
      <c r="AH11" s="73"/>
      <c r="AI11" s="73"/>
      <c r="AJ11" s="73"/>
      <c r="AK11" s="73"/>
      <c r="AL11" s="73"/>
      <c r="AM11" s="73"/>
      <c r="AN11" s="73"/>
      <c r="AO11" s="73"/>
      <c r="AP11" s="73"/>
      <c r="AQ11" s="73"/>
      <c r="AR11" s="73"/>
      <c r="AS11" s="73"/>
      <c r="AT11" s="73"/>
      <c r="AU11" s="73"/>
      <c r="AV11" s="73"/>
      <c r="AW11" s="73"/>
      <c r="AX11" s="73"/>
      <c r="AY11" s="73"/>
      <c r="AZ11" s="73"/>
      <c r="BA11" s="73"/>
      <c r="BB11" s="73"/>
      <c r="BC11" s="73"/>
      <c r="BD11" s="73"/>
      <c r="BE11" s="73"/>
      <c r="BF11" s="73"/>
      <c r="BG11" s="73"/>
      <c r="BH11" s="73"/>
      <c r="BI11" s="73"/>
      <c r="BJ11" s="73"/>
      <c r="BK11" s="73"/>
      <c r="BL11" s="73"/>
      <c r="BM11" s="73"/>
      <c r="BN11" s="73"/>
      <c r="BO11" s="73"/>
      <c r="BP11" s="79"/>
      <c r="BQ11" s="79"/>
      <c r="BR11" s="79"/>
      <c r="BS11" s="79"/>
      <c r="BT11" s="79"/>
      <c r="BU11" s="79"/>
      <c r="BV11" s="79"/>
      <c r="BW11" s="79"/>
      <c r="BX11" s="79"/>
      <c r="BY11" s="79"/>
      <c r="BZ11" s="79"/>
      <c r="CA11" s="79"/>
      <c r="CB11" s="79"/>
      <c r="CC11" s="79"/>
      <c r="CD11" s="79"/>
      <c r="CE11" s="79"/>
    </row>
    <row r="12" spans="1:83" s="79" customFormat="1" ht="25">
      <c r="A12" s="81">
        <f>IF(C12&lt;&gt;"",1+MAX($A$2:A11),"")</f>
        <v>1</v>
      </c>
      <c r="B12" s="82"/>
      <c r="C12" s="91" t="s">
        <v>12</v>
      </c>
      <c r="D12" s="92"/>
      <c r="E12" s="92"/>
      <c r="F12" s="93"/>
      <c r="G12" s="85"/>
      <c r="H12" s="86"/>
      <c r="I12" s="87"/>
      <c r="J12" s="88"/>
      <c r="K12" s="94">
        <f>ESTIMATE!O7+SITE!O7</f>
        <v>59500</v>
      </c>
      <c r="L12" s="95">
        <f>K12/$L$4</f>
        <v>3.6415937327865842</v>
      </c>
      <c r="M12" s="63"/>
      <c r="N12" s="73"/>
      <c r="O12" s="73"/>
      <c r="P12" s="73"/>
      <c r="Q12" s="73"/>
      <c r="R12" s="73"/>
      <c r="S12" s="73"/>
      <c r="T12" s="73"/>
      <c r="U12" s="73"/>
      <c r="V12" s="73"/>
      <c r="W12" s="73"/>
      <c r="X12" s="73"/>
      <c r="Y12" s="73"/>
      <c r="Z12" s="73"/>
      <c r="AA12" s="73"/>
      <c r="AB12" s="73"/>
      <c r="AC12" s="73"/>
      <c r="AD12" s="73"/>
      <c r="AE12" s="73"/>
      <c r="AF12" s="73"/>
      <c r="AG12" s="73"/>
      <c r="AH12" s="73"/>
      <c r="AI12" s="73"/>
      <c r="AJ12" s="73"/>
      <c r="AK12" s="73"/>
      <c r="AL12" s="73"/>
      <c r="AM12" s="73"/>
      <c r="AN12" s="73"/>
      <c r="AO12" s="73"/>
      <c r="AP12" s="73"/>
      <c r="AQ12" s="73"/>
      <c r="AR12" s="73"/>
      <c r="AS12" s="73"/>
      <c r="AT12" s="73"/>
      <c r="AU12" s="73"/>
      <c r="AV12" s="73"/>
      <c r="AW12" s="73"/>
      <c r="AX12" s="73"/>
      <c r="AY12" s="73"/>
      <c r="AZ12" s="73"/>
      <c r="BA12" s="73"/>
      <c r="BB12" s="73"/>
      <c r="BC12" s="73"/>
      <c r="BD12" s="73"/>
      <c r="BE12" s="73"/>
      <c r="BF12" s="73"/>
      <c r="BG12" s="73"/>
      <c r="BH12" s="73"/>
      <c r="BI12" s="73"/>
      <c r="BJ12" s="73"/>
      <c r="BK12" s="73"/>
      <c r="BL12" s="73"/>
      <c r="BM12" s="73"/>
      <c r="BN12" s="73"/>
      <c r="BO12" s="73"/>
      <c r="BP12" s="73"/>
      <c r="BQ12" s="73"/>
      <c r="BR12" s="73"/>
      <c r="BS12" s="73"/>
      <c r="BT12" s="73"/>
      <c r="BU12" s="73"/>
      <c r="BV12" s="73"/>
    </row>
    <row r="13" spans="1:83" s="79" customFormat="1" ht="25">
      <c r="A13" s="81">
        <f>IF(C13&lt;&gt;"",1+MAX($A$2:A12),"")</f>
        <v>2</v>
      </c>
      <c r="B13" s="97"/>
      <c r="C13" s="91" t="s">
        <v>13</v>
      </c>
      <c r="D13" s="92"/>
      <c r="E13" s="92"/>
      <c r="F13" s="93"/>
      <c r="G13" s="85"/>
      <c r="H13" s="86"/>
      <c r="I13" s="96"/>
      <c r="J13" s="88"/>
      <c r="K13" s="94">
        <f>ESTIMATE!O24+SITE!O24</f>
        <v>1104901.023783759</v>
      </c>
      <c r="L13" s="95">
        <f t="shared" ref="L13:L16" si="0">K13/$L$4</f>
        <v>67.623540227906176</v>
      </c>
      <c r="M13" s="63"/>
      <c r="N13" s="73"/>
      <c r="O13" s="73"/>
      <c r="P13" s="73"/>
      <c r="Q13" s="73"/>
      <c r="R13" s="73"/>
      <c r="S13" s="73"/>
      <c r="T13" s="73"/>
      <c r="U13" s="73"/>
      <c r="V13" s="73"/>
      <c r="W13" s="73"/>
      <c r="X13" s="73"/>
      <c r="Y13" s="73"/>
      <c r="Z13" s="73"/>
      <c r="AA13" s="73"/>
      <c r="AB13" s="73"/>
      <c r="AC13" s="73"/>
      <c r="AD13" s="73"/>
      <c r="AE13" s="73"/>
      <c r="AF13" s="73"/>
      <c r="AG13" s="73"/>
      <c r="AH13" s="73"/>
      <c r="AI13" s="73"/>
      <c r="AJ13" s="73"/>
      <c r="AK13" s="73"/>
      <c r="AL13" s="73"/>
      <c r="AM13" s="73"/>
      <c r="AN13" s="73"/>
      <c r="AO13" s="73"/>
      <c r="AP13" s="73"/>
      <c r="AQ13" s="73"/>
      <c r="AR13" s="73"/>
      <c r="AS13" s="73"/>
      <c r="AT13" s="73"/>
      <c r="AU13" s="73"/>
      <c r="AV13" s="73"/>
      <c r="AW13" s="73"/>
      <c r="AX13" s="73"/>
      <c r="AY13" s="73"/>
      <c r="AZ13" s="73"/>
      <c r="BA13" s="73"/>
      <c r="BB13" s="73"/>
      <c r="BC13" s="73"/>
      <c r="BD13" s="73"/>
      <c r="BE13" s="73"/>
      <c r="BF13" s="73"/>
      <c r="BG13" s="73"/>
      <c r="BH13" s="73"/>
      <c r="BI13" s="73"/>
      <c r="BJ13" s="73"/>
      <c r="BK13" s="73"/>
      <c r="BL13" s="73"/>
      <c r="BM13" s="73"/>
      <c r="BN13" s="73"/>
      <c r="BO13" s="73"/>
      <c r="BP13" s="73"/>
      <c r="BQ13" s="73"/>
      <c r="BR13" s="73"/>
      <c r="BS13" s="73"/>
      <c r="BT13" s="73"/>
      <c r="BU13" s="73"/>
      <c r="BV13" s="73"/>
    </row>
    <row r="14" spans="1:83" s="79" customFormat="1" ht="25">
      <c r="A14" s="81">
        <f>IF(C14&lt;&gt;"",1+MAX($A$2:A13),"")</f>
        <v>3</v>
      </c>
      <c r="B14" s="97"/>
      <c r="C14" s="91" t="s">
        <v>14</v>
      </c>
      <c r="D14" s="92"/>
      <c r="E14" s="92"/>
      <c r="F14" s="93"/>
      <c r="G14" s="85"/>
      <c r="H14" s="86"/>
      <c r="I14" s="96"/>
      <c r="J14" s="88"/>
      <c r="K14" s="94">
        <f>ESTIMATE!O175+SITE!O49</f>
        <v>45408.464515</v>
      </c>
      <c r="L14" s="95">
        <f t="shared" si="0"/>
        <v>2.7791458788787562</v>
      </c>
      <c r="M14" s="63"/>
      <c r="N14" s="73"/>
      <c r="O14" s="73"/>
      <c r="P14" s="73"/>
      <c r="Q14" s="73"/>
      <c r="R14" s="73"/>
      <c r="S14" s="73"/>
      <c r="T14" s="73"/>
      <c r="U14" s="73"/>
      <c r="V14" s="73"/>
      <c r="W14" s="73"/>
      <c r="X14" s="73"/>
      <c r="Y14" s="73"/>
      <c r="Z14" s="73"/>
      <c r="AA14" s="73"/>
      <c r="AB14" s="73"/>
      <c r="AC14" s="73"/>
      <c r="AD14" s="73"/>
      <c r="AE14" s="73"/>
      <c r="AF14" s="73"/>
      <c r="AG14" s="73"/>
      <c r="AH14" s="73"/>
      <c r="AI14" s="73"/>
      <c r="AJ14" s="73"/>
      <c r="AK14" s="73"/>
      <c r="AL14" s="73"/>
      <c r="AM14" s="73"/>
      <c r="AN14" s="73"/>
      <c r="AO14" s="73"/>
      <c r="AP14" s="73"/>
      <c r="AQ14" s="73"/>
      <c r="AR14" s="73"/>
      <c r="AS14" s="73"/>
      <c r="AT14" s="73"/>
      <c r="AU14" s="73"/>
      <c r="AV14" s="73"/>
      <c r="AW14" s="73"/>
      <c r="AX14" s="73"/>
      <c r="AY14" s="73"/>
      <c r="AZ14" s="73"/>
      <c r="BA14" s="73"/>
      <c r="BB14" s="73"/>
      <c r="BC14" s="73"/>
      <c r="BD14" s="73"/>
      <c r="BE14" s="73"/>
      <c r="BF14" s="73"/>
      <c r="BG14" s="73"/>
      <c r="BH14" s="73"/>
      <c r="BI14" s="73"/>
      <c r="BJ14" s="73"/>
      <c r="BK14" s="73"/>
      <c r="BL14" s="73"/>
      <c r="BM14" s="73"/>
      <c r="BN14" s="73"/>
      <c r="BO14" s="73"/>
      <c r="BP14" s="73"/>
      <c r="BQ14" s="73"/>
      <c r="BR14" s="73"/>
      <c r="BS14" s="73"/>
      <c r="BT14" s="73"/>
      <c r="BU14" s="73"/>
      <c r="BV14" s="73"/>
    </row>
    <row r="15" spans="1:83" s="79" customFormat="1" ht="25">
      <c r="A15" s="81">
        <f>IF(C15&lt;&gt;"",1+MAX($A$2:A14),"")</f>
        <v>4</v>
      </c>
      <c r="B15" s="97"/>
      <c r="C15" s="91" t="s">
        <v>15</v>
      </c>
      <c r="D15" s="92"/>
      <c r="E15" s="92"/>
      <c r="F15" s="93"/>
      <c r="G15" s="85"/>
      <c r="H15" s="86"/>
      <c r="I15" s="96"/>
      <c r="J15" s="88"/>
      <c r="K15" s="94">
        <f>ESTIMATE!O188</f>
        <v>2059.7882800000002</v>
      </c>
      <c r="L15" s="95">
        <f>K15/$L$4</f>
        <v>0.12606574943386989</v>
      </c>
      <c r="M15" s="63"/>
      <c r="N15" s="73"/>
      <c r="O15" s="73"/>
      <c r="P15" s="73"/>
      <c r="Q15" s="73"/>
      <c r="R15" s="73"/>
      <c r="S15" s="73"/>
      <c r="T15" s="73"/>
      <c r="U15" s="73"/>
      <c r="V15" s="73"/>
      <c r="W15" s="73"/>
      <c r="X15" s="73"/>
      <c r="Y15" s="73"/>
      <c r="Z15" s="73"/>
      <c r="AA15" s="73"/>
      <c r="AB15" s="73"/>
      <c r="AC15" s="73"/>
      <c r="AD15" s="73"/>
      <c r="AE15" s="73"/>
      <c r="AF15" s="73"/>
      <c r="AG15" s="73"/>
      <c r="AH15" s="73"/>
      <c r="AI15" s="73"/>
      <c r="AJ15" s="73"/>
      <c r="AK15" s="73"/>
      <c r="AL15" s="73"/>
      <c r="AM15" s="73"/>
      <c r="AN15" s="73"/>
      <c r="AO15" s="73"/>
      <c r="AP15" s="73"/>
      <c r="AQ15" s="73"/>
      <c r="AR15" s="73"/>
      <c r="AS15" s="73"/>
      <c r="AT15" s="73"/>
      <c r="AU15" s="73"/>
      <c r="AV15" s="73"/>
      <c r="AW15" s="73"/>
      <c r="AX15" s="73"/>
      <c r="AY15" s="73"/>
      <c r="AZ15" s="73"/>
      <c r="BA15" s="73"/>
      <c r="BB15" s="73"/>
      <c r="BC15" s="73"/>
      <c r="BD15" s="73"/>
      <c r="BE15" s="73"/>
      <c r="BF15" s="73"/>
      <c r="BG15" s="73"/>
      <c r="BH15" s="73"/>
      <c r="BI15" s="73"/>
      <c r="BJ15" s="73"/>
      <c r="BK15" s="73"/>
      <c r="BL15" s="73"/>
      <c r="BM15" s="73"/>
      <c r="BN15" s="73"/>
      <c r="BO15" s="73"/>
      <c r="BP15" s="73"/>
      <c r="BQ15" s="73"/>
      <c r="BR15" s="73"/>
      <c r="BS15" s="73"/>
      <c r="BT15" s="73"/>
      <c r="BU15" s="73"/>
      <c r="BV15" s="73"/>
    </row>
    <row r="16" spans="1:83" s="79" customFormat="1" ht="25">
      <c r="A16" s="81">
        <f>IF(C16&lt;&gt;"",1+MAX($A$2:A15),"")</f>
        <v>5</v>
      </c>
      <c r="B16" s="97"/>
      <c r="C16" s="91" t="s">
        <v>16</v>
      </c>
      <c r="D16" s="92"/>
      <c r="E16" s="92"/>
      <c r="F16" s="93"/>
      <c r="G16" s="85"/>
      <c r="H16" s="86"/>
      <c r="I16" s="96"/>
      <c r="J16" s="88"/>
      <c r="K16" s="94">
        <f>SITE!O58</f>
        <v>34081.137199999997</v>
      </c>
      <c r="L16" s="95">
        <f t="shared" si="0"/>
        <v>2.0858765652732725</v>
      </c>
      <c r="M16" s="63"/>
      <c r="N16" s="73"/>
      <c r="O16" s="73"/>
      <c r="P16" s="73"/>
      <c r="Q16" s="73"/>
      <c r="R16" s="73"/>
      <c r="S16" s="73"/>
      <c r="T16" s="73"/>
      <c r="U16" s="73"/>
      <c r="V16" s="73"/>
      <c r="W16" s="73"/>
      <c r="X16" s="73"/>
      <c r="Y16" s="73"/>
      <c r="Z16" s="73"/>
      <c r="AA16" s="73"/>
      <c r="AB16" s="73"/>
      <c r="AC16" s="73"/>
      <c r="AD16" s="73"/>
      <c r="AE16" s="73"/>
      <c r="AF16" s="73"/>
      <c r="AG16" s="73"/>
      <c r="AH16" s="73"/>
      <c r="AI16" s="73"/>
      <c r="AJ16" s="73"/>
      <c r="AK16" s="73"/>
      <c r="AL16" s="73"/>
      <c r="AM16" s="73"/>
      <c r="AN16" s="73"/>
      <c r="AO16" s="73"/>
      <c r="AP16" s="73"/>
      <c r="AQ16" s="73"/>
      <c r="AR16" s="73"/>
      <c r="AS16" s="73"/>
      <c r="AT16" s="73"/>
      <c r="AU16" s="73"/>
      <c r="AV16" s="73"/>
      <c r="AW16" s="73"/>
      <c r="AX16" s="73"/>
      <c r="AY16" s="73"/>
      <c r="AZ16" s="73"/>
      <c r="BA16" s="73"/>
      <c r="BB16" s="73"/>
      <c r="BC16" s="73"/>
      <c r="BD16" s="73"/>
      <c r="BE16" s="73"/>
      <c r="BF16" s="73"/>
      <c r="BG16" s="73"/>
      <c r="BH16" s="73"/>
      <c r="BI16" s="73"/>
      <c r="BJ16" s="73"/>
      <c r="BK16" s="73"/>
      <c r="BL16" s="73"/>
      <c r="BM16" s="73"/>
      <c r="BN16" s="73"/>
      <c r="BO16" s="73"/>
      <c r="BP16" s="73"/>
      <c r="BQ16" s="73"/>
      <c r="BR16" s="73"/>
      <c r="BS16" s="73"/>
      <c r="BT16" s="73"/>
      <c r="BU16" s="73"/>
      <c r="BV16" s="73"/>
    </row>
    <row r="17" spans="1:83" s="79" customFormat="1" ht="16.5">
      <c r="A17" s="98"/>
      <c r="B17" s="99"/>
      <c r="C17" s="100"/>
      <c r="D17" s="101"/>
      <c r="E17" s="101"/>
      <c r="F17" s="102"/>
      <c r="G17" s="103"/>
      <c r="H17" s="104"/>
      <c r="I17" s="105"/>
      <c r="J17" s="106"/>
      <c r="K17" s="107"/>
      <c r="L17" s="108"/>
      <c r="M17" s="109"/>
      <c r="N17" s="73"/>
      <c r="O17" s="73"/>
      <c r="P17" s="73"/>
      <c r="Q17" s="73"/>
      <c r="R17" s="73"/>
      <c r="S17" s="73"/>
      <c r="T17" s="73"/>
      <c r="U17" s="73"/>
      <c r="V17" s="73"/>
      <c r="W17" s="73"/>
      <c r="X17" s="73"/>
      <c r="Y17" s="73"/>
      <c r="Z17" s="73"/>
      <c r="AA17" s="73"/>
      <c r="AB17" s="73"/>
      <c r="AC17" s="73"/>
      <c r="AD17" s="73"/>
      <c r="AE17" s="73"/>
      <c r="AF17" s="73"/>
      <c r="AG17" s="73"/>
      <c r="AH17" s="73"/>
      <c r="AI17" s="73"/>
      <c r="AJ17" s="73"/>
      <c r="AK17" s="73"/>
      <c r="AL17" s="73"/>
      <c r="AM17" s="73"/>
      <c r="AN17" s="73"/>
      <c r="AO17" s="73"/>
      <c r="AP17" s="73"/>
      <c r="AQ17" s="73"/>
      <c r="AR17" s="73"/>
      <c r="AS17" s="73"/>
      <c r="AT17" s="73"/>
      <c r="AU17" s="73"/>
      <c r="AV17" s="73"/>
      <c r="AW17" s="73"/>
      <c r="AX17" s="73"/>
      <c r="AY17" s="73"/>
      <c r="AZ17" s="73"/>
      <c r="BA17" s="73"/>
      <c r="BB17" s="73"/>
      <c r="BC17" s="73"/>
      <c r="BD17" s="73"/>
      <c r="BE17" s="73"/>
      <c r="BF17" s="73"/>
      <c r="BG17" s="73"/>
      <c r="BH17" s="73"/>
      <c r="BI17" s="73"/>
      <c r="BJ17" s="73"/>
      <c r="BK17" s="73"/>
      <c r="BL17" s="73"/>
      <c r="BM17" s="73"/>
      <c r="BN17" s="73"/>
      <c r="BO17" s="73"/>
      <c r="BP17" s="73"/>
      <c r="BQ17" s="73"/>
      <c r="BR17" s="73"/>
      <c r="BS17" s="73"/>
      <c r="BT17" s="73"/>
      <c r="BU17" s="73"/>
      <c r="BV17" s="73"/>
    </row>
    <row r="18" spans="1:83" s="79" customFormat="1" ht="16.5">
      <c r="A18" s="61"/>
      <c r="B18" s="61"/>
      <c r="C18" s="61"/>
      <c r="D18" s="61"/>
      <c r="E18" s="61"/>
      <c r="F18" s="61"/>
      <c r="G18" s="110"/>
      <c r="H18" s="61"/>
      <c r="I18" s="61"/>
      <c r="J18" s="61"/>
      <c r="K18" s="61"/>
      <c r="L18" s="61"/>
      <c r="M18" s="63"/>
      <c r="N18" s="73"/>
      <c r="O18" s="73"/>
      <c r="P18" s="73"/>
      <c r="Q18" s="73"/>
      <c r="R18" s="73"/>
      <c r="S18" s="73"/>
      <c r="T18" s="73"/>
      <c r="U18" s="73"/>
      <c r="V18" s="73"/>
      <c r="W18" s="73"/>
      <c r="X18" s="73"/>
      <c r="Y18" s="73"/>
      <c r="Z18" s="73"/>
      <c r="AA18" s="73"/>
      <c r="AB18" s="73"/>
      <c r="AC18" s="73"/>
      <c r="AD18" s="73"/>
      <c r="AE18" s="73"/>
      <c r="AF18" s="73"/>
      <c r="AG18" s="73"/>
      <c r="AH18" s="73"/>
      <c r="AI18" s="73"/>
      <c r="AJ18" s="73"/>
      <c r="AK18" s="73"/>
      <c r="AL18" s="73"/>
      <c r="AM18" s="73"/>
      <c r="AN18" s="73"/>
      <c r="AO18" s="73"/>
      <c r="AP18" s="73"/>
      <c r="AQ18" s="73"/>
      <c r="AR18" s="73"/>
      <c r="AS18" s="73"/>
      <c r="AT18" s="73"/>
      <c r="AU18" s="73"/>
      <c r="AV18" s="73"/>
      <c r="AW18" s="73"/>
      <c r="AX18" s="73"/>
      <c r="AY18" s="73"/>
      <c r="AZ18" s="73"/>
      <c r="BA18" s="73"/>
      <c r="BB18" s="73"/>
      <c r="BC18" s="73"/>
      <c r="BD18" s="73"/>
      <c r="BE18" s="73"/>
      <c r="BF18" s="73"/>
      <c r="BG18" s="73"/>
      <c r="BH18" s="73"/>
      <c r="BI18" s="73"/>
      <c r="BJ18" s="73"/>
      <c r="BK18" s="73"/>
      <c r="BL18" s="73"/>
      <c r="BM18" s="73"/>
      <c r="BN18" s="73"/>
      <c r="BO18" s="73"/>
      <c r="BP18" s="73"/>
      <c r="BQ18" s="73"/>
      <c r="BR18" s="73"/>
      <c r="BS18" s="73"/>
      <c r="BT18" s="73"/>
      <c r="BU18" s="73"/>
      <c r="BV18" s="73"/>
    </row>
    <row r="19" spans="1:83" s="57" customFormat="1" ht="16.5">
      <c r="A19" s="111" t="s">
        <v>17</v>
      </c>
      <c r="B19" s="112"/>
      <c r="C19" s="113"/>
      <c r="D19" s="113"/>
      <c r="E19" s="113"/>
      <c r="F19" s="113"/>
      <c r="G19" s="113"/>
      <c r="H19" s="113"/>
      <c r="I19" s="114"/>
      <c r="J19" s="114"/>
      <c r="K19" s="114"/>
      <c r="L19" s="114"/>
      <c r="M19" s="115">
        <f>SUM(M9:M17)</f>
        <v>1245950.4137787588</v>
      </c>
      <c r="N19" s="116"/>
      <c r="O19" s="116"/>
      <c r="P19" s="73"/>
      <c r="Q19" s="73"/>
      <c r="R19" s="73"/>
      <c r="S19" s="73"/>
      <c r="T19" s="73"/>
      <c r="U19" s="73"/>
      <c r="V19" s="73"/>
      <c r="W19" s="73"/>
      <c r="X19" s="73"/>
      <c r="Y19" s="73"/>
      <c r="Z19" s="73"/>
      <c r="AA19" s="73"/>
      <c r="AB19" s="73"/>
      <c r="AC19" s="73"/>
      <c r="AD19" s="73"/>
      <c r="AE19" s="73"/>
      <c r="AF19" s="73"/>
      <c r="AG19" s="73"/>
      <c r="AH19" s="73"/>
      <c r="AI19" s="73"/>
      <c r="AJ19" s="73"/>
      <c r="AK19" s="73"/>
      <c r="AL19" s="73"/>
      <c r="AM19" s="73"/>
      <c r="AN19" s="73"/>
      <c r="AO19" s="73"/>
      <c r="AP19" s="73"/>
      <c r="AQ19" s="73"/>
      <c r="AR19" s="73"/>
      <c r="AS19" s="73"/>
      <c r="AT19" s="73"/>
      <c r="AU19" s="73"/>
      <c r="AV19" s="73"/>
      <c r="AW19" s="73"/>
      <c r="AX19" s="73"/>
      <c r="AY19" s="73"/>
      <c r="AZ19" s="73"/>
      <c r="BA19" s="73"/>
      <c r="BB19" s="73"/>
      <c r="BC19" s="73"/>
      <c r="BD19" s="73"/>
      <c r="BE19" s="73"/>
      <c r="BF19" s="73"/>
      <c r="BG19" s="73"/>
      <c r="BH19" s="73"/>
      <c r="BI19" s="73"/>
      <c r="BJ19" s="73"/>
      <c r="BK19" s="73"/>
      <c r="BL19" s="73"/>
      <c r="BM19" s="73"/>
      <c r="BN19" s="73"/>
      <c r="BO19" s="73"/>
      <c r="BP19" s="73"/>
      <c r="BQ19" s="73"/>
      <c r="BR19" s="73"/>
      <c r="BS19" s="73"/>
      <c r="BT19" s="73"/>
      <c r="BU19" s="73"/>
      <c r="BV19" s="73"/>
      <c r="BW19" s="79"/>
      <c r="BX19" s="79"/>
      <c r="BY19" s="79"/>
      <c r="BZ19" s="79"/>
      <c r="CA19" s="79"/>
      <c r="CB19" s="79"/>
      <c r="CC19" s="79"/>
      <c r="CD19" s="79"/>
      <c r="CE19" s="79"/>
    </row>
    <row r="20" spans="1:83" s="57" customFormat="1" ht="16.5">
      <c r="A20" s="111" t="s">
        <v>18</v>
      </c>
      <c r="B20" s="112"/>
      <c r="C20" s="113"/>
      <c r="D20" s="117">
        <f>ESTIMATE!N201</f>
        <v>0.1</v>
      </c>
      <c r="E20" s="113"/>
      <c r="F20" s="114"/>
      <c r="G20" s="114"/>
      <c r="H20" s="114"/>
      <c r="I20" s="118"/>
      <c r="J20" s="114"/>
      <c r="K20" s="114"/>
      <c r="L20" s="114"/>
      <c r="M20" s="115">
        <f>M$19*D20</f>
        <v>124595.0413778759</v>
      </c>
      <c r="N20" s="73"/>
      <c r="O20" s="73"/>
      <c r="P20" s="73"/>
      <c r="Q20" s="73"/>
      <c r="R20" s="73"/>
      <c r="S20" s="73"/>
      <c r="T20" s="73"/>
      <c r="U20" s="73"/>
      <c r="V20" s="73"/>
      <c r="W20" s="73"/>
      <c r="X20" s="73"/>
      <c r="Y20" s="73"/>
      <c r="Z20" s="73"/>
      <c r="AA20" s="73"/>
      <c r="AB20" s="73"/>
      <c r="AC20" s="73"/>
      <c r="AD20" s="73"/>
      <c r="AE20" s="73"/>
      <c r="AF20" s="73"/>
      <c r="AG20" s="73"/>
      <c r="AH20" s="73"/>
      <c r="AI20" s="73"/>
      <c r="AJ20" s="73"/>
      <c r="AK20" s="73"/>
      <c r="AL20" s="73"/>
      <c r="AM20" s="73"/>
      <c r="AN20" s="73"/>
      <c r="AO20" s="73"/>
      <c r="AP20" s="73"/>
      <c r="AQ20" s="73"/>
      <c r="AR20" s="73"/>
      <c r="AS20" s="73"/>
      <c r="AT20" s="73"/>
      <c r="AU20" s="73"/>
      <c r="AV20" s="73"/>
      <c r="AW20" s="73"/>
      <c r="AX20" s="73"/>
      <c r="AY20" s="73"/>
      <c r="AZ20" s="73"/>
      <c r="BA20" s="73"/>
      <c r="BB20" s="73"/>
      <c r="BC20" s="73"/>
      <c r="BD20" s="73"/>
      <c r="BE20" s="73"/>
      <c r="BF20" s="73"/>
      <c r="BG20" s="73"/>
      <c r="BH20" s="73"/>
      <c r="BI20" s="73"/>
      <c r="BJ20" s="73"/>
      <c r="BK20" s="73"/>
      <c r="BL20" s="73"/>
      <c r="BM20" s="73"/>
      <c r="BN20" s="73"/>
      <c r="BO20" s="73"/>
      <c r="BP20" s="73"/>
      <c r="BQ20" s="73"/>
      <c r="BR20" s="73"/>
      <c r="BS20" s="73"/>
      <c r="BT20" s="73"/>
      <c r="BU20" s="73"/>
      <c r="BV20" s="73"/>
      <c r="BW20" s="79"/>
      <c r="BX20" s="79"/>
      <c r="BY20" s="79"/>
      <c r="BZ20" s="79"/>
      <c r="CA20" s="79"/>
      <c r="CB20" s="79"/>
      <c r="CC20" s="79"/>
      <c r="CD20" s="79"/>
      <c r="CE20" s="79"/>
    </row>
    <row r="21" spans="1:83" s="57" customFormat="1" ht="16.5">
      <c r="A21" s="111" t="s">
        <v>19</v>
      </c>
      <c r="B21" s="112"/>
      <c r="C21" s="113"/>
      <c r="D21" s="117">
        <f>ESTIMATE!N202</f>
        <v>0.1</v>
      </c>
      <c r="E21" s="113"/>
      <c r="F21" s="114"/>
      <c r="G21" s="114"/>
      <c r="H21" s="114"/>
      <c r="I21" s="118"/>
      <c r="J21" s="114"/>
      <c r="K21" s="114"/>
      <c r="L21" s="114"/>
      <c r="M21" s="115">
        <f t="shared" ref="M21:M23" si="1">M$19*D21</f>
        <v>124595.0413778759</v>
      </c>
      <c r="N21" s="73"/>
      <c r="O21" s="73"/>
      <c r="P21" s="73"/>
      <c r="Q21" s="73"/>
      <c r="R21" s="73"/>
      <c r="S21" s="73"/>
      <c r="T21" s="73"/>
      <c r="U21" s="73"/>
      <c r="V21" s="73"/>
      <c r="W21" s="73"/>
      <c r="X21" s="73"/>
      <c r="Y21" s="73"/>
      <c r="Z21" s="73"/>
      <c r="AA21" s="73"/>
      <c r="AB21" s="73"/>
      <c r="AC21" s="73"/>
      <c r="AD21" s="73"/>
      <c r="AE21" s="73"/>
      <c r="AF21" s="73"/>
      <c r="AG21" s="73"/>
      <c r="AH21" s="73"/>
      <c r="AI21" s="73"/>
      <c r="AJ21" s="73"/>
      <c r="AK21" s="73"/>
      <c r="AL21" s="73"/>
      <c r="AM21" s="73"/>
      <c r="AN21" s="73"/>
      <c r="AO21" s="73"/>
      <c r="AP21" s="73"/>
      <c r="AQ21" s="73"/>
      <c r="AR21" s="73"/>
      <c r="AS21" s="73"/>
      <c r="AT21" s="73"/>
      <c r="AU21" s="73"/>
      <c r="AV21" s="73"/>
      <c r="AW21" s="73"/>
      <c r="AX21" s="73"/>
      <c r="AY21" s="73"/>
      <c r="AZ21" s="73"/>
      <c r="BA21" s="73"/>
      <c r="BB21" s="73"/>
      <c r="BC21" s="73"/>
      <c r="BD21" s="73"/>
      <c r="BE21" s="73"/>
      <c r="BF21" s="73"/>
      <c r="BG21" s="73"/>
      <c r="BH21" s="73"/>
      <c r="BI21" s="73"/>
      <c r="BJ21" s="73"/>
      <c r="BK21" s="73"/>
      <c r="BL21" s="73"/>
      <c r="BM21" s="73"/>
      <c r="BN21" s="73"/>
      <c r="BO21" s="73"/>
      <c r="BP21" s="73"/>
      <c r="BQ21" s="73"/>
      <c r="BR21" s="73"/>
      <c r="BS21" s="73"/>
      <c r="BT21" s="73"/>
      <c r="BU21" s="73"/>
      <c r="BV21" s="73"/>
      <c r="BW21" s="79"/>
      <c r="BX21" s="79"/>
      <c r="BY21" s="79"/>
      <c r="BZ21" s="79"/>
      <c r="CA21" s="79"/>
      <c r="CB21" s="79"/>
      <c r="CC21" s="79"/>
      <c r="CD21" s="79"/>
      <c r="CE21" s="79"/>
    </row>
    <row r="22" spans="1:83" s="57" customFormat="1" ht="16.5">
      <c r="A22" s="111" t="s">
        <v>20</v>
      </c>
      <c r="B22" s="112"/>
      <c r="C22" s="113"/>
      <c r="D22" s="117">
        <f>ESTIMATE!N203</f>
        <v>0</v>
      </c>
      <c r="E22" s="113"/>
      <c r="F22" s="114"/>
      <c r="G22" s="114"/>
      <c r="H22" s="114"/>
      <c r="I22" s="118"/>
      <c r="J22" s="114"/>
      <c r="K22" s="114"/>
      <c r="L22" s="114"/>
      <c r="M22" s="115">
        <f t="shared" si="1"/>
        <v>0</v>
      </c>
      <c r="N22" s="73"/>
      <c r="O22" s="73"/>
      <c r="P22" s="73"/>
      <c r="Q22" s="73"/>
      <c r="R22" s="73"/>
      <c r="S22" s="73"/>
      <c r="T22" s="73"/>
      <c r="U22" s="73"/>
      <c r="V22" s="73"/>
      <c r="W22" s="73"/>
      <c r="X22" s="73"/>
      <c r="Y22" s="73"/>
      <c r="Z22" s="73"/>
      <c r="AA22" s="73"/>
      <c r="AB22" s="73"/>
      <c r="AC22" s="73"/>
      <c r="AD22" s="73"/>
      <c r="AE22" s="73"/>
      <c r="AF22" s="73"/>
      <c r="AG22" s="73"/>
      <c r="AH22" s="73"/>
      <c r="AI22" s="73"/>
      <c r="AJ22" s="73"/>
      <c r="AK22" s="73"/>
      <c r="AL22" s="73"/>
      <c r="AM22" s="73"/>
      <c r="AN22" s="73"/>
      <c r="AO22" s="73"/>
      <c r="AP22" s="73"/>
      <c r="AQ22" s="73"/>
      <c r="AR22" s="73"/>
      <c r="AS22" s="73"/>
      <c r="AT22" s="73"/>
      <c r="AU22" s="73"/>
      <c r="AV22" s="73"/>
      <c r="AW22" s="73"/>
      <c r="AX22" s="73"/>
      <c r="AY22" s="73"/>
      <c r="AZ22" s="73"/>
      <c r="BA22" s="73"/>
      <c r="BB22" s="73"/>
      <c r="BC22" s="73"/>
      <c r="BD22" s="73"/>
      <c r="BE22" s="73"/>
      <c r="BF22" s="73"/>
      <c r="BG22" s="73"/>
      <c r="BH22" s="73"/>
      <c r="BI22" s="73"/>
      <c r="BJ22" s="73"/>
      <c r="BK22" s="73"/>
      <c r="BL22" s="73"/>
      <c r="BM22" s="73"/>
      <c r="BN22" s="73"/>
      <c r="BO22" s="73"/>
      <c r="BP22" s="73"/>
      <c r="BQ22" s="73"/>
      <c r="BR22" s="73"/>
      <c r="BS22" s="73"/>
      <c r="BT22" s="73"/>
      <c r="BU22" s="73"/>
      <c r="BV22" s="73"/>
      <c r="BW22" s="79"/>
      <c r="BX22" s="79"/>
      <c r="BY22" s="79"/>
      <c r="BZ22" s="79"/>
      <c r="CA22" s="79"/>
      <c r="CB22" s="79"/>
      <c r="CC22" s="79"/>
      <c r="CD22" s="79"/>
      <c r="CE22" s="79"/>
    </row>
    <row r="23" spans="1:83" s="57" customFormat="1" ht="16.5">
      <c r="A23" s="111" t="s">
        <v>21</v>
      </c>
      <c r="B23" s="112"/>
      <c r="C23" s="113"/>
      <c r="D23" s="117">
        <f>ESTIMATE!N204</f>
        <v>0.02</v>
      </c>
      <c r="E23" s="113"/>
      <c r="F23" s="114"/>
      <c r="G23" s="114"/>
      <c r="H23" s="114"/>
      <c r="I23" s="118"/>
      <c r="J23" s="114"/>
      <c r="K23" s="114"/>
      <c r="L23" s="114"/>
      <c r="M23" s="115">
        <f t="shared" si="1"/>
        <v>24919.008275575179</v>
      </c>
      <c r="N23" s="73"/>
      <c r="O23" s="73"/>
      <c r="P23" s="119"/>
      <c r="Q23" s="73"/>
      <c r="R23" s="73"/>
      <c r="S23" s="73"/>
      <c r="T23" s="73"/>
      <c r="U23" s="73"/>
      <c r="V23" s="73"/>
      <c r="W23" s="73"/>
      <c r="X23" s="73"/>
      <c r="Y23" s="73"/>
      <c r="Z23" s="73"/>
      <c r="AA23" s="73"/>
      <c r="AB23" s="73"/>
      <c r="AC23" s="73"/>
      <c r="AD23" s="73"/>
      <c r="AE23" s="73"/>
      <c r="AF23" s="73"/>
      <c r="AG23" s="73"/>
      <c r="AH23" s="73"/>
      <c r="AI23" s="73"/>
      <c r="AJ23" s="73"/>
      <c r="AK23" s="73"/>
      <c r="AL23" s="73"/>
      <c r="AM23" s="73"/>
      <c r="AN23" s="73"/>
      <c r="AO23" s="73"/>
      <c r="AP23" s="73"/>
      <c r="AQ23" s="73"/>
      <c r="AR23" s="73"/>
      <c r="AS23" s="73"/>
      <c r="AT23" s="73"/>
      <c r="AU23" s="73"/>
      <c r="AV23" s="73"/>
      <c r="AW23" s="73"/>
      <c r="AX23" s="73"/>
      <c r="AY23" s="73"/>
      <c r="AZ23" s="73"/>
      <c r="BA23" s="73"/>
      <c r="BB23" s="73"/>
      <c r="BC23" s="73"/>
      <c r="BD23" s="73"/>
      <c r="BE23" s="73"/>
      <c r="BF23" s="73"/>
      <c r="BG23" s="73"/>
      <c r="BH23" s="73"/>
      <c r="BI23" s="73"/>
      <c r="BJ23" s="73"/>
      <c r="BK23" s="73"/>
      <c r="BL23" s="73"/>
      <c r="BM23" s="73"/>
      <c r="BN23" s="73"/>
      <c r="BO23" s="73"/>
      <c r="BP23" s="73"/>
      <c r="BQ23" s="73"/>
      <c r="BR23" s="73"/>
      <c r="BS23" s="73"/>
      <c r="BT23" s="73"/>
      <c r="BU23" s="73"/>
      <c r="BV23" s="73"/>
      <c r="BW23" s="79"/>
      <c r="BX23" s="79"/>
      <c r="BY23" s="79"/>
      <c r="BZ23" s="79"/>
      <c r="CA23" s="79"/>
      <c r="CB23" s="79"/>
      <c r="CC23" s="79"/>
      <c r="CD23" s="79"/>
      <c r="CE23" s="79"/>
    </row>
    <row r="24" spans="1:83" s="57" customFormat="1" ht="17" thickBot="1">
      <c r="A24" s="111" t="s">
        <v>22</v>
      </c>
      <c r="B24" s="112"/>
      <c r="C24" s="113"/>
      <c r="D24" s="113"/>
      <c r="E24" s="113"/>
      <c r="F24" s="113"/>
      <c r="G24" s="113"/>
      <c r="H24" s="113"/>
      <c r="I24" s="113"/>
      <c r="J24" s="114"/>
      <c r="K24" s="114"/>
      <c r="L24" s="114"/>
      <c r="M24" s="115">
        <f>SUM(M19:M23)</f>
        <v>1520059.504810086</v>
      </c>
      <c r="N24" s="119"/>
      <c r="O24" s="119"/>
      <c r="P24" s="73"/>
      <c r="Q24" s="73"/>
      <c r="R24" s="73"/>
      <c r="S24" s="73"/>
      <c r="T24" s="73"/>
      <c r="U24" s="73"/>
      <c r="V24" s="73"/>
      <c r="W24" s="73"/>
      <c r="X24" s="73"/>
      <c r="Y24" s="73"/>
      <c r="Z24" s="73"/>
      <c r="AA24" s="73"/>
      <c r="AB24" s="73"/>
      <c r="AC24" s="73"/>
      <c r="AD24" s="73"/>
      <c r="AE24" s="73"/>
      <c r="AF24" s="73"/>
      <c r="AG24" s="73"/>
      <c r="AH24" s="73"/>
      <c r="AI24" s="73"/>
      <c r="AJ24" s="73"/>
      <c r="AK24" s="73"/>
      <c r="AL24" s="73"/>
      <c r="AM24" s="73"/>
      <c r="AN24" s="73"/>
      <c r="AO24" s="73"/>
      <c r="AP24" s="73"/>
      <c r="AQ24" s="73"/>
      <c r="AR24" s="73"/>
      <c r="AS24" s="73"/>
      <c r="AT24" s="73"/>
      <c r="AU24" s="73"/>
      <c r="AV24" s="73"/>
      <c r="AW24" s="73"/>
      <c r="AX24" s="73"/>
      <c r="AY24" s="73"/>
      <c r="AZ24" s="73"/>
      <c r="BA24" s="73"/>
      <c r="BB24" s="73"/>
      <c r="BC24" s="73"/>
      <c r="BD24" s="73"/>
      <c r="BE24" s="73"/>
      <c r="BF24" s="73"/>
      <c r="BG24" s="73"/>
      <c r="BH24" s="73"/>
      <c r="BI24" s="73"/>
      <c r="BJ24" s="73"/>
      <c r="BK24" s="73"/>
      <c r="BL24" s="73"/>
      <c r="BM24" s="73"/>
      <c r="BN24" s="73"/>
      <c r="BO24" s="73"/>
      <c r="BP24" s="73"/>
      <c r="BQ24" s="73"/>
      <c r="BR24" s="73"/>
      <c r="BS24" s="73"/>
      <c r="BT24" s="73"/>
      <c r="BU24" s="73"/>
      <c r="BV24" s="73"/>
      <c r="BW24" s="79"/>
      <c r="BX24" s="79"/>
      <c r="BY24" s="79"/>
      <c r="BZ24" s="79"/>
      <c r="CA24" s="79"/>
      <c r="CB24" s="79"/>
      <c r="CC24" s="79"/>
      <c r="CD24" s="79"/>
      <c r="CE24" s="79"/>
    </row>
    <row r="25" spans="1:83" s="57" customFormat="1" ht="15.4" customHeight="1">
      <c r="A25" s="233" t="s">
        <v>71</v>
      </c>
      <c r="B25" s="233"/>
      <c r="C25" s="233"/>
      <c r="D25" s="233"/>
      <c r="E25" s="233"/>
      <c r="F25" s="233"/>
      <c r="G25" s="233"/>
      <c r="H25" s="233"/>
      <c r="I25" s="233"/>
      <c r="J25" s="233"/>
      <c r="K25" s="233"/>
      <c r="L25" s="233"/>
      <c r="M25" s="233"/>
      <c r="N25" s="73"/>
      <c r="O25" s="73"/>
      <c r="P25" s="73"/>
      <c r="Q25" s="73"/>
      <c r="R25" s="73"/>
      <c r="S25" s="73"/>
      <c r="T25" s="73"/>
      <c r="U25" s="73"/>
      <c r="V25" s="73"/>
      <c r="W25" s="73"/>
      <c r="X25" s="73"/>
      <c r="Y25" s="73"/>
      <c r="Z25" s="73"/>
      <c r="AA25" s="73"/>
      <c r="AB25" s="73"/>
      <c r="AC25" s="73"/>
      <c r="AD25" s="73"/>
      <c r="AE25" s="73"/>
      <c r="AF25" s="73"/>
      <c r="AG25" s="73"/>
      <c r="AH25" s="73"/>
      <c r="AI25" s="73"/>
      <c r="AJ25" s="73"/>
      <c r="AK25" s="73"/>
      <c r="AL25" s="73"/>
      <c r="AM25" s="73"/>
      <c r="AN25" s="73"/>
      <c r="AO25" s="73"/>
      <c r="AP25" s="73"/>
      <c r="AQ25" s="73"/>
      <c r="AR25" s="73"/>
      <c r="AS25" s="73"/>
      <c r="AT25" s="73"/>
      <c r="AU25" s="73"/>
      <c r="AV25" s="73"/>
      <c r="AW25" s="73"/>
      <c r="AX25" s="73"/>
      <c r="AY25" s="73"/>
      <c r="AZ25" s="73"/>
      <c r="BA25" s="73"/>
      <c r="BB25" s="73"/>
      <c r="BC25" s="73"/>
      <c r="BD25" s="73"/>
      <c r="BE25" s="73"/>
      <c r="BF25" s="73"/>
      <c r="BG25" s="73"/>
      <c r="BH25" s="73"/>
      <c r="BI25" s="73"/>
      <c r="BJ25" s="73"/>
      <c r="BK25" s="73"/>
      <c r="BL25" s="73"/>
      <c r="BM25" s="73"/>
      <c r="BN25" s="73"/>
      <c r="BO25" s="73"/>
      <c r="BP25" s="73"/>
      <c r="BQ25" s="73"/>
      <c r="BR25" s="73"/>
      <c r="BS25" s="73"/>
      <c r="BT25" s="73"/>
      <c r="BU25" s="73"/>
      <c r="BV25" s="73"/>
      <c r="BW25" s="79"/>
      <c r="BX25" s="79"/>
      <c r="BY25" s="79"/>
      <c r="BZ25" s="79"/>
      <c r="CA25" s="79"/>
      <c r="CB25" s="79"/>
      <c r="CC25" s="79"/>
      <c r="CD25" s="79"/>
      <c r="CE25" s="79"/>
    </row>
    <row r="26" spans="1:83" s="57" customFormat="1" ht="16.5">
      <c r="A26" s="234"/>
      <c r="B26" s="234"/>
      <c r="C26" s="234"/>
      <c r="D26" s="234"/>
      <c r="E26" s="234"/>
      <c r="F26" s="234"/>
      <c r="G26" s="234"/>
      <c r="H26" s="234"/>
      <c r="I26" s="234"/>
      <c r="J26" s="234"/>
      <c r="K26" s="234"/>
      <c r="L26" s="234"/>
      <c r="M26" s="234"/>
      <c r="N26" s="73"/>
      <c r="O26" s="73"/>
      <c r="P26" s="73"/>
      <c r="Q26" s="73"/>
      <c r="R26" s="73"/>
      <c r="S26" s="73"/>
      <c r="T26" s="73"/>
      <c r="U26" s="73"/>
      <c r="V26" s="73"/>
      <c r="W26" s="73"/>
      <c r="X26" s="73"/>
      <c r="Y26" s="73"/>
      <c r="Z26" s="73"/>
      <c r="AA26" s="73"/>
      <c r="AB26" s="73"/>
      <c r="AC26" s="73"/>
      <c r="AD26" s="73"/>
      <c r="AE26" s="73"/>
      <c r="AF26" s="73"/>
      <c r="AG26" s="73"/>
      <c r="AH26" s="73"/>
      <c r="AI26" s="73"/>
      <c r="AJ26" s="73"/>
      <c r="AK26" s="73"/>
      <c r="AL26" s="73"/>
      <c r="AM26" s="73"/>
      <c r="AN26" s="73"/>
      <c r="AO26" s="73"/>
      <c r="AP26" s="73"/>
      <c r="AQ26" s="73"/>
      <c r="AR26" s="73"/>
      <c r="AS26" s="73"/>
      <c r="AT26" s="73"/>
      <c r="AU26" s="73"/>
      <c r="AV26" s="73"/>
      <c r="AW26" s="73"/>
      <c r="AX26" s="73"/>
      <c r="AY26" s="73"/>
      <c r="AZ26" s="73"/>
      <c r="BA26" s="73"/>
      <c r="BB26" s="73"/>
      <c r="BC26" s="73"/>
      <c r="BD26" s="73"/>
      <c r="BE26" s="73"/>
      <c r="BF26" s="73"/>
      <c r="BG26" s="73"/>
      <c r="BH26" s="73"/>
      <c r="BI26" s="73"/>
      <c r="BJ26" s="73"/>
      <c r="BK26" s="73"/>
      <c r="BL26" s="73"/>
      <c r="BM26" s="73"/>
      <c r="BN26" s="73"/>
      <c r="BO26" s="73"/>
      <c r="BP26" s="73"/>
      <c r="BQ26" s="73"/>
      <c r="BR26" s="73"/>
      <c r="BS26" s="73"/>
      <c r="BT26" s="73"/>
      <c r="BU26" s="73"/>
      <c r="BV26" s="73"/>
      <c r="BW26" s="79"/>
      <c r="BX26" s="79"/>
      <c r="BY26" s="79"/>
      <c r="BZ26" s="79"/>
      <c r="CA26" s="79"/>
      <c r="CB26" s="79"/>
      <c r="CC26" s="79"/>
      <c r="CD26" s="79"/>
      <c r="CE26" s="79"/>
    </row>
    <row r="27" spans="1:83" s="1" customFormat="1" ht="15.5">
      <c r="A27" s="161"/>
      <c r="B27" s="161"/>
      <c r="C27" s="161"/>
      <c r="D27" s="161"/>
      <c r="E27" s="161"/>
      <c r="F27" s="161"/>
      <c r="G27" s="161"/>
      <c r="H27" s="161"/>
      <c r="I27" s="161"/>
      <c r="J27" s="161"/>
      <c r="K27" s="18"/>
      <c r="L27" s="18"/>
      <c r="M27" s="3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17"/>
      <c r="AO27" s="17"/>
      <c r="AP27" s="17"/>
      <c r="AQ27" s="17"/>
      <c r="AR27" s="17"/>
      <c r="AS27" s="17"/>
      <c r="AT27" s="17"/>
      <c r="AU27" s="17"/>
      <c r="AV27" s="17"/>
      <c r="AW27" s="17"/>
      <c r="AX27" s="17"/>
      <c r="AY27" s="17"/>
      <c r="AZ27" s="17"/>
      <c r="BA27" s="17"/>
      <c r="BB27" s="17"/>
      <c r="BC27" s="17"/>
      <c r="BD27" s="17"/>
      <c r="BE27" s="17"/>
      <c r="BF27" s="17"/>
      <c r="BG27" s="17"/>
      <c r="BH27" s="17"/>
      <c r="BI27" s="17"/>
      <c r="BJ27" s="17"/>
      <c r="BK27" s="17"/>
      <c r="BL27" s="17"/>
      <c r="BM27" s="17"/>
      <c r="BN27" s="17"/>
      <c r="BO27" s="17"/>
      <c r="BP27" s="17"/>
      <c r="BQ27" s="17"/>
      <c r="BR27" s="17"/>
      <c r="BS27" s="17"/>
      <c r="BT27" s="17"/>
      <c r="BU27" s="17"/>
      <c r="BV27" s="17"/>
      <c r="BW27" s="2"/>
      <c r="BX27" s="2"/>
      <c r="BY27" s="2"/>
      <c r="BZ27" s="2"/>
      <c r="CA27" s="2"/>
      <c r="CB27" s="2"/>
      <c r="CC27" s="2"/>
      <c r="CD27" s="2"/>
      <c r="CE27" s="2"/>
    </row>
    <row r="28" spans="1:83" s="1" customFormat="1" ht="15.5">
      <c r="A28" s="161"/>
      <c r="B28" s="161"/>
      <c r="C28" s="161"/>
      <c r="D28" s="161"/>
      <c r="E28" s="161"/>
      <c r="F28" s="161"/>
      <c r="G28" s="161"/>
      <c r="H28" s="161"/>
      <c r="I28" s="161"/>
      <c r="J28" s="161"/>
      <c r="K28" s="18"/>
      <c r="L28" s="18"/>
      <c r="M28" s="3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17"/>
      <c r="AO28" s="17"/>
      <c r="AP28" s="17"/>
      <c r="AQ28" s="17"/>
      <c r="AR28" s="17"/>
      <c r="AS28" s="17"/>
      <c r="AT28" s="17"/>
      <c r="AU28" s="17"/>
      <c r="AV28" s="17"/>
      <c r="AW28" s="17"/>
      <c r="AX28" s="17"/>
      <c r="AY28" s="17"/>
      <c r="AZ28" s="17"/>
      <c r="BA28" s="17"/>
      <c r="BB28" s="17"/>
      <c r="BC28" s="17"/>
      <c r="BD28" s="17"/>
      <c r="BE28" s="17"/>
      <c r="BF28" s="17"/>
      <c r="BG28" s="17"/>
      <c r="BH28" s="17"/>
      <c r="BI28" s="17"/>
      <c r="BJ28" s="17"/>
      <c r="BK28" s="17"/>
      <c r="BL28" s="17"/>
      <c r="BM28" s="17"/>
      <c r="BN28" s="17"/>
      <c r="BO28" s="17"/>
      <c r="BP28" s="17"/>
      <c r="BQ28" s="17"/>
      <c r="BR28" s="17"/>
      <c r="BS28" s="17"/>
      <c r="BT28" s="17"/>
      <c r="BU28" s="17"/>
      <c r="BV28" s="17"/>
      <c r="BW28" s="2"/>
      <c r="BX28" s="2"/>
      <c r="BY28" s="2"/>
      <c r="BZ28" s="2"/>
      <c r="CA28" s="2"/>
      <c r="CB28" s="2"/>
      <c r="CC28" s="2"/>
      <c r="CD28" s="2"/>
      <c r="CE28" s="2"/>
    </row>
    <row r="29" spans="1:83" s="1" customFormat="1" ht="15.5">
      <c r="A29" s="10" t="str">
        <f>IF(E29&lt;&gt;"",1+MAX($A$25:A28),"")</f>
        <v/>
      </c>
      <c r="B29" s="4"/>
      <c r="C29" s="11"/>
      <c r="D29" s="12"/>
      <c r="E29" s="13"/>
      <c r="F29" s="14"/>
      <c r="G29" s="15"/>
      <c r="H29" s="16"/>
      <c r="I29" s="15"/>
      <c r="J29" s="15"/>
      <c r="K29" s="18"/>
      <c r="L29" s="18"/>
      <c r="M29" s="3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17"/>
      <c r="AO29" s="17"/>
      <c r="AP29" s="17"/>
      <c r="AQ29" s="17"/>
      <c r="AR29" s="17"/>
      <c r="AS29" s="17"/>
      <c r="AT29" s="17"/>
      <c r="AU29" s="17"/>
      <c r="AV29" s="17"/>
      <c r="AW29" s="17"/>
      <c r="AX29" s="17"/>
      <c r="AY29" s="17"/>
      <c r="AZ29" s="17"/>
      <c r="BA29" s="17"/>
      <c r="BB29" s="17"/>
      <c r="BC29" s="17"/>
      <c r="BD29" s="17"/>
      <c r="BE29" s="17"/>
      <c r="BF29" s="17"/>
      <c r="BG29" s="17"/>
      <c r="BH29" s="17"/>
      <c r="BI29" s="17"/>
      <c r="BJ29" s="17"/>
      <c r="BK29" s="17"/>
      <c r="BL29" s="17"/>
      <c r="BM29" s="17"/>
      <c r="BN29" s="17"/>
      <c r="BO29" s="17"/>
      <c r="BP29" s="17"/>
      <c r="BQ29" s="17"/>
      <c r="BR29" s="17"/>
      <c r="BS29" s="17"/>
      <c r="BT29" s="17"/>
      <c r="BU29" s="17"/>
      <c r="BV29" s="17"/>
      <c r="BW29" s="2"/>
      <c r="BX29" s="2"/>
      <c r="BY29" s="2"/>
      <c r="BZ29" s="2"/>
      <c r="CA29" s="2"/>
      <c r="CB29" s="2"/>
      <c r="CC29" s="2"/>
      <c r="CD29" s="2"/>
      <c r="CE29" s="2"/>
    </row>
    <row r="30" spans="1:83" s="1" customFormat="1" ht="15.5">
      <c r="A30" s="10" t="str">
        <f>IF(E30&lt;&gt;"",1+MAX($A$25:A29),"")</f>
        <v/>
      </c>
      <c r="B30" s="4"/>
      <c r="C30" s="11"/>
      <c r="D30" s="12"/>
      <c r="E30" s="13"/>
      <c r="F30" s="14"/>
      <c r="G30" s="15"/>
      <c r="H30" s="16"/>
      <c r="I30" s="15"/>
      <c r="J30" s="15"/>
      <c r="K30" s="18"/>
      <c r="L30" s="18"/>
      <c r="M30" s="232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17"/>
      <c r="AO30" s="17"/>
      <c r="AP30" s="17"/>
      <c r="AQ30" s="17"/>
      <c r="AR30" s="17"/>
      <c r="AS30" s="17"/>
      <c r="AT30" s="17"/>
      <c r="AU30" s="17"/>
      <c r="AV30" s="17"/>
      <c r="AW30" s="17"/>
      <c r="AX30" s="17"/>
      <c r="AY30" s="17"/>
      <c r="AZ30" s="17"/>
      <c r="BA30" s="17"/>
      <c r="BB30" s="17"/>
      <c r="BC30" s="17"/>
      <c r="BD30" s="17"/>
      <c r="BE30" s="17"/>
      <c r="BF30" s="17"/>
      <c r="BG30" s="17"/>
      <c r="BH30" s="17"/>
      <c r="BI30" s="17"/>
      <c r="BJ30" s="17"/>
      <c r="BK30" s="17"/>
      <c r="BL30" s="17"/>
      <c r="BM30" s="17"/>
      <c r="BN30" s="17"/>
      <c r="BO30" s="17"/>
      <c r="BP30" s="17"/>
      <c r="BQ30" s="17"/>
      <c r="BR30" s="17"/>
      <c r="BS30" s="17"/>
      <c r="BT30" s="17"/>
      <c r="BU30" s="17"/>
      <c r="BV30" s="17"/>
      <c r="BW30" s="2"/>
      <c r="BX30" s="2"/>
      <c r="BY30" s="2"/>
      <c r="BZ30" s="2"/>
      <c r="CA30" s="2"/>
      <c r="CB30" s="2"/>
      <c r="CC30" s="2"/>
      <c r="CD30" s="2"/>
      <c r="CE30" s="2"/>
    </row>
    <row r="31" spans="1:83" s="1" customFormat="1">
      <c r="A31" s="10" t="str">
        <f>IF(E31&lt;&gt;"",1+MAX($A$25:A30),"")</f>
        <v/>
      </c>
      <c r="B31" s="4"/>
      <c r="C31" s="11"/>
      <c r="D31" s="12"/>
      <c r="E31" s="13"/>
      <c r="F31" s="14"/>
      <c r="G31" s="15"/>
      <c r="H31" s="16"/>
      <c r="I31" s="15"/>
      <c r="J31" s="15"/>
      <c r="K31" s="18"/>
      <c r="L31" s="18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</row>
    <row r="32" spans="1:83" s="1" customFormat="1">
      <c r="A32" s="10" t="str">
        <f>IF(E32&lt;&gt;"",1+MAX($A$25:A31),"")</f>
        <v/>
      </c>
      <c r="B32" s="4"/>
      <c r="C32" s="11"/>
      <c r="D32" s="12"/>
      <c r="E32" s="13"/>
      <c r="F32" s="14"/>
      <c r="G32" s="15"/>
      <c r="H32" s="16"/>
      <c r="I32" s="15"/>
      <c r="J32" s="15"/>
      <c r="K32" s="18"/>
      <c r="L32" s="18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</row>
    <row r="33" spans="1:74" s="1" customFormat="1">
      <c r="A33" s="10" t="str">
        <f>IF(E33&lt;&gt;"",1+MAX($A$25:A32),"")</f>
        <v/>
      </c>
      <c r="B33" s="4"/>
      <c r="C33" s="11"/>
      <c r="D33" s="12"/>
      <c r="E33" s="13"/>
      <c r="F33" s="14"/>
      <c r="G33" s="15"/>
      <c r="H33" s="16"/>
      <c r="I33" s="15"/>
      <c r="J33" s="15"/>
      <c r="K33" s="18"/>
      <c r="L33" s="18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</row>
    <row r="34" spans="1:74" s="1" customFormat="1">
      <c r="A34" s="10" t="str">
        <f>IF(E34&lt;&gt;"",1+MAX($A$25:A33),"")</f>
        <v/>
      </c>
      <c r="B34" s="4"/>
      <c r="C34" s="11"/>
      <c r="D34" s="12"/>
      <c r="E34" s="13"/>
      <c r="F34" s="14"/>
      <c r="G34" s="15"/>
      <c r="H34" s="16"/>
      <c r="I34" s="15"/>
      <c r="J34" s="15"/>
      <c r="K34" s="18"/>
      <c r="L34" s="18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</row>
    <row r="35" spans="1:74" s="1" customFormat="1">
      <c r="A35" s="10" t="str">
        <f>IF(E35&lt;&gt;"",1+MAX($A$25:A34),"")</f>
        <v/>
      </c>
      <c r="B35" s="4"/>
      <c r="C35" s="11"/>
      <c r="D35" s="12"/>
      <c r="E35" s="13"/>
      <c r="F35" s="14"/>
      <c r="G35" s="15"/>
      <c r="H35" s="16"/>
      <c r="I35" s="15"/>
      <c r="J35" s="15"/>
      <c r="K35" s="18"/>
      <c r="L35" s="18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</row>
    <row r="36" spans="1:74" s="1" customFormat="1">
      <c r="A36" s="10" t="str">
        <f>IF(E36&lt;&gt;"",1+MAX($A$25:A35),"")</f>
        <v/>
      </c>
      <c r="B36" s="4"/>
      <c r="C36" s="11"/>
      <c r="D36" s="12"/>
      <c r="E36" s="13"/>
      <c r="F36" s="14"/>
      <c r="G36" s="15"/>
      <c r="H36" s="16"/>
      <c r="I36" s="15"/>
      <c r="J36" s="15"/>
      <c r="K36" s="18"/>
      <c r="L36" s="18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</row>
    <row r="37" spans="1:74" s="1" customFormat="1">
      <c r="A37" s="10" t="str">
        <f>IF(E37&lt;&gt;"",1+MAX($A$25:A36),"")</f>
        <v/>
      </c>
      <c r="B37" s="4"/>
      <c r="C37" s="11"/>
      <c r="D37" s="12"/>
      <c r="E37" s="13"/>
      <c r="F37" s="14"/>
      <c r="G37" s="15"/>
      <c r="H37" s="16"/>
      <c r="I37" s="15"/>
      <c r="J37" s="15"/>
      <c r="K37" s="18"/>
      <c r="L37" s="18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</row>
    <row r="38" spans="1:74" s="1" customFormat="1">
      <c r="A38" s="10" t="str">
        <f>IF(E38&lt;&gt;"",1+MAX($A$25:A37),"")</f>
        <v/>
      </c>
      <c r="B38" s="4"/>
      <c r="C38" s="11"/>
      <c r="D38" s="12"/>
      <c r="E38" s="13"/>
      <c r="F38" s="14"/>
      <c r="G38" s="15"/>
      <c r="H38" s="16"/>
      <c r="I38" s="15"/>
      <c r="J38" s="18"/>
      <c r="K38" s="18"/>
      <c r="L38" s="18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</row>
    <row r="39" spans="1:74" s="1" customFormat="1">
      <c r="A39" s="10" t="str">
        <f>IF(E39&lt;&gt;"",1+MAX($A$25:A38),"")</f>
        <v/>
      </c>
      <c r="B39" s="4"/>
      <c r="C39" s="11"/>
      <c r="D39" s="12"/>
      <c r="E39" s="13"/>
      <c r="F39" s="14"/>
      <c r="G39" s="15"/>
      <c r="H39" s="16"/>
      <c r="I39" s="15"/>
      <c r="J39" s="15"/>
      <c r="K39" s="18"/>
      <c r="L39" s="18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</row>
    <row r="40" spans="1:74" s="1" customFormat="1">
      <c r="A40" s="10" t="str">
        <f>IF(E40&lt;&gt;"",1+MAX($A$25:A39),"")</f>
        <v/>
      </c>
      <c r="B40" s="4"/>
      <c r="C40" s="11"/>
      <c r="D40" s="12"/>
      <c r="E40" s="13"/>
      <c r="F40" s="14"/>
      <c r="G40" s="15"/>
      <c r="H40" s="16"/>
      <c r="I40" s="15"/>
      <c r="J40" s="15"/>
      <c r="K40" s="18"/>
      <c r="L40" s="18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</row>
    <row r="41" spans="1:74" s="1" customFormat="1">
      <c r="A41" s="10" t="str">
        <f>IF(E41&lt;&gt;"",1+MAX($A$25:A40),"")</f>
        <v/>
      </c>
      <c r="B41" s="4"/>
      <c r="C41" s="11"/>
      <c r="D41" s="12"/>
      <c r="E41" s="13"/>
      <c r="F41" s="14"/>
      <c r="G41" s="15"/>
      <c r="H41" s="16"/>
      <c r="I41" s="15"/>
      <c r="J41" s="15"/>
      <c r="K41" s="18"/>
      <c r="L41" s="18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  <c r="BT41" s="3"/>
      <c r="BU41" s="3"/>
      <c r="BV41" s="3"/>
    </row>
    <row r="42" spans="1:74" s="1" customFormat="1">
      <c r="A42" s="10" t="str">
        <f>IF(E42&lt;&gt;"",1+MAX($A$25:A41),"")</f>
        <v/>
      </c>
      <c r="B42" s="4"/>
      <c r="C42" s="11"/>
      <c r="D42" s="12"/>
      <c r="E42" s="13"/>
      <c r="F42" s="14"/>
      <c r="G42" s="15"/>
      <c r="H42" s="16"/>
      <c r="I42" s="15"/>
      <c r="J42" s="15"/>
      <c r="K42" s="18"/>
      <c r="L42" s="18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  <c r="BR42" s="3"/>
      <c r="BS42" s="3"/>
      <c r="BT42" s="3"/>
      <c r="BU42" s="3"/>
      <c r="BV42" s="3"/>
    </row>
    <row r="43" spans="1:74" s="1" customFormat="1">
      <c r="A43" s="10" t="str">
        <f>IF(E43&lt;&gt;"",1+MAX($A$25:A42),"")</f>
        <v/>
      </c>
      <c r="B43" s="4"/>
      <c r="C43" s="11"/>
      <c r="D43" s="12"/>
      <c r="E43" s="13"/>
      <c r="F43" s="14"/>
      <c r="G43" s="15"/>
      <c r="H43" s="16"/>
      <c r="I43" s="15"/>
      <c r="J43" s="15"/>
      <c r="K43" s="18"/>
      <c r="L43" s="18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  <c r="BR43" s="3"/>
      <c r="BS43" s="3"/>
      <c r="BT43" s="3"/>
      <c r="BU43" s="3"/>
      <c r="BV43" s="3"/>
    </row>
    <row r="44" spans="1:74" s="1" customFormat="1">
      <c r="A44" s="10" t="str">
        <f>IF(E44&lt;&gt;"",1+MAX($A$25:A43),"")</f>
        <v/>
      </c>
      <c r="B44" s="4"/>
      <c r="C44" s="11"/>
      <c r="D44" s="12"/>
      <c r="E44" s="13"/>
      <c r="F44" s="14"/>
      <c r="G44" s="15"/>
      <c r="H44" s="16"/>
      <c r="I44" s="15"/>
      <c r="J44" s="15"/>
      <c r="K44" s="18"/>
      <c r="L44" s="18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  <c r="BR44" s="3"/>
      <c r="BS44" s="3"/>
      <c r="BT44" s="3"/>
      <c r="BU44" s="3"/>
      <c r="BV44" s="3"/>
    </row>
    <row r="45" spans="1:74" s="1" customFormat="1">
      <c r="A45" s="10" t="str">
        <f>IF(E45&lt;&gt;"",1+MAX($A$25:A44),"")</f>
        <v/>
      </c>
      <c r="B45" s="4"/>
      <c r="C45" s="11"/>
      <c r="D45" s="12"/>
      <c r="E45" s="13"/>
      <c r="F45" s="14"/>
      <c r="G45" s="15"/>
      <c r="H45" s="16"/>
      <c r="I45" s="15"/>
      <c r="J45" s="15"/>
      <c r="K45" s="18"/>
      <c r="L45" s="18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3"/>
      <c r="BS45" s="3"/>
      <c r="BT45" s="3"/>
      <c r="BU45" s="3"/>
      <c r="BV45" s="3"/>
    </row>
    <row r="46" spans="1:74" s="1" customFormat="1">
      <c r="A46" s="10" t="str">
        <f>IF(E46&lt;&gt;"",1+MAX($A$25:A45),"")</f>
        <v/>
      </c>
      <c r="B46" s="4"/>
      <c r="C46" s="11"/>
      <c r="D46" s="12"/>
      <c r="E46" s="13"/>
      <c r="F46" s="14"/>
      <c r="G46" s="15"/>
      <c r="H46" s="16"/>
      <c r="I46" s="15"/>
      <c r="J46" s="15"/>
      <c r="K46" s="15"/>
      <c r="L46" s="15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  <c r="BR46" s="3"/>
      <c r="BS46" s="3"/>
      <c r="BT46" s="3"/>
      <c r="BU46" s="3"/>
      <c r="BV46" s="3"/>
    </row>
    <row r="47" spans="1:74" s="1" customFormat="1">
      <c r="A47" s="10" t="str">
        <f>IF(E47&lt;&gt;"",1+MAX($A$25:A46),"")</f>
        <v/>
      </c>
      <c r="B47" s="4"/>
      <c r="C47" s="11"/>
      <c r="D47" s="12"/>
      <c r="E47" s="13"/>
      <c r="F47" s="14"/>
      <c r="G47" s="15"/>
      <c r="H47" s="16"/>
      <c r="I47" s="15"/>
      <c r="J47" s="15"/>
      <c r="K47" s="15"/>
      <c r="L47" s="15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  <c r="BR47" s="3"/>
      <c r="BS47" s="3"/>
      <c r="BT47" s="3"/>
      <c r="BU47" s="3"/>
      <c r="BV47" s="3"/>
    </row>
    <row r="48" spans="1:74" s="1" customFormat="1">
      <c r="A48" s="10" t="str">
        <f>IF(E48&lt;&gt;"",1+MAX($A$25:A47),"")</f>
        <v/>
      </c>
      <c r="B48" s="4"/>
      <c r="C48" s="11"/>
      <c r="D48" s="12"/>
      <c r="E48" s="13"/>
      <c r="F48" s="14"/>
      <c r="G48" s="15"/>
      <c r="H48" s="16"/>
      <c r="I48" s="15"/>
      <c r="J48" s="15"/>
      <c r="K48" s="15"/>
      <c r="L48" s="15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  <c r="BR48" s="3"/>
      <c r="BS48" s="3"/>
      <c r="BT48" s="3"/>
      <c r="BU48" s="3"/>
      <c r="BV48" s="3"/>
    </row>
    <row r="49" spans="1:74" s="1" customFormat="1">
      <c r="A49" s="10" t="str">
        <f>IF(E49&lt;&gt;"",1+MAX($A$25:A48),"")</f>
        <v/>
      </c>
      <c r="B49" s="4"/>
      <c r="C49" s="11"/>
      <c r="D49" s="12"/>
      <c r="E49" s="13"/>
      <c r="F49" s="14"/>
      <c r="G49" s="15"/>
      <c r="H49" s="16"/>
      <c r="I49" s="15"/>
      <c r="J49" s="15"/>
      <c r="K49" s="15"/>
      <c r="L49" s="15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  <c r="BR49" s="3"/>
      <c r="BS49" s="3"/>
      <c r="BT49" s="3"/>
      <c r="BU49" s="3"/>
      <c r="BV49" s="3"/>
    </row>
    <row r="50" spans="1:74" s="1" customFormat="1">
      <c r="A50" s="10" t="str">
        <f>IF(E50&lt;&gt;"",1+MAX($A$25:A49),"")</f>
        <v/>
      </c>
      <c r="B50" s="4"/>
      <c r="C50" s="11"/>
      <c r="D50" s="12"/>
      <c r="E50" s="13"/>
      <c r="F50" s="14"/>
      <c r="G50" s="15"/>
      <c r="H50" s="16"/>
      <c r="I50" s="15"/>
      <c r="J50" s="15"/>
      <c r="K50" s="15"/>
      <c r="L50" s="15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  <c r="BT50" s="3"/>
      <c r="BU50" s="3"/>
      <c r="BV50" s="3"/>
    </row>
    <row r="51" spans="1:74" s="1" customFormat="1">
      <c r="A51" s="10" t="str">
        <f>IF(E51&lt;&gt;"",1+MAX($A$25:A50),"")</f>
        <v/>
      </c>
      <c r="B51" s="4"/>
      <c r="C51" s="11"/>
      <c r="D51" s="12"/>
      <c r="E51" s="13"/>
      <c r="F51" s="14"/>
      <c r="G51" s="15"/>
      <c r="H51" s="16"/>
      <c r="I51" s="15"/>
      <c r="J51" s="15"/>
      <c r="K51" s="15"/>
      <c r="L51" s="15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  <c r="BT51" s="3"/>
      <c r="BU51" s="3"/>
      <c r="BV51" s="3"/>
    </row>
    <row r="52" spans="1:74" s="1" customFormat="1">
      <c r="A52" s="10" t="str">
        <f>IF(E52&lt;&gt;"",1+MAX($A$25:A51),"")</f>
        <v/>
      </c>
      <c r="B52" s="4"/>
      <c r="C52" s="11"/>
      <c r="D52" s="12"/>
      <c r="E52" s="13"/>
      <c r="F52" s="14"/>
      <c r="G52" s="15"/>
      <c r="H52" s="16"/>
      <c r="I52" s="15"/>
      <c r="J52" s="15"/>
      <c r="K52" s="15"/>
      <c r="L52" s="15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</row>
    <row r="53" spans="1:74" s="1" customFormat="1">
      <c r="A53" s="10" t="str">
        <f>IF(E53&lt;&gt;"",1+MAX($A$25:A52),"")</f>
        <v/>
      </c>
      <c r="B53" s="4"/>
      <c r="C53" s="11"/>
      <c r="D53" s="12"/>
      <c r="E53" s="13"/>
      <c r="F53" s="14"/>
      <c r="G53" s="15"/>
      <c r="H53" s="16"/>
      <c r="I53" s="15"/>
      <c r="J53" s="15"/>
      <c r="K53" s="15"/>
      <c r="L53" s="15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</row>
    <row r="54" spans="1:74" s="1" customFormat="1">
      <c r="A54" s="10" t="str">
        <f>IF(E54&lt;&gt;"",1+MAX($A$25:A53),"")</f>
        <v/>
      </c>
      <c r="B54" s="4"/>
      <c r="C54" s="11"/>
      <c r="D54" s="12"/>
      <c r="E54" s="13"/>
      <c r="F54" s="14"/>
      <c r="G54" s="15"/>
      <c r="H54" s="16"/>
      <c r="I54" s="15"/>
      <c r="J54" s="15"/>
      <c r="K54" s="15"/>
      <c r="L54" s="15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</row>
    <row r="55" spans="1:74" s="1" customFormat="1">
      <c r="A55" s="10" t="str">
        <f>IF(E55&lt;&gt;"",1+MAX($A$25:A54),"")</f>
        <v/>
      </c>
      <c r="B55" s="4"/>
      <c r="C55" s="11"/>
      <c r="D55" s="12"/>
      <c r="E55" s="13"/>
      <c r="F55" s="14"/>
      <c r="G55" s="15"/>
      <c r="H55" s="16"/>
      <c r="I55" s="15"/>
      <c r="J55" s="15"/>
      <c r="K55" s="15"/>
      <c r="L55" s="15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</row>
    <row r="56" spans="1:74" s="1" customFormat="1">
      <c r="A56" s="10" t="str">
        <f>IF(E56&lt;&gt;"",1+MAX($A$25:A55),"")</f>
        <v/>
      </c>
      <c r="B56" s="4"/>
      <c r="C56" s="11"/>
      <c r="D56" s="12"/>
      <c r="E56" s="13"/>
      <c r="F56" s="14"/>
      <c r="G56" s="15"/>
      <c r="H56" s="16"/>
      <c r="I56" s="15"/>
      <c r="J56" s="15"/>
      <c r="K56" s="15"/>
      <c r="L56" s="15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</row>
    <row r="57" spans="1:74" s="1" customFormat="1">
      <c r="A57" s="10" t="str">
        <f>IF(E57&lt;&gt;"",1+MAX($A$25:A56),"")</f>
        <v/>
      </c>
      <c r="B57" s="4"/>
      <c r="C57" s="11"/>
      <c r="D57" s="12"/>
      <c r="E57" s="13"/>
      <c r="F57" s="14"/>
      <c r="G57" s="15"/>
      <c r="H57" s="16"/>
      <c r="I57" s="15"/>
      <c r="J57" s="15"/>
      <c r="K57" s="15"/>
      <c r="L57" s="15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</row>
    <row r="58" spans="1:74" s="1" customFormat="1">
      <c r="A58" s="10" t="str">
        <f>IF(E58&lt;&gt;"",1+MAX($A$25:A57),"")</f>
        <v/>
      </c>
      <c r="B58" s="4"/>
      <c r="C58" s="11"/>
      <c r="D58" s="12"/>
      <c r="E58" s="13"/>
      <c r="F58" s="14"/>
      <c r="G58" s="15"/>
      <c r="H58" s="16"/>
      <c r="I58" s="15"/>
      <c r="J58" s="15"/>
      <c r="K58" s="15"/>
      <c r="L58" s="15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</row>
    <row r="59" spans="1:74" s="1" customFormat="1">
      <c r="A59" s="10" t="str">
        <f>IF(E59&lt;&gt;"",1+MAX($A$25:A58),"")</f>
        <v/>
      </c>
      <c r="B59" s="4"/>
      <c r="C59" s="11"/>
      <c r="D59" s="12"/>
      <c r="E59" s="13"/>
      <c r="F59" s="14"/>
      <c r="G59" s="15"/>
      <c r="H59" s="16"/>
      <c r="I59" s="15"/>
      <c r="J59" s="15"/>
      <c r="K59" s="15"/>
      <c r="L59" s="15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</row>
    <row r="60" spans="1:74" s="1" customFormat="1">
      <c r="A60" s="10" t="str">
        <f>IF(E60&lt;&gt;"",1+MAX($A$25:A59),"")</f>
        <v/>
      </c>
      <c r="B60" s="4"/>
      <c r="C60" s="11"/>
      <c r="D60" s="12"/>
      <c r="E60" s="13"/>
      <c r="F60" s="14"/>
      <c r="G60" s="15"/>
      <c r="H60" s="16"/>
      <c r="I60" s="15"/>
      <c r="J60" s="15"/>
      <c r="K60" s="15"/>
      <c r="L60" s="15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</row>
    <row r="61" spans="1:74" s="1" customFormat="1">
      <c r="A61" s="10" t="str">
        <f>IF(E61&lt;&gt;"",1+MAX($A$25:A60),"")</f>
        <v/>
      </c>
      <c r="B61" s="4"/>
      <c r="C61" s="11"/>
      <c r="D61" s="12"/>
      <c r="E61" s="13"/>
      <c r="F61" s="14"/>
      <c r="G61" s="15"/>
      <c r="H61" s="16"/>
      <c r="I61" s="15"/>
      <c r="J61" s="15"/>
      <c r="K61" s="15"/>
      <c r="L61" s="15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</row>
    <row r="62" spans="1:74" s="1" customFormat="1">
      <c r="A62" s="10" t="str">
        <f>IF(E62&lt;&gt;"",1+MAX($A$25:A61),"")</f>
        <v/>
      </c>
      <c r="B62" s="4"/>
      <c r="C62" s="5"/>
      <c r="D62" s="6"/>
      <c r="E62" s="7"/>
      <c r="F62" s="3"/>
      <c r="G62" s="8"/>
      <c r="H62" s="9"/>
      <c r="I62" s="3"/>
      <c r="J62" s="3"/>
      <c r="K62" s="15"/>
      <c r="L62" s="15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</row>
    <row r="63" spans="1:74" s="1" customFormat="1">
      <c r="A63" s="10" t="str">
        <f>IF(E63&lt;&gt;"",1+MAX($A$25:A62),"")</f>
        <v/>
      </c>
      <c r="B63" s="4"/>
      <c r="C63" s="5"/>
      <c r="D63" s="6"/>
      <c r="E63" s="7"/>
      <c r="F63" s="3"/>
      <c r="G63" s="8"/>
      <c r="H63" s="9"/>
      <c r="I63" s="3"/>
      <c r="J63" s="3"/>
      <c r="K63" s="15"/>
      <c r="L63" s="15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</row>
    <row r="64" spans="1:74" s="1" customFormat="1">
      <c r="A64" s="10" t="str">
        <f>IF(E64&lt;&gt;"",1+MAX($A$25:A63),"")</f>
        <v/>
      </c>
      <c r="B64" s="4"/>
      <c r="C64" s="5"/>
      <c r="D64" s="6"/>
      <c r="E64" s="7"/>
      <c r="F64" s="3"/>
      <c r="G64" s="8"/>
      <c r="H64" s="9"/>
      <c r="I64" s="3"/>
      <c r="J64" s="3"/>
      <c r="K64" s="15"/>
      <c r="L64" s="15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</row>
    <row r="65" spans="1:74" s="1" customFormat="1">
      <c r="A65" s="10" t="str">
        <f>IF(E65&lt;&gt;"",1+MAX($A$25:A64),"")</f>
        <v/>
      </c>
      <c r="B65" s="4"/>
      <c r="C65" s="5"/>
      <c r="D65" s="6"/>
      <c r="E65" s="7"/>
      <c r="F65" s="3"/>
      <c r="G65" s="8"/>
      <c r="H65" s="9"/>
      <c r="I65" s="3"/>
      <c r="J65" s="3"/>
      <c r="K65" s="15"/>
      <c r="L65" s="15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</row>
    <row r="66" spans="1:74" s="1" customFormat="1">
      <c r="A66" s="10" t="str">
        <f>IF(E66&lt;&gt;"",1+MAX($A$25:A65),"")</f>
        <v/>
      </c>
      <c r="B66" s="4"/>
      <c r="C66" s="5"/>
      <c r="D66" s="6"/>
      <c r="E66" s="7"/>
      <c r="F66" s="3"/>
      <c r="G66" s="8"/>
      <c r="H66" s="9"/>
      <c r="I66" s="3"/>
      <c r="J66" s="3"/>
      <c r="K66" s="15"/>
      <c r="L66" s="15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</row>
    <row r="67" spans="1:74" s="1" customFormat="1">
      <c r="A67" s="10" t="str">
        <f>IF(E67&lt;&gt;"",1+MAX($A$25:A66),"")</f>
        <v/>
      </c>
      <c r="B67" s="4"/>
      <c r="C67" s="5"/>
      <c r="D67" s="6"/>
      <c r="E67" s="7"/>
      <c r="F67" s="3"/>
      <c r="G67" s="8"/>
      <c r="H67" s="9"/>
      <c r="I67" s="3"/>
      <c r="J67" s="3"/>
      <c r="K67" s="15"/>
      <c r="L67" s="15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</row>
    <row r="68" spans="1:74" s="1" customFormat="1">
      <c r="A68" s="10" t="str">
        <f>IF(E68&lt;&gt;"",1+MAX($A$25:A67),"")</f>
        <v/>
      </c>
      <c r="B68" s="4"/>
      <c r="C68" s="5"/>
      <c r="D68" s="6"/>
      <c r="E68" s="7"/>
      <c r="F68" s="3"/>
      <c r="G68" s="8"/>
      <c r="H68" s="9"/>
      <c r="I68" s="3"/>
      <c r="J68" s="3"/>
      <c r="K68" s="15"/>
      <c r="L68" s="15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</row>
    <row r="69" spans="1:74">
      <c r="A69" s="10" t="str">
        <f>IF(E69&lt;&gt;"",1+MAX($A$25:A68),"")</f>
        <v/>
      </c>
      <c r="K69" s="15"/>
      <c r="L69" s="15"/>
    </row>
    <row r="70" spans="1:74">
      <c r="A70" s="10" t="str">
        <f>IF(E70&lt;&gt;"",1+MAX($A$25:A69),"")</f>
        <v/>
      </c>
      <c r="K70" s="15"/>
      <c r="L70" s="15"/>
    </row>
    <row r="71" spans="1:74">
      <c r="A71" s="10" t="str">
        <f>IF(E71&lt;&gt;"",1+MAX($A$25:A70),"")</f>
        <v/>
      </c>
      <c r="K71" s="15"/>
      <c r="L71" s="15"/>
    </row>
    <row r="72" spans="1:74">
      <c r="A72" s="10" t="str">
        <f>IF(E72&lt;&gt;"",1+MAX($A$25:A71),"")</f>
        <v/>
      </c>
      <c r="K72" s="15"/>
      <c r="L72" s="15"/>
    </row>
    <row r="73" spans="1:74">
      <c r="A73" s="10" t="str">
        <f>IF(E73&lt;&gt;"",1+MAX($A$25:A72),"")</f>
        <v/>
      </c>
      <c r="K73" s="15"/>
      <c r="L73" s="15"/>
    </row>
    <row r="74" spans="1:74">
      <c r="A74" s="10" t="str">
        <f>IF(E74&lt;&gt;"",1+MAX($A$25:A73),"")</f>
        <v/>
      </c>
      <c r="K74" s="15"/>
      <c r="L74" s="15"/>
    </row>
    <row r="75" spans="1:74">
      <c r="A75" s="10" t="str">
        <f>IF(E75&lt;&gt;"",1+MAX($A$25:A74),"")</f>
        <v/>
      </c>
      <c r="K75" s="15"/>
      <c r="L75" s="15"/>
    </row>
    <row r="76" spans="1:74">
      <c r="A76" s="10" t="str">
        <f>IF(E76&lt;&gt;"",1+MAX($A$25:A75),"")</f>
        <v/>
      </c>
      <c r="K76" s="15"/>
      <c r="L76" s="15"/>
    </row>
    <row r="77" spans="1:74">
      <c r="A77" s="10" t="str">
        <f>IF(E77&lt;&gt;"",1+MAX($A$25:A76),"")</f>
        <v/>
      </c>
      <c r="K77" s="15"/>
      <c r="L77" s="15"/>
    </row>
    <row r="78" spans="1:74">
      <c r="A78" s="10" t="str">
        <f>IF(E78&lt;&gt;"",1+MAX($A$25:A77),"")</f>
        <v/>
      </c>
      <c r="K78" s="15"/>
      <c r="L78" s="15"/>
    </row>
    <row r="79" spans="1:74">
      <c r="A79" s="10" t="str">
        <f>IF(E79&lt;&gt;"",1+MAX($A$25:A78),"")</f>
        <v/>
      </c>
      <c r="K79" s="15"/>
      <c r="L79" s="15"/>
    </row>
    <row r="80" spans="1:74">
      <c r="A80" s="10" t="str">
        <f>IF(E80&lt;&gt;"",1+MAX($A$25:A79),"")</f>
        <v/>
      </c>
      <c r="K80" s="15"/>
      <c r="L80" s="15"/>
    </row>
    <row r="81" spans="1:12">
      <c r="A81" s="10" t="str">
        <f>IF(E81&lt;&gt;"",1+MAX($A$25:A80),"")</f>
        <v/>
      </c>
      <c r="K81" s="15"/>
      <c r="L81" s="15"/>
    </row>
    <row r="82" spans="1:12">
      <c r="A82" s="10" t="str">
        <f>IF(E82&lt;&gt;"",1+MAX($A$25:A81),"")</f>
        <v/>
      </c>
      <c r="K82" s="15"/>
      <c r="L82" s="15"/>
    </row>
    <row r="83" spans="1:12">
      <c r="A83" s="10" t="str">
        <f>IF(E83&lt;&gt;"",1+MAX($A$25:A82),"")</f>
        <v/>
      </c>
      <c r="K83" s="15"/>
      <c r="L83" s="15"/>
    </row>
    <row r="84" spans="1:12">
      <c r="A84" s="10" t="str">
        <f>IF(E84&lt;&gt;"",1+MAX($A$25:A83),"")</f>
        <v/>
      </c>
      <c r="K84" s="15"/>
      <c r="L84" s="15"/>
    </row>
    <row r="85" spans="1:12">
      <c r="A85" s="10" t="str">
        <f>IF(E85&lt;&gt;"",1+MAX($A$25:A84),"")</f>
        <v/>
      </c>
      <c r="K85" s="15"/>
      <c r="L85" s="15"/>
    </row>
    <row r="86" spans="1:12">
      <c r="A86" s="10" t="str">
        <f>IF(E86&lt;&gt;"",1+MAX($A$25:A85),"")</f>
        <v/>
      </c>
      <c r="K86" s="15"/>
      <c r="L86" s="15"/>
    </row>
    <row r="87" spans="1:12">
      <c r="A87" s="10" t="str">
        <f>IF(E87&lt;&gt;"",1+MAX($A$25:A86),"")</f>
        <v/>
      </c>
      <c r="K87" s="15"/>
      <c r="L87" s="15"/>
    </row>
    <row r="88" spans="1:12">
      <c r="A88" s="10" t="str">
        <f>IF(E88&lt;&gt;"",1+MAX($A$25:A87),"")</f>
        <v/>
      </c>
      <c r="K88" s="15"/>
      <c r="L88" s="15"/>
    </row>
    <row r="89" spans="1:12">
      <c r="A89" s="10" t="str">
        <f>IF(E89&lt;&gt;"",1+MAX($A$25:A88),"")</f>
        <v/>
      </c>
      <c r="K89" s="15"/>
      <c r="L89" s="15"/>
    </row>
    <row r="90" spans="1:12">
      <c r="A90" s="10" t="str">
        <f>IF(E90&lt;&gt;"",1+MAX($A$25:A89),"")</f>
        <v/>
      </c>
      <c r="K90" s="15"/>
      <c r="L90" s="15"/>
    </row>
    <row r="91" spans="1:12">
      <c r="A91" s="10" t="str">
        <f>IF(E91&lt;&gt;"",1+MAX($A$25:A90),"")</f>
        <v/>
      </c>
      <c r="K91" s="15"/>
      <c r="L91" s="15"/>
    </row>
    <row r="92" spans="1:12">
      <c r="A92" s="10" t="str">
        <f>IF(E92&lt;&gt;"",1+MAX($A$25:A91),"")</f>
        <v/>
      </c>
      <c r="K92" s="15"/>
      <c r="L92" s="15"/>
    </row>
    <row r="93" spans="1:12">
      <c r="A93" s="10" t="str">
        <f>IF(E93&lt;&gt;"",1+MAX($A$25:A92),"")</f>
        <v/>
      </c>
      <c r="K93" s="15"/>
      <c r="L93" s="15"/>
    </row>
    <row r="94" spans="1:12">
      <c r="A94" s="10" t="str">
        <f>IF(E94&lt;&gt;"",1+MAX($A$25:A93),"")</f>
        <v/>
      </c>
      <c r="K94" s="15"/>
      <c r="L94" s="15"/>
    </row>
    <row r="95" spans="1:12">
      <c r="A95" s="10" t="str">
        <f>IF(E95&lt;&gt;"",1+MAX($A$25:A94),"")</f>
        <v/>
      </c>
      <c r="K95" s="15"/>
      <c r="L95" s="15"/>
    </row>
    <row r="96" spans="1:12">
      <c r="A96" s="10" t="str">
        <f>IF(E96&lt;&gt;"",1+MAX($A$25:A95),"")</f>
        <v/>
      </c>
      <c r="K96" s="15"/>
      <c r="L96" s="15"/>
    </row>
    <row r="97" spans="1:12">
      <c r="A97" s="10" t="str">
        <f>IF(E97&lt;&gt;"",1+MAX($A$25:A96),"")</f>
        <v/>
      </c>
      <c r="K97" s="15"/>
      <c r="L97" s="15"/>
    </row>
    <row r="98" spans="1:12">
      <c r="A98" s="10" t="str">
        <f>IF(E98&lt;&gt;"",1+MAX($A$25:A97),"")</f>
        <v/>
      </c>
      <c r="K98" s="15"/>
      <c r="L98" s="15"/>
    </row>
    <row r="99" spans="1:12">
      <c r="A99" s="10" t="str">
        <f>IF(E99&lt;&gt;"",1+MAX($A$25:A98),"")</f>
        <v/>
      </c>
      <c r="K99" s="15"/>
      <c r="L99" s="15"/>
    </row>
    <row r="100" spans="1:12">
      <c r="A100" s="10" t="str">
        <f>IF(E100&lt;&gt;"",1+MAX($A$25:A99),"")</f>
        <v/>
      </c>
      <c r="K100" s="15"/>
      <c r="L100" s="15"/>
    </row>
    <row r="101" spans="1:12">
      <c r="A101" s="10" t="str">
        <f>IF(E101&lt;&gt;"",1+MAX($A$25:A100),"")</f>
        <v/>
      </c>
      <c r="K101" s="15"/>
      <c r="L101" s="15"/>
    </row>
    <row r="102" spans="1:12">
      <c r="A102" s="10" t="str">
        <f>IF(E102&lt;&gt;"",1+MAX($A$25:A101),"")</f>
        <v/>
      </c>
      <c r="K102" s="15"/>
      <c r="L102" s="15"/>
    </row>
    <row r="103" spans="1:12">
      <c r="A103" s="10" t="str">
        <f>IF(E103&lt;&gt;"",1+MAX($A$25:A102),"")</f>
        <v/>
      </c>
      <c r="K103" s="15"/>
      <c r="L103" s="15"/>
    </row>
    <row r="104" spans="1:12">
      <c r="A104" s="10" t="str">
        <f>IF(E104&lt;&gt;"",1+MAX($A$25:A103),"")</f>
        <v/>
      </c>
      <c r="K104" s="15"/>
      <c r="L104" s="15"/>
    </row>
    <row r="105" spans="1:12">
      <c r="A105" s="10" t="str">
        <f>IF(E105&lt;&gt;"",1+MAX($A$25:A104),"")</f>
        <v/>
      </c>
      <c r="K105" s="15"/>
      <c r="L105" s="15"/>
    </row>
    <row r="106" spans="1:12">
      <c r="A106" s="10" t="str">
        <f>IF(E106&lt;&gt;"",1+MAX($A$25:A105),"")</f>
        <v/>
      </c>
      <c r="K106" s="15"/>
      <c r="L106" s="15"/>
    </row>
    <row r="107" spans="1:12">
      <c r="A107" s="10" t="str">
        <f>IF(E107&lt;&gt;"",1+MAX($A$25:A106),"")</f>
        <v/>
      </c>
      <c r="K107" s="15"/>
      <c r="L107" s="15"/>
    </row>
    <row r="108" spans="1:12">
      <c r="A108" s="10" t="str">
        <f>IF(E108&lt;&gt;"",1+MAX($A$25:A107),"")</f>
        <v/>
      </c>
      <c r="K108" s="15"/>
      <c r="L108" s="15"/>
    </row>
    <row r="109" spans="1:12">
      <c r="A109" s="10" t="str">
        <f>IF(E109&lt;&gt;"",1+MAX($A$25:A108),"")</f>
        <v/>
      </c>
      <c r="K109" s="15"/>
      <c r="L109" s="15"/>
    </row>
    <row r="110" spans="1:12">
      <c r="A110" s="10" t="str">
        <f>IF(E110&lt;&gt;"",1+MAX($A$25:A109),"")</f>
        <v/>
      </c>
      <c r="K110" s="15"/>
      <c r="L110" s="15"/>
    </row>
    <row r="111" spans="1:12">
      <c r="A111" s="10" t="str">
        <f>IF(E111&lt;&gt;"",1+MAX($A$25:A110),"")</f>
        <v/>
      </c>
      <c r="K111" s="15"/>
      <c r="L111" s="15"/>
    </row>
    <row r="112" spans="1:12">
      <c r="A112" s="10" t="str">
        <f>IF(E112&lt;&gt;"",1+MAX($A$25:A111),"")</f>
        <v/>
      </c>
      <c r="K112" s="15"/>
      <c r="L112" s="15"/>
    </row>
    <row r="113" spans="1:12">
      <c r="A113" s="10" t="str">
        <f>IF(E113&lt;&gt;"",1+MAX($A$25:A112),"")</f>
        <v/>
      </c>
      <c r="K113" s="15"/>
      <c r="L113" s="15"/>
    </row>
    <row r="114" spans="1:12">
      <c r="A114" s="10" t="str">
        <f>IF(E114&lt;&gt;"",1+MAX($A$25:A113),"")</f>
        <v/>
      </c>
      <c r="K114" s="15"/>
      <c r="L114" s="15"/>
    </row>
    <row r="115" spans="1:12">
      <c r="A115" s="10" t="str">
        <f>IF(E115&lt;&gt;"",1+MAX($A$25:A114),"")</f>
        <v/>
      </c>
      <c r="K115" s="15"/>
      <c r="L115" s="15"/>
    </row>
    <row r="116" spans="1:12">
      <c r="A116" s="10" t="str">
        <f>IF(E116&lt;&gt;"",1+MAX($A$25:A115),"")</f>
        <v/>
      </c>
      <c r="K116" s="15"/>
      <c r="L116" s="15"/>
    </row>
    <row r="117" spans="1:12">
      <c r="A117" s="10" t="str">
        <f>IF(E117&lt;&gt;"",1+MAX($A$25:A116),"")</f>
        <v/>
      </c>
      <c r="K117" s="15"/>
      <c r="L117" s="15"/>
    </row>
    <row r="118" spans="1:12">
      <c r="A118" s="10" t="str">
        <f>IF(E118&lt;&gt;"",1+MAX($A$25:A117),"")</f>
        <v/>
      </c>
      <c r="K118" s="15"/>
      <c r="L118" s="15"/>
    </row>
    <row r="119" spans="1:12">
      <c r="A119" s="10" t="str">
        <f>IF(E119&lt;&gt;"",1+MAX($A$25:A118),"")</f>
        <v/>
      </c>
      <c r="K119" s="15"/>
      <c r="L119" s="15"/>
    </row>
    <row r="120" spans="1:12">
      <c r="A120" s="10" t="str">
        <f>IF(E120&lt;&gt;"",1+MAX($A$25:A119),"")</f>
        <v/>
      </c>
      <c r="K120" s="15"/>
      <c r="L120" s="15"/>
    </row>
    <row r="121" spans="1:12">
      <c r="A121" s="10" t="str">
        <f>IF(E121&lt;&gt;"",1+MAX($A$25:A120),"")</f>
        <v/>
      </c>
      <c r="K121" s="15"/>
      <c r="L121" s="15"/>
    </row>
    <row r="122" spans="1:12">
      <c r="A122" s="10" t="str">
        <f>IF(E122&lt;&gt;"",1+MAX($A$25:A121),"")</f>
        <v/>
      </c>
      <c r="K122" s="15"/>
      <c r="L122" s="15"/>
    </row>
    <row r="123" spans="1:12">
      <c r="A123" s="10" t="str">
        <f>IF(E123&lt;&gt;"",1+MAX($A$25:A122),"")</f>
        <v/>
      </c>
      <c r="K123" s="15"/>
      <c r="L123" s="15"/>
    </row>
    <row r="124" spans="1:12">
      <c r="A124" s="10" t="str">
        <f>IF(E124&lt;&gt;"",1+MAX($A$25:A123),"")</f>
        <v/>
      </c>
      <c r="K124" s="15"/>
      <c r="L124" s="15"/>
    </row>
    <row r="125" spans="1:12">
      <c r="A125" s="10" t="str">
        <f>IF(E125&lt;&gt;"",1+MAX($A$25:A124),"")</f>
        <v/>
      </c>
      <c r="K125" s="15"/>
      <c r="L125" s="15"/>
    </row>
    <row r="126" spans="1:12">
      <c r="A126" s="10" t="str">
        <f>IF(E126&lt;&gt;"",1+MAX($A$25:A125),"")</f>
        <v/>
      </c>
      <c r="K126" s="15"/>
      <c r="L126" s="15"/>
    </row>
    <row r="127" spans="1:12">
      <c r="A127" s="10" t="str">
        <f>IF(E127&lt;&gt;"",1+MAX($A$25:A126),"")</f>
        <v/>
      </c>
      <c r="K127" s="15"/>
      <c r="L127" s="15"/>
    </row>
    <row r="128" spans="1:12">
      <c r="A128" s="10" t="str">
        <f>IF(E128&lt;&gt;"",1+MAX($A$25:A127),"")</f>
        <v/>
      </c>
      <c r="K128" s="15"/>
      <c r="L128" s="15"/>
    </row>
    <row r="129" spans="1:12">
      <c r="A129" s="10" t="str">
        <f>IF(E129&lt;&gt;"",1+MAX($A$25:A128),"")</f>
        <v/>
      </c>
      <c r="K129" s="15"/>
      <c r="L129" s="15"/>
    </row>
    <row r="130" spans="1:12">
      <c r="A130" s="10" t="str">
        <f>IF(E130&lt;&gt;"",1+MAX($A$25:A129),"")</f>
        <v/>
      </c>
      <c r="K130" s="15"/>
      <c r="L130" s="15"/>
    </row>
    <row r="131" spans="1:12">
      <c r="A131" s="10" t="str">
        <f>IF(E131&lt;&gt;"",1+MAX($A$25:A130),"")</f>
        <v/>
      </c>
      <c r="K131" s="15"/>
      <c r="L131" s="15"/>
    </row>
    <row r="132" spans="1:12">
      <c r="A132" s="10" t="str">
        <f>IF(E132&lt;&gt;"",1+MAX($A$25:A131),"")</f>
        <v/>
      </c>
      <c r="K132" s="15"/>
      <c r="L132" s="15"/>
    </row>
    <row r="133" spans="1:12">
      <c r="A133" s="10" t="str">
        <f>IF(E133&lt;&gt;"",1+MAX($A$25:A132),"")</f>
        <v/>
      </c>
      <c r="K133" s="15"/>
      <c r="L133" s="15"/>
    </row>
    <row r="134" spans="1:12">
      <c r="A134" s="10" t="str">
        <f>IF(E134&lt;&gt;"",1+MAX($A$25:A133),"")</f>
        <v/>
      </c>
      <c r="K134" s="15"/>
      <c r="L134" s="15"/>
    </row>
    <row r="135" spans="1:12">
      <c r="A135" s="10" t="str">
        <f>IF(E135&lt;&gt;"",1+MAX($A$25:A134),"")</f>
        <v/>
      </c>
      <c r="K135" s="15"/>
      <c r="L135" s="15"/>
    </row>
    <row r="136" spans="1:12">
      <c r="A136" s="10" t="str">
        <f>IF(E136&lt;&gt;"",1+MAX($A$25:A135),"")</f>
        <v/>
      </c>
      <c r="K136" s="15"/>
      <c r="L136" s="15"/>
    </row>
    <row r="137" spans="1:12">
      <c r="A137" s="10" t="str">
        <f>IF(E137&lt;&gt;"",1+MAX($A$25:A136),"")</f>
        <v/>
      </c>
      <c r="K137" s="15"/>
      <c r="L137" s="15"/>
    </row>
    <row r="138" spans="1:12">
      <c r="A138" s="10" t="str">
        <f>IF(E138&lt;&gt;"",1+MAX($A$25:A137),"")</f>
        <v/>
      </c>
      <c r="K138" s="15"/>
      <c r="L138" s="15"/>
    </row>
    <row r="139" spans="1:12">
      <c r="A139" s="10" t="str">
        <f>IF(E139&lt;&gt;"",1+MAX($A$25:A138),"")</f>
        <v/>
      </c>
      <c r="K139" s="15"/>
      <c r="L139" s="15"/>
    </row>
    <row r="140" spans="1:12">
      <c r="A140" s="10" t="str">
        <f>IF(E140&lt;&gt;"",1+MAX($A$25:A139),"")</f>
        <v/>
      </c>
      <c r="K140" s="15"/>
      <c r="L140" s="15"/>
    </row>
    <row r="141" spans="1:12">
      <c r="A141" s="10" t="str">
        <f>IF(E141&lt;&gt;"",1+MAX($A$25:A140),"")</f>
        <v/>
      </c>
      <c r="K141" s="15"/>
      <c r="L141" s="15"/>
    </row>
    <row r="142" spans="1:12">
      <c r="A142" s="10" t="str">
        <f>IF(E142&lt;&gt;"",1+MAX($A$25:A141),"")</f>
        <v/>
      </c>
      <c r="K142" s="15"/>
      <c r="L142" s="15"/>
    </row>
    <row r="143" spans="1:12">
      <c r="A143" s="10" t="str">
        <f>IF(E143&lt;&gt;"",1+MAX($A$25:A142),"")</f>
        <v/>
      </c>
      <c r="K143" s="15"/>
      <c r="L143" s="15"/>
    </row>
    <row r="144" spans="1:12">
      <c r="A144" s="10" t="str">
        <f>IF(E144&lt;&gt;"",1+MAX($A$25:A143),"")</f>
        <v/>
      </c>
      <c r="K144" s="15"/>
      <c r="L144" s="15"/>
    </row>
    <row r="145" spans="1:12">
      <c r="A145" s="10" t="str">
        <f>IF(E145&lt;&gt;"",1+MAX($A$25:A144),"")</f>
        <v/>
      </c>
      <c r="K145" s="15"/>
      <c r="L145" s="15"/>
    </row>
    <row r="146" spans="1:12">
      <c r="A146" s="10" t="str">
        <f>IF(E146&lt;&gt;"",1+MAX($A$25:A145),"")</f>
        <v/>
      </c>
      <c r="K146" s="15"/>
      <c r="L146" s="15"/>
    </row>
    <row r="147" spans="1:12">
      <c r="A147" s="10" t="str">
        <f>IF(E147&lt;&gt;"",1+MAX($A$25:A146),"")</f>
        <v/>
      </c>
      <c r="K147" s="15"/>
      <c r="L147" s="15"/>
    </row>
    <row r="148" spans="1:12">
      <c r="A148" s="10" t="str">
        <f>IF(E148&lt;&gt;"",1+MAX($A$25:A147),"")</f>
        <v/>
      </c>
      <c r="K148" s="15"/>
      <c r="L148" s="15"/>
    </row>
    <row r="149" spans="1:12">
      <c r="A149" s="10" t="str">
        <f>IF(E149&lt;&gt;"",1+MAX($A$25:A148),"")</f>
        <v/>
      </c>
      <c r="K149" s="15"/>
      <c r="L149" s="15"/>
    </row>
    <row r="150" spans="1:12">
      <c r="A150" s="10" t="str">
        <f>IF(E150&lt;&gt;"",1+MAX($A$25:A149),"")</f>
        <v/>
      </c>
      <c r="K150" s="15"/>
      <c r="L150" s="15"/>
    </row>
    <row r="151" spans="1:12">
      <c r="A151" s="10" t="str">
        <f>IF(E151&lt;&gt;"",1+MAX($A$25:A150),"")</f>
        <v/>
      </c>
      <c r="K151" s="15"/>
      <c r="L151" s="15"/>
    </row>
    <row r="152" spans="1:12">
      <c r="A152" s="10" t="str">
        <f>IF(E152&lt;&gt;"",1+MAX($A$25:A151),"")</f>
        <v/>
      </c>
      <c r="K152" s="15"/>
      <c r="L152" s="15"/>
    </row>
    <row r="153" spans="1:12">
      <c r="A153" s="10" t="str">
        <f>IF(E153&lt;&gt;"",1+MAX($A$25:A152),"")</f>
        <v/>
      </c>
      <c r="K153" s="15"/>
      <c r="L153" s="15"/>
    </row>
    <row r="154" spans="1:12">
      <c r="A154" s="10" t="str">
        <f>IF(E154&lt;&gt;"",1+MAX($A$25:A153),"")</f>
        <v/>
      </c>
      <c r="K154" s="15"/>
      <c r="L154" s="15"/>
    </row>
    <row r="155" spans="1:12">
      <c r="A155" s="10" t="str">
        <f>IF(E155&lt;&gt;"",1+MAX($A$25:A154),"")</f>
        <v/>
      </c>
      <c r="K155" s="15"/>
      <c r="L155" s="15"/>
    </row>
    <row r="156" spans="1:12">
      <c r="A156" s="10" t="str">
        <f>IF(E156&lt;&gt;"",1+MAX($A$25:A155),"")</f>
        <v/>
      </c>
      <c r="K156" s="15"/>
      <c r="L156" s="15"/>
    </row>
    <row r="157" spans="1:12">
      <c r="A157" s="10" t="str">
        <f>IF(E157&lt;&gt;"",1+MAX($A$25:A156),"")</f>
        <v/>
      </c>
      <c r="K157" s="15"/>
      <c r="L157" s="15"/>
    </row>
    <row r="158" spans="1:12">
      <c r="A158" s="10" t="str">
        <f>IF(E158&lt;&gt;"",1+MAX($A$25:A157),"")</f>
        <v/>
      </c>
      <c r="K158" s="15"/>
      <c r="L158" s="15"/>
    </row>
    <row r="159" spans="1:12">
      <c r="A159" s="10" t="str">
        <f>IF(E159&lt;&gt;"",1+MAX($A$25:A158),"")</f>
        <v/>
      </c>
      <c r="K159" s="15"/>
      <c r="L159" s="15"/>
    </row>
    <row r="160" spans="1:12">
      <c r="A160" s="10" t="str">
        <f>IF(E160&lt;&gt;"",1+MAX($A$25:A159),"")</f>
        <v/>
      </c>
      <c r="K160" s="15"/>
      <c r="L160" s="15"/>
    </row>
    <row r="161" spans="1:12">
      <c r="A161" s="10" t="str">
        <f>IF(E161&lt;&gt;"",1+MAX($A$25:A160),"")</f>
        <v/>
      </c>
      <c r="K161" s="15"/>
      <c r="L161" s="15"/>
    </row>
    <row r="162" spans="1:12">
      <c r="A162" s="10" t="str">
        <f>IF(E162&lt;&gt;"",1+MAX($A$25:A161),"")</f>
        <v/>
      </c>
      <c r="K162" s="15"/>
      <c r="L162" s="15"/>
    </row>
    <row r="163" spans="1:12">
      <c r="A163" s="10" t="str">
        <f>IF(E163&lt;&gt;"",1+MAX($A$25:A162),"")</f>
        <v/>
      </c>
      <c r="K163" s="15"/>
      <c r="L163" s="15"/>
    </row>
    <row r="164" spans="1:12">
      <c r="A164" s="10" t="str">
        <f>IF(E164&lt;&gt;"",1+MAX($A$25:A163),"")</f>
        <v/>
      </c>
      <c r="K164" s="15"/>
      <c r="L164" s="15"/>
    </row>
    <row r="165" spans="1:12">
      <c r="A165" s="10" t="str">
        <f>IF(E165&lt;&gt;"",1+MAX($A$25:A164),"")</f>
        <v/>
      </c>
      <c r="K165" s="15"/>
      <c r="L165" s="15"/>
    </row>
    <row r="166" spans="1:12">
      <c r="A166" s="10" t="str">
        <f>IF(E166&lt;&gt;"",1+MAX($A$25:A165),"")</f>
        <v/>
      </c>
      <c r="K166" s="15"/>
      <c r="L166" s="15"/>
    </row>
    <row r="167" spans="1:12">
      <c r="A167" s="10" t="str">
        <f>IF(E167&lt;&gt;"",1+MAX($A$25:A166),"")</f>
        <v/>
      </c>
      <c r="K167" s="15"/>
      <c r="L167" s="15"/>
    </row>
    <row r="168" spans="1:12">
      <c r="A168" s="10" t="str">
        <f>IF(E168&lt;&gt;"",1+MAX($A$25:A167),"")</f>
        <v/>
      </c>
      <c r="K168" s="15"/>
      <c r="L168" s="15"/>
    </row>
    <row r="169" spans="1:12">
      <c r="A169" s="10" t="str">
        <f>IF(E169&lt;&gt;"",1+MAX($A$25:A168),"")</f>
        <v/>
      </c>
      <c r="K169" s="15"/>
      <c r="L169" s="15"/>
    </row>
    <row r="170" spans="1:12">
      <c r="A170" s="10" t="str">
        <f>IF(E170&lt;&gt;"",1+MAX($A$25:A169),"")</f>
        <v/>
      </c>
      <c r="K170" s="15"/>
      <c r="L170" s="15"/>
    </row>
    <row r="171" spans="1:12">
      <c r="A171" s="10" t="str">
        <f>IF(E171&lt;&gt;"",1+MAX($A$25:A170),"")</f>
        <v/>
      </c>
      <c r="K171" s="15"/>
      <c r="L171" s="15"/>
    </row>
    <row r="172" spans="1:12">
      <c r="A172" s="10" t="str">
        <f>IF(E172&lt;&gt;"",1+MAX($A$25:A171),"")</f>
        <v/>
      </c>
      <c r="K172" s="15"/>
      <c r="L172" s="15"/>
    </row>
    <row r="173" spans="1:12">
      <c r="A173" s="10" t="str">
        <f>IF(E173&lt;&gt;"",1+MAX($A$25:A172),"")</f>
        <v/>
      </c>
      <c r="K173" s="15"/>
      <c r="L173" s="15"/>
    </row>
    <row r="174" spans="1:12">
      <c r="A174" s="10" t="str">
        <f>IF(E174&lt;&gt;"",1+MAX($A$25:A173),"")</f>
        <v/>
      </c>
      <c r="K174" s="15"/>
      <c r="L174" s="15"/>
    </row>
    <row r="175" spans="1:12">
      <c r="A175" s="10" t="str">
        <f>IF(E175&lt;&gt;"",1+MAX($A$25:A174),"")</f>
        <v/>
      </c>
      <c r="K175" s="15"/>
      <c r="L175" s="15"/>
    </row>
    <row r="176" spans="1:12">
      <c r="A176" s="10" t="str">
        <f>IF(E176&lt;&gt;"",1+MAX($A$25:A175),"")</f>
        <v/>
      </c>
      <c r="K176" s="15"/>
      <c r="L176" s="15"/>
    </row>
    <row r="177" spans="1:12">
      <c r="A177" s="10" t="str">
        <f>IF(E177&lt;&gt;"",1+MAX($A$25:A176),"")</f>
        <v/>
      </c>
      <c r="K177" s="15"/>
      <c r="L177" s="15"/>
    </row>
    <row r="178" spans="1:12">
      <c r="A178" s="10" t="str">
        <f>IF(E178&lt;&gt;"",1+MAX($A$25:A177),"")</f>
        <v/>
      </c>
      <c r="K178" s="15"/>
      <c r="L178" s="15"/>
    </row>
    <row r="179" spans="1:12">
      <c r="A179" s="10" t="str">
        <f>IF(E179&lt;&gt;"",1+MAX($A$25:A178),"")</f>
        <v/>
      </c>
      <c r="K179" s="15"/>
      <c r="L179" s="15"/>
    </row>
    <row r="180" spans="1:12">
      <c r="A180" s="10" t="str">
        <f>IF(E180&lt;&gt;"",1+MAX($A$25:A179),"")</f>
        <v/>
      </c>
      <c r="K180" s="15"/>
      <c r="L180" s="15"/>
    </row>
    <row r="181" spans="1:12">
      <c r="A181" s="10" t="str">
        <f>IF(E181&lt;&gt;"",1+MAX($A$25:A180),"")</f>
        <v/>
      </c>
      <c r="K181" s="15"/>
      <c r="L181" s="15"/>
    </row>
    <row r="182" spans="1:12">
      <c r="A182" s="10" t="str">
        <f>IF(E182&lt;&gt;"",1+MAX($A$25:A181),"")</f>
        <v/>
      </c>
      <c r="K182" s="15"/>
      <c r="L182" s="15"/>
    </row>
    <row r="183" spans="1:12">
      <c r="A183" s="10" t="str">
        <f>IF(E183&lt;&gt;"",1+MAX($A$25:A182),"")</f>
        <v/>
      </c>
      <c r="K183" s="15"/>
      <c r="L183" s="15"/>
    </row>
    <row r="184" spans="1:12">
      <c r="A184" s="10" t="str">
        <f>IF(E184&lt;&gt;"",1+MAX($A$25:A183),"")</f>
        <v/>
      </c>
      <c r="K184" s="15"/>
      <c r="L184" s="15"/>
    </row>
    <row r="185" spans="1:12">
      <c r="K185" s="15"/>
      <c r="L185" s="15"/>
    </row>
    <row r="186" spans="1:12">
      <c r="K186" s="15"/>
      <c r="L186" s="15"/>
    </row>
    <row r="187" spans="1:12">
      <c r="K187" s="15"/>
      <c r="L187" s="15"/>
    </row>
    <row r="188" spans="1:12">
      <c r="K188" s="15"/>
      <c r="L188" s="15"/>
    </row>
    <row r="189" spans="1:12">
      <c r="K189" s="15"/>
      <c r="L189" s="15"/>
    </row>
    <row r="190" spans="1:12">
      <c r="K190" s="15"/>
      <c r="L190" s="15"/>
    </row>
    <row r="191" spans="1:12">
      <c r="K191" s="15"/>
      <c r="L191" s="15"/>
    </row>
    <row r="192" spans="1:12">
      <c r="K192" s="15"/>
      <c r="L192" s="15"/>
    </row>
    <row r="193" spans="11:12">
      <c r="K193" s="15"/>
      <c r="L193" s="15"/>
    </row>
    <row r="194" spans="11:12">
      <c r="K194" s="15"/>
      <c r="L194" s="15"/>
    </row>
    <row r="195" spans="11:12">
      <c r="K195" s="15"/>
      <c r="L195" s="15"/>
    </row>
    <row r="196" spans="11:12">
      <c r="K196" s="15"/>
      <c r="L196" s="15"/>
    </row>
    <row r="197" spans="11:12">
      <c r="K197" s="15"/>
      <c r="L197" s="15"/>
    </row>
    <row r="198" spans="11:12">
      <c r="K198" s="15"/>
      <c r="L198" s="15"/>
    </row>
    <row r="199" spans="11:12">
      <c r="K199" s="15"/>
      <c r="L199" s="15"/>
    </row>
    <row r="200" spans="11:12">
      <c r="K200" s="15"/>
      <c r="L200" s="15"/>
    </row>
    <row r="201" spans="11:12">
      <c r="K201" s="15"/>
      <c r="L201" s="15"/>
    </row>
    <row r="202" spans="11:12">
      <c r="K202" s="15"/>
      <c r="L202" s="15"/>
    </row>
    <row r="203" spans="11:12">
      <c r="K203" s="15"/>
      <c r="L203" s="15"/>
    </row>
    <row r="204" spans="11:12">
      <c r="K204" s="15"/>
      <c r="L204" s="15"/>
    </row>
    <row r="205" spans="11:12">
      <c r="K205" s="15"/>
      <c r="L205" s="15"/>
    </row>
    <row r="206" spans="11:12">
      <c r="K206" s="15"/>
      <c r="L206" s="15"/>
    </row>
    <row r="207" spans="11:12">
      <c r="K207" s="15"/>
      <c r="L207" s="15"/>
    </row>
    <row r="208" spans="11:12">
      <c r="K208" s="15"/>
      <c r="L208" s="15"/>
    </row>
    <row r="209" spans="11:12">
      <c r="K209" s="15"/>
      <c r="L209" s="15"/>
    </row>
    <row r="210" spans="11:12">
      <c r="K210" s="15"/>
      <c r="L210" s="15"/>
    </row>
    <row r="211" spans="11:12">
      <c r="K211" s="15"/>
      <c r="L211" s="15"/>
    </row>
    <row r="212" spans="11:12">
      <c r="K212" s="15"/>
      <c r="L212" s="15"/>
    </row>
    <row r="213" spans="11:12">
      <c r="K213" s="15"/>
      <c r="L213" s="15"/>
    </row>
    <row r="214" spans="11:12">
      <c r="K214" s="15"/>
      <c r="L214" s="15"/>
    </row>
    <row r="215" spans="11:12">
      <c r="K215" s="15"/>
      <c r="L215" s="15"/>
    </row>
    <row r="216" spans="11:12">
      <c r="K216" s="15"/>
      <c r="L216" s="15"/>
    </row>
    <row r="217" spans="11:12">
      <c r="K217" s="15"/>
      <c r="L217" s="15"/>
    </row>
    <row r="218" spans="11:12">
      <c r="K218" s="15"/>
      <c r="L218" s="15"/>
    </row>
    <row r="219" spans="11:12">
      <c r="K219" s="15"/>
      <c r="L219" s="15"/>
    </row>
    <row r="220" spans="11:12">
      <c r="K220" s="15"/>
      <c r="L220" s="15"/>
    </row>
    <row r="221" spans="11:12">
      <c r="K221" s="15"/>
      <c r="L221" s="15"/>
    </row>
    <row r="222" spans="11:12">
      <c r="K222" s="15"/>
      <c r="L222" s="15"/>
    </row>
    <row r="223" spans="11:12">
      <c r="K223" s="15"/>
      <c r="L223" s="15"/>
    </row>
    <row r="224" spans="11:12">
      <c r="K224" s="15"/>
      <c r="L224" s="15"/>
    </row>
    <row r="225" spans="11:12">
      <c r="K225" s="15"/>
      <c r="L225" s="15"/>
    </row>
    <row r="226" spans="11:12">
      <c r="K226" s="15"/>
      <c r="L226" s="15"/>
    </row>
    <row r="227" spans="11:12">
      <c r="K227" s="15"/>
      <c r="L227" s="15"/>
    </row>
    <row r="228" spans="11:12">
      <c r="K228" s="15"/>
      <c r="L228" s="15"/>
    </row>
    <row r="229" spans="11:12">
      <c r="K229" s="15"/>
      <c r="L229" s="15"/>
    </row>
    <row r="230" spans="11:12">
      <c r="K230" s="15"/>
      <c r="L230" s="15"/>
    </row>
    <row r="231" spans="11:12">
      <c r="K231" s="15"/>
      <c r="L231" s="15"/>
    </row>
    <row r="232" spans="11:12">
      <c r="K232" s="15"/>
      <c r="L232" s="15"/>
    </row>
    <row r="233" spans="11:12">
      <c r="K233" s="15"/>
      <c r="L233" s="15"/>
    </row>
    <row r="234" spans="11:12">
      <c r="K234" s="15"/>
      <c r="L234" s="15"/>
    </row>
    <row r="235" spans="11:12">
      <c r="K235" s="15"/>
      <c r="L235" s="15"/>
    </row>
    <row r="236" spans="11:12">
      <c r="K236" s="15"/>
      <c r="L236" s="15"/>
    </row>
    <row r="237" spans="11:12">
      <c r="K237" s="15"/>
      <c r="L237" s="15"/>
    </row>
    <row r="238" spans="11:12">
      <c r="K238" s="15"/>
      <c r="L238" s="15"/>
    </row>
    <row r="239" spans="11:12">
      <c r="K239" s="15"/>
      <c r="L239" s="15"/>
    </row>
    <row r="240" spans="11:12">
      <c r="K240" s="15"/>
      <c r="L240" s="15"/>
    </row>
    <row r="241" spans="11:12">
      <c r="K241" s="15"/>
      <c r="L241" s="15"/>
    </row>
    <row r="242" spans="11:12">
      <c r="K242" s="15"/>
      <c r="L242" s="15"/>
    </row>
    <row r="243" spans="11:12">
      <c r="K243" s="15"/>
      <c r="L243" s="15"/>
    </row>
    <row r="244" spans="11:12">
      <c r="K244" s="15"/>
      <c r="L244" s="15"/>
    </row>
    <row r="245" spans="11:12">
      <c r="K245" s="15"/>
      <c r="L245" s="15"/>
    </row>
    <row r="246" spans="11:12">
      <c r="K246" s="15"/>
      <c r="L246" s="15"/>
    </row>
    <row r="247" spans="11:12">
      <c r="K247" s="15"/>
      <c r="L247" s="15"/>
    </row>
    <row r="248" spans="11:12">
      <c r="K248" s="15"/>
      <c r="L248" s="15"/>
    </row>
    <row r="249" spans="11:12">
      <c r="K249" s="15"/>
      <c r="L249" s="15"/>
    </row>
    <row r="250" spans="11:12">
      <c r="K250" s="15"/>
      <c r="L250" s="15"/>
    </row>
    <row r="251" spans="11:12">
      <c r="K251" s="15"/>
      <c r="L251" s="15"/>
    </row>
    <row r="252" spans="11:12">
      <c r="K252" s="15"/>
      <c r="L252" s="15"/>
    </row>
    <row r="253" spans="11:12">
      <c r="K253" s="15"/>
      <c r="L253" s="15"/>
    </row>
    <row r="254" spans="11:12">
      <c r="K254" s="15"/>
      <c r="L254" s="15"/>
    </row>
    <row r="255" spans="11:12">
      <c r="K255" s="15"/>
      <c r="L255" s="15"/>
    </row>
    <row r="256" spans="11:12">
      <c r="K256" s="15"/>
      <c r="L256" s="15"/>
    </row>
    <row r="257" spans="11:12">
      <c r="K257" s="15"/>
      <c r="L257" s="15"/>
    </row>
    <row r="258" spans="11:12">
      <c r="K258" s="15"/>
      <c r="L258" s="15"/>
    </row>
    <row r="259" spans="11:12">
      <c r="K259" s="15"/>
      <c r="L259" s="15"/>
    </row>
    <row r="260" spans="11:12">
      <c r="K260" s="15"/>
      <c r="L260" s="15"/>
    </row>
    <row r="261" spans="11:12">
      <c r="K261" s="15"/>
      <c r="L261" s="15"/>
    </row>
    <row r="262" spans="11:12">
      <c r="K262" s="15"/>
      <c r="L262" s="15"/>
    </row>
    <row r="263" spans="11:12">
      <c r="K263" s="15"/>
      <c r="L263" s="15"/>
    </row>
    <row r="264" spans="11:12">
      <c r="K264" s="15"/>
      <c r="L264" s="15"/>
    </row>
    <row r="265" spans="11:12">
      <c r="K265" s="15"/>
      <c r="L265" s="15"/>
    </row>
    <row r="266" spans="11:12">
      <c r="K266" s="15"/>
      <c r="L266" s="15"/>
    </row>
    <row r="267" spans="11:12">
      <c r="K267" s="15"/>
      <c r="L267" s="15"/>
    </row>
    <row r="268" spans="11:12">
      <c r="K268" s="15"/>
      <c r="L268" s="15"/>
    </row>
    <row r="269" spans="11:12">
      <c r="K269" s="15"/>
      <c r="L269" s="15"/>
    </row>
    <row r="270" spans="11:12">
      <c r="K270" s="15"/>
      <c r="L270" s="15"/>
    </row>
    <row r="271" spans="11:12">
      <c r="K271" s="15"/>
      <c r="L271" s="15"/>
    </row>
    <row r="272" spans="11:12">
      <c r="K272" s="15"/>
      <c r="L272" s="15"/>
    </row>
    <row r="273" spans="11:12">
      <c r="K273" s="15"/>
      <c r="L273" s="15"/>
    </row>
    <row r="274" spans="11:12">
      <c r="K274" s="15"/>
      <c r="L274" s="15"/>
    </row>
    <row r="275" spans="11:12">
      <c r="K275" s="15"/>
      <c r="L275" s="15"/>
    </row>
    <row r="276" spans="11:12">
      <c r="K276" s="15"/>
      <c r="L276" s="15"/>
    </row>
    <row r="277" spans="11:12">
      <c r="K277" s="15"/>
      <c r="L277" s="15"/>
    </row>
    <row r="278" spans="11:12">
      <c r="K278" s="15"/>
      <c r="L278" s="15"/>
    </row>
    <row r="279" spans="11:12">
      <c r="K279" s="15"/>
      <c r="L279" s="15"/>
    </row>
    <row r="280" spans="11:12">
      <c r="K280" s="15"/>
      <c r="L280" s="15"/>
    </row>
    <row r="281" spans="11:12">
      <c r="K281" s="15"/>
      <c r="L281" s="15"/>
    </row>
    <row r="282" spans="11:12">
      <c r="K282" s="15"/>
      <c r="L282" s="15"/>
    </row>
    <row r="283" spans="11:12">
      <c r="K283" s="15"/>
      <c r="L283" s="15"/>
    </row>
    <row r="284" spans="11:12">
      <c r="K284" s="15"/>
      <c r="L284" s="15"/>
    </row>
    <row r="285" spans="11:12">
      <c r="K285" s="15"/>
      <c r="L285" s="15"/>
    </row>
    <row r="286" spans="11:12">
      <c r="K286" s="15"/>
      <c r="L286" s="15"/>
    </row>
    <row r="287" spans="11:12">
      <c r="K287" s="15"/>
      <c r="L287" s="15"/>
    </row>
    <row r="288" spans="11:12">
      <c r="K288" s="15"/>
      <c r="L288" s="15"/>
    </row>
    <row r="289" spans="11:12">
      <c r="K289" s="15"/>
      <c r="L289" s="15"/>
    </row>
    <row r="290" spans="11:12">
      <c r="K290" s="15"/>
      <c r="L290" s="15"/>
    </row>
    <row r="291" spans="11:12">
      <c r="K291" s="15"/>
      <c r="L291" s="15"/>
    </row>
    <row r="292" spans="11:12">
      <c r="K292" s="15"/>
      <c r="L292" s="15"/>
    </row>
    <row r="293" spans="11:12">
      <c r="K293" s="15"/>
      <c r="L293" s="15"/>
    </row>
    <row r="294" spans="11:12">
      <c r="K294" s="15"/>
      <c r="L294" s="15"/>
    </row>
    <row r="295" spans="11:12">
      <c r="K295" s="15"/>
      <c r="L295" s="15"/>
    </row>
    <row r="296" spans="11:12">
      <c r="K296" s="15"/>
      <c r="L296" s="15"/>
    </row>
    <row r="297" spans="11:12">
      <c r="K297" s="15"/>
      <c r="L297" s="15"/>
    </row>
    <row r="298" spans="11:12">
      <c r="K298" s="15"/>
      <c r="L298" s="15"/>
    </row>
    <row r="299" spans="11:12">
      <c r="K299" s="15"/>
      <c r="L299" s="15"/>
    </row>
    <row r="300" spans="11:12">
      <c r="K300" s="15"/>
      <c r="L300" s="15"/>
    </row>
    <row r="301" spans="11:12">
      <c r="K301" s="15"/>
      <c r="L301" s="15"/>
    </row>
    <row r="302" spans="11:12">
      <c r="K302" s="15"/>
      <c r="L302" s="15"/>
    </row>
    <row r="303" spans="11:12">
      <c r="K303" s="15"/>
      <c r="L303" s="15"/>
    </row>
    <row r="304" spans="11:12">
      <c r="K304" s="15"/>
      <c r="L304" s="15"/>
    </row>
    <row r="305" spans="11:12">
      <c r="K305" s="15"/>
      <c r="L305" s="15"/>
    </row>
    <row r="306" spans="11:12">
      <c r="K306" s="15"/>
      <c r="L306" s="15"/>
    </row>
    <row r="307" spans="11:12">
      <c r="K307" s="15"/>
      <c r="L307" s="15"/>
    </row>
    <row r="308" spans="11:12">
      <c r="K308" s="15"/>
      <c r="L308" s="15"/>
    </row>
    <row r="309" spans="11:12">
      <c r="K309" s="15"/>
      <c r="L309" s="15"/>
    </row>
    <row r="310" spans="11:12">
      <c r="K310" s="15"/>
      <c r="L310" s="15"/>
    </row>
    <row r="311" spans="11:12">
      <c r="K311" s="15"/>
      <c r="L311" s="15"/>
    </row>
    <row r="312" spans="11:12">
      <c r="K312" s="15"/>
      <c r="L312" s="15"/>
    </row>
    <row r="313" spans="11:12">
      <c r="K313" s="15"/>
      <c r="L313" s="15"/>
    </row>
    <row r="314" spans="11:12">
      <c r="K314" s="15"/>
      <c r="L314" s="15"/>
    </row>
    <row r="315" spans="11:12">
      <c r="K315" s="15"/>
      <c r="L315" s="15"/>
    </row>
    <row r="316" spans="11:12">
      <c r="K316" s="15"/>
      <c r="L316" s="15"/>
    </row>
    <row r="317" spans="11:12">
      <c r="K317" s="15"/>
      <c r="L317" s="15"/>
    </row>
    <row r="318" spans="11:12">
      <c r="K318" s="15"/>
      <c r="L318" s="15"/>
    </row>
    <row r="319" spans="11:12">
      <c r="K319" s="15"/>
      <c r="L319" s="15"/>
    </row>
    <row r="320" spans="11:12">
      <c r="K320" s="15"/>
      <c r="L320" s="15"/>
    </row>
    <row r="321" spans="11:12">
      <c r="K321" s="15"/>
      <c r="L321" s="15"/>
    </row>
    <row r="322" spans="11:12">
      <c r="K322" s="15"/>
      <c r="L322" s="15"/>
    </row>
    <row r="323" spans="11:12">
      <c r="K323" s="15"/>
      <c r="L323" s="15"/>
    </row>
    <row r="324" spans="11:12">
      <c r="K324" s="15"/>
      <c r="L324" s="15"/>
    </row>
    <row r="325" spans="11:12">
      <c r="K325" s="15"/>
      <c r="L325" s="15"/>
    </row>
    <row r="326" spans="11:12">
      <c r="K326" s="15"/>
      <c r="L326" s="15"/>
    </row>
    <row r="327" spans="11:12">
      <c r="K327" s="15"/>
      <c r="L327" s="15"/>
    </row>
    <row r="328" spans="11:12">
      <c r="K328" s="15"/>
      <c r="L328" s="15"/>
    </row>
    <row r="329" spans="11:12">
      <c r="K329" s="15"/>
      <c r="L329" s="15"/>
    </row>
    <row r="330" spans="11:12">
      <c r="K330" s="15"/>
      <c r="L330" s="15"/>
    </row>
    <row r="331" spans="11:12">
      <c r="K331" s="15"/>
      <c r="L331" s="15"/>
    </row>
    <row r="332" spans="11:12">
      <c r="K332" s="15"/>
      <c r="L332" s="15"/>
    </row>
    <row r="333" spans="11:12">
      <c r="K333" s="15"/>
      <c r="L333" s="15"/>
    </row>
    <row r="334" spans="11:12">
      <c r="K334" s="15"/>
      <c r="L334" s="15"/>
    </row>
    <row r="335" spans="11:12">
      <c r="K335" s="15"/>
      <c r="L335" s="15"/>
    </row>
    <row r="336" spans="11:12">
      <c r="K336" s="15"/>
      <c r="L336" s="15"/>
    </row>
    <row r="337" spans="11:12">
      <c r="K337" s="15"/>
      <c r="L337" s="15"/>
    </row>
    <row r="338" spans="11:12">
      <c r="K338" s="15"/>
      <c r="L338" s="15"/>
    </row>
    <row r="339" spans="11:12">
      <c r="K339" s="15"/>
      <c r="L339" s="15"/>
    </row>
    <row r="340" spans="11:12">
      <c r="K340" s="15"/>
      <c r="L340" s="15"/>
    </row>
    <row r="341" spans="11:12">
      <c r="K341" s="15"/>
      <c r="L341" s="15"/>
    </row>
    <row r="342" spans="11:12">
      <c r="K342" s="15"/>
      <c r="L342" s="15"/>
    </row>
    <row r="343" spans="11:12">
      <c r="K343" s="15"/>
      <c r="L343" s="15"/>
    </row>
    <row r="344" spans="11:12">
      <c r="K344" s="15"/>
      <c r="L344" s="15"/>
    </row>
    <row r="345" spans="11:12">
      <c r="K345" s="15"/>
      <c r="L345" s="15"/>
    </row>
    <row r="346" spans="11:12">
      <c r="K346" s="15"/>
      <c r="L346" s="15"/>
    </row>
    <row r="347" spans="11:12">
      <c r="K347" s="15"/>
      <c r="L347" s="15"/>
    </row>
    <row r="348" spans="11:12">
      <c r="K348" s="15"/>
      <c r="L348" s="15"/>
    </row>
    <row r="349" spans="11:12">
      <c r="K349" s="15"/>
      <c r="L349" s="15"/>
    </row>
    <row r="350" spans="11:12">
      <c r="K350" s="15"/>
      <c r="L350" s="15"/>
    </row>
    <row r="351" spans="11:12">
      <c r="K351" s="15"/>
      <c r="L351" s="15"/>
    </row>
    <row r="352" spans="11:12">
      <c r="K352" s="15"/>
      <c r="L352" s="15"/>
    </row>
    <row r="353" spans="11:12">
      <c r="K353" s="15"/>
      <c r="L353" s="15"/>
    </row>
    <row r="354" spans="11:12">
      <c r="K354" s="15"/>
      <c r="L354" s="15"/>
    </row>
    <row r="355" spans="11:12">
      <c r="K355" s="15"/>
      <c r="L355" s="15"/>
    </row>
    <row r="356" spans="11:12">
      <c r="K356" s="15"/>
      <c r="L356" s="15"/>
    </row>
    <row r="357" spans="11:12">
      <c r="K357" s="15"/>
      <c r="L357" s="15"/>
    </row>
    <row r="358" spans="11:12">
      <c r="K358" s="15"/>
      <c r="L358" s="15"/>
    </row>
    <row r="359" spans="11:12">
      <c r="K359" s="15"/>
      <c r="L359" s="15"/>
    </row>
    <row r="360" spans="11:12">
      <c r="K360" s="15"/>
      <c r="L360" s="15"/>
    </row>
    <row r="361" spans="11:12">
      <c r="K361" s="15"/>
      <c r="L361" s="15"/>
    </row>
    <row r="362" spans="11:12">
      <c r="K362" s="15"/>
      <c r="L362" s="15"/>
    </row>
    <row r="363" spans="11:12">
      <c r="K363" s="15"/>
      <c r="L363" s="15"/>
    </row>
    <row r="364" spans="11:12">
      <c r="K364" s="15"/>
      <c r="L364" s="15"/>
    </row>
    <row r="365" spans="11:12">
      <c r="K365" s="15"/>
      <c r="L365" s="15"/>
    </row>
    <row r="366" spans="11:12">
      <c r="K366" s="15"/>
      <c r="L366" s="15"/>
    </row>
    <row r="367" spans="11:12">
      <c r="K367" s="15"/>
      <c r="L367" s="15"/>
    </row>
    <row r="368" spans="11:12">
      <c r="K368" s="15"/>
      <c r="L368" s="15"/>
    </row>
    <row r="369" spans="11:12">
      <c r="K369" s="15"/>
      <c r="L369" s="15"/>
    </row>
    <row r="370" spans="11:12">
      <c r="K370" s="15"/>
      <c r="L370" s="15"/>
    </row>
    <row r="371" spans="11:12">
      <c r="K371" s="15"/>
      <c r="L371" s="15"/>
    </row>
  </sheetData>
  <mergeCells count="12">
    <mergeCell ref="A25:M26"/>
    <mergeCell ref="A1:M1"/>
    <mergeCell ref="E2:H2"/>
    <mergeCell ref="E4:H4"/>
    <mergeCell ref="A9:L9"/>
    <mergeCell ref="C2:C3"/>
    <mergeCell ref="C4:C5"/>
    <mergeCell ref="L4:L5"/>
    <mergeCell ref="A2:B3"/>
    <mergeCell ref="A4:B5"/>
    <mergeCell ref="J4:K5"/>
    <mergeCell ref="M4:M5"/>
  </mergeCells>
  <pageMargins left="0.7" right="0.7" top="0.75" bottom="0.75" header="0.3" footer="0.3"/>
  <pageSetup scale="35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4" tint="0.59999389629810485"/>
    <pageSetUpPr fitToPage="1"/>
  </sheetPr>
  <dimension ref="A1:OS553"/>
  <sheetViews>
    <sheetView showGridLines="0" tabSelected="1" zoomScale="55" zoomScaleNormal="55" zoomScaleSheetLayoutView="160" zoomScalePageLayoutView="10" workbookViewId="0">
      <pane ySplit="5" topLeftCell="A6" activePane="bottomLeft" state="frozen"/>
      <selection pane="bottomLeft" activeCell="C15" sqref="C15"/>
    </sheetView>
  </sheetViews>
  <sheetFormatPr defaultColWidth="9" defaultRowHeight="15"/>
  <cols>
    <col min="1" max="1" width="9.26953125" style="29" customWidth="1"/>
    <col min="2" max="2" width="14.7265625" style="45" customWidth="1"/>
    <col min="3" max="3" width="74.7265625" style="135" customWidth="1"/>
    <col min="4" max="4" width="11.7265625" style="136" customWidth="1"/>
    <col min="5" max="5" width="11.54296875" style="29" customWidth="1"/>
    <col min="6" max="6" width="14.26953125" style="137" customWidth="1"/>
    <col min="7" max="7" width="9.26953125" style="138" customWidth="1"/>
    <col min="8" max="8" width="16.26953125" style="219" customWidth="1"/>
    <col min="9" max="9" width="16.26953125" style="139" customWidth="1"/>
    <col min="10" max="10" width="16.26953125" style="219" customWidth="1"/>
    <col min="11" max="11" width="14.7265625" style="139" customWidth="1"/>
    <col min="12" max="12" width="13.26953125" style="29" customWidth="1"/>
    <col min="13" max="13" width="12.81640625" style="29" customWidth="1"/>
    <col min="14" max="14" width="14.7265625" style="29" customWidth="1"/>
    <col min="15" max="15" width="21.453125" style="29" customWidth="1"/>
    <col min="16" max="16" width="22" style="29" customWidth="1"/>
    <col min="17" max="16384" width="9" style="29"/>
  </cols>
  <sheetData>
    <row r="1" spans="1:85" s="180" customFormat="1" ht="30.5" thickBot="1">
      <c r="A1" s="173" t="s">
        <v>5</v>
      </c>
      <c r="B1" s="174" t="s">
        <v>6</v>
      </c>
      <c r="C1" s="174" t="s">
        <v>7</v>
      </c>
      <c r="D1" s="174" t="s">
        <v>23</v>
      </c>
      <c r="E1" s="174" t="s">
        <v>24</v>
      </c>
      <c r="F1" s="174" t="s">
        <v>25</v>
      </c>
      <c r="G1" s="174" t="s">
        <v>26</v>
      </c>
      <c r="H1" s="210" t="s">
        <v>27</v>
      </c>
      <c r="I1" s="175" t="s">
        <v>28</v>
      </c>
      <c r="J1" s="220" t="s">
        <v>55</v>
      </c>
      <c r="K1" s="176" t="s">
        <v>56</v>
      </c>
      <c r="L1" s="176" t="s">
        <v>57</v>
      </c>
      <c r="M1" s="176" t="s">
        <v>58</v>
      </c>
      <c r="N1" s="177" t="s">
        <v>59</v>
      </c>
      <c r="O1" s="178" t="s">
        <v>60</v>
      </c>
      <c r="P1" s="179" t="s">
        <v>61</v>
      </c>
    </row>
    <row r="2" spans="1:85" s="30" customFormat="1" ht="19">
      <c r="A2" s="267" t="s">
        <v>72</v>
      </c>
      <c r="B2" s="268"/>
      <c r="C2" s="268"/>
      <c r="D2" s="268"/>
      <c r="E2" s="268"/>
      <c r="F2" s="268"/>
      <c r="G2" s="268"/>
      <c r="H2" s="268"/>
      <c r="I2" s="268"/>
      <c r="J2" s="268"/>
      <c r="K2" s="268"/>
      <c r="L2" s="268"/>
      <c r="M2" s="268"/>
      <c r="N2" s="268"/>
      <c r="O2" s="268"/>
      <c r="P2" s="26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29"/>
      <c r="BA2" s="29"/>
      <c r="BB2" s="29"/>
      <c r="BC2" s="29"/>
      <c r="BD2" s="29"/>
      <c r="BE2" s="29"/>
      <c r="BF2" s="29"/>
      <c r="BG2" s="29"/>
      <c r="BH2" s="29"/>
      <c r="BI2" s="29"/>
      <c r="BJ2" s="29"/>
      <c r="BK2" s="29"/>
      <c r="BL2" s="29"/>
      <c r="BM2" s="29"/>
      <c r="BN2" s="29"/>
      <c r="BO2" s="29"/>
      <c r="BP2" s="29"/>
      <c r="BQ2" s="29"/>
    </row>
    <row r="3" spans="1:85" s="33" customFormat="1" ht="15.5" thickBot="1">
      <c r="A3" s="34"/>
      <c r="B3" s="31"/>
      <c r="C3" s="32"/>
      <c r="D3" s="31"/>
      <c r="E3" s="31"/>
      <c r="F3" s="31"/>
      <c r="G3" s="31"/>
      <c r="H3" s="211"/>
      <c r="I3" s="31"/>
      <c r="J3" s="211"/>
      <c r="K3" s="31"/>
      <c r="L3" s="31"/>
      <c r="M3" s="31"/>
      <c r="N3" s="31"/>
      <c r="O3" s="32"/>
      <c r="P3" s="26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  <c r="AE3" s="31"/>
      <c r="AF3" s="31"/>
      <c r="AG3" s="31"/>
      <c r="AH3" s="31"/>
      <c r="AI3" s="31"/>
      <c r="AJ3" s="31"/>
      <c r="AK3" s="31"/>
      <c r="AL3" s="31"/>
      <c r="AM3" s="31"/>
      <c r="AN3" s="31"/>
      <c r="AO3" s="31"/>
      <c r="AP3" s="31"/>
      <c r="AQ3" s="31"/>
      <c r="AR3" s="31"/>
      <c r="AS3" s="31"/>
      <c r="AT3" s="31"/>
      <c r="AU3" s="31"/>
      <c r="AV3" s="31"/>
      <c r="AW3" s="31"/>
      <c r="AX3" s="31"/>
      <c r="AY3" s="31"/>
      <c r="AZ3" s="31"/>
      <c r="BA3" s="31"/>
      <c r="BB3" s="31"/>
      <c r="BC3" s="31"/>
      <c r="BD3" s="31"/>
      <c r="BE3" s="31"/>
      <c r="BF3" s="31"/>
      <c r="BG3" s="31"/>
      <c r="BH3" s="31"/>
      <c r="BI3" s="31"/>
      <c r="BJ3" s="31"/>
      <c r="BK3" s="31"/>
      <c r="BL3" s="31"/>
      <c r="BM3" s="31"/>
      <c r="BN3" s="31"/>
      <c r="BO3" s="31"/>
      <c r="BP3" s="31"/>
      <c r="BQ3" s="31"/>
    </row>
    <row r="4" spans="1:85" s="33" customFormat="1" ht="31" customHeight="1">
      <c r="A4" s="181"/>
      <c r="B4" s="188" t="s">
        <v>73</v>
      </c>
      <c r="C4" s="189" t="s">
        <v>78</v>
      </c>
      <c r="D4" s="261"/>
      <c r="E4" s="261"/>
      <c r="F4" s="270"/>
      <c r="G4" s="262"/>
      <c r="H4" s="262"/>
      <c r="I4" s="262"/>
      <c r="J4" s="221"/>
      <c r="K4" s="160"/>
      <c r="L4" s="271" t="s">
        <v>74</v>
      </c>
      <c r="M4" s="272"/>
      <c r="N4" s="273">
        <f>P198</f>
        <v>1061315.43178876</v>
      </c>
      <c r="O4" s="274"/>
      <c r="P4" s="26"/>
      <c r="Q4" s="31"/>
      <c r="R4" s="31"/>
      <c r="S4" s="31"/>
      <c r="T4" s="31"/>
      <c r="U4" s="31"/>
      <c r="V4" s="31"/>
      <c r="W4" s="31"/>
      <c r="X4" s="31"/>
      <c r="Y4" s="31"/>
      <c r="Z4" s="31"/>
      <c r="AA4" s="31"/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31"/>
      <c r="AO4" s="31"/>
      <c r="AP4" s="31"/>
      <c r="AQ4" s="31"/>
      <c r="AR4" s="31"/>
      <c r="AS4" s="31"/>
      <c r="AT4" s="31"/>
      <c r="AU4" s="31"/>
      <c r="AV4" s="31"/>
      <c r="AW4" s="31"/>
      <c r="AX4" s="31"/>
      <c r="AY4" s="31"/>
      <c r="AZ4" s="31"/>
      <c r="BA4" s="31"/>
      <c r="BB4" s="31"/>
      <c r="BC4" s="31"/>
      <c r="BD4" s="31"/>
      <c r="BE4" s="31"/>
      <c r="BF4" s="31"/>
      <c r="BG4" s="31"/>
      <c r="BH4" s="31"/>
      <c r="BI4" s="31"/>
      <c r="BJ4" s="31"/>
      <c r="BK4" s="31"/>
      <c r="BL4" s="31"/>
      <c r="BM4" s="31"/>
      <c r="BN4" s="31"/>
      <c r="BO4" s="31"/>
      <c r="BP4" s="31"/>
      <c r="BQ4" s="31"/>
    </row>
    <row r="5" spans="1:85" s="33" customFormat="1" ht="31" customHeight="1" thickBot="1">
      <c r="A5" s="181"/>
      <c r="B5" s="190" t="s">
        <v>75</v>
      </c>
      <c r="C5" s="191" t="s">
        <v>79</v>
      </c>
      <c r="D5" s="261"/>
      <c r="E5" s="261"/>
      <c r="F5" s="262"/>
      <c r="G5" s="262"/>
      <c r="H5" s="262"/>
      <c r="I5" s="262"/>
      <c r="J5" s="221"/>
      <c r="K5" s="160"/>
      <c r="L5" s="263" t="s">
        <v>76</v>
      </c>
      <c r="M5" s="264"/>
      <c r="N5" s="265">
        <f>P206</f>
        <v>1294804.8267822871</v>
      </c>
      <c r="O5" s="266"/>
      <c r="P5" s="26"/>
      <c r="Q5" s="31"/>
      <c r="R5" s="31"/>
      <c r="S5" s="31"/>
      <c r="T5" s="31"/>
      <c r="U5" s="31"/>
      <c r="V5" s="31"/>
      <c r="W5" s="31"/>
      <c r="X5" s="31"/>
      <c r="Y5" s="31"/>
      <c r="Z5" s="31"/>
      <c r="AA5" s="31"/>
      <c r="AB5" s="31"/>
      <c r="AC5" s="31"/>
      <c r="AD5" s="31"/>
      <c r="AE5" s="31"/>
      <c r="AF5" s="31"/>
      <c r="AG5" s="31"/>
      <c r="AH5" s="31"/>
      <c r="AI5" s="31"/>
      <c r="AJ5" s="31"/>
      <c r="AK5" s="31"/>
      <c r="AL5" s="31"/>
      <c r="AM5" s="31"/>
      <c r="AN5" s="31"/>
      <c r="AO5" s="31"/>
      <c r="AP5" s="31"/>
      <c r="AQ5" s="31"/>
      <c r="AR5" s="31"/>
      <c r="AS5" s="31"/>
      <c r="AT5" s="31"/>
      <c r="AU5" s="31"/>
      <c r="AV5" s="31"/>
      <c r="AW5" s="31"/>
      <c r="AX5" s="31"/>
      <c r="AY5" s="31"/>
      <c r="AZ5" s="31"/>
      <c r="BA5" s="31"/>
      <c r="BB5" s="31"/>
      <c r="BC5" s="31"/>
      <c r="BD5" s="31"/>
      <c r="BE5" s="31"/>
      <c r="BF5" s="31"/>
      <c r="BG5" s="31"/>
      <c r="BH5" s="31"/>
      <c r="BI5" s="31"/>
      <c r="BJ5" s="31"/>
      <c r="BK5" s="31"/>
      <c r="BL5" s="31"/>
      <c r="BM5" s="31"/>
      <c r="BN5" s="31"/>
      <c r="BO5" s="31"/>
      <c r="BP5" s="31"/>
      <c r="BQ5" s="31"/>
    </row>
    <row r="6" spans="1:85" s="30" customFormat="1" ht="16.5">
      <c r="A6" s="182"/>
      <c r="B6" s="182"/>
      <c r="C6" s="183"/>
      <c r="D6" s="184"/>
      <c r="E6" s="185"/>
      <c r="F6" s="186"/>
      <c r="G6" s="182"/>
      <c r="H6" s="212"/>
      <c r="I6" s="187"/>
      <c r="J6" s="212"/>
      <c r="K6" s="187"/>
      <c r="L6" s="185"/>
      <c r="M6" s="185"/>
      <c r="N6" s="185"/>
      <c r="O6" s="183"/>
      <c r="P6" s="182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7"/>
      <c r="AI6" s="27"/>
      <c r="AJ6" s="27"/>
      <c r="AK6" s="27"/>
      <c r="AL6" s="27"/>
      <c r="AM6" s="27"/>
      <c r="AN6" s="27"/>
      <c r="AO6" s="27"/>
      <c r="AP6" s="27"/>
      <c r="AQ6" s="27"/>
      <c r="AR6" s="27"/>
      <c r="AS6" s="27"/>
      <c r="AT6" s="27"/>
      <c r="AU6" s="27"/>
      <c r="AV6" s="27"/>
      <c r="AW6" s="27"/>
      <c r="AX6" s="27"/>
      <c r="AY6" s="27"/>
      <c r="AZ6" s="27"/>
      <c r="BA6" s="27"/>
      <c r="BB6" s="27"/>
      <c r="BC6" s="27"/>
      <c r="BD6" s="27"/>
      <c r="BE6" s="27"/>
      <c r="BF6" s="27"/>
      <c r="BG6" s="27"/>
      <c r="BH6" s="27"/>
      <c r="BI6" s="27"/>
      <c r="BJ6" s="27"/>
      <c r="BK6" s="27"/>
      <c r="BL6" s="27"/>
      <c r="BM6" s="27"/>
      <c r="BN6" s="27"/>
      <c r="BO6" s="27"/>
      <c r="BP6" s="27"/>
      <c r="BQ6" s="27"/>
      <c r="BR6" s="28"/>
      <c r="BS6" s="28"/>
      <c r="BT6" s="28"/>
      <c r="BU6" s="28"/>
      <c r="BV6" s="28"/>
      <c r="BW6" s="28"/>
      <c r="BX6" s="28"/>
      <c r="BY6" s="28"/>
      <c r="BZ6" s="28"/>
      <c r="CA6" s="28"/>
      <c r="CB6" s="28"/>
      <c r="CC6" s="28"/>
      <c r="CD6" s="28"/>
      <c r="CE6" s="28"/>
      <c r="CF6" s="28"/>
      <c r="CG6" s="28"/>
    </row>
    <row r="7" spans="1:85" s="30" customFormat="1" ht="19">
      <c r="A7" s="197" t="str">
        <f>IF(F7&lt;&gt;"",1+MAX($A$6:A6),"")</f>
        <v/>
      </c>
      <c r="B7" s="255" t="s">
        <v>29</v>
      </c>
      <c r="C7" s="256"/>
      <c r="D7" s="256"/>
      <c r="E7" s="256"/>
      <c r="F7" s="256"/>
      <c r="G7" s="256"/>
      <c r="H7" s="256"/>
      <c r="I7" s="256"/>
      <c r="J7" s="256"/>
      <c r="K7" s="256"/>
      <c r="L7" s="256"/>
      <c r="M7" s="195"/>
      <c r="N7" s="196"/>
      <c r="O7" s="228">
        <f>SUM(O8:O23)</f>
        <v>50000</v>
      </c>
      <c r="P7" s="197"/>
      <c r="Q7" s="27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29"/>
      <c r="AH7" s="29"/>
      <c r="AI7" s="29"/>
      <c r="AJ7" s="29"/>
      <c r="AK7" s="29"/>
      <c r="AL7" s="29"/>
      <c r="AM7" s="29"/>
      <c r="AN7" s="29"/>
      <c r="AO7" s="29"/>
      <c r="AP7" s="29"/>
      <c r="AQ7" s="29"/>
      <c r="AR7" s="29"/>
      <c r="AS7" s="29"/>
      <c r="AT7" s="29"/>
      <c r="AU7" s="29"/>
      <c r="AV7" s="29"/>
      <c r="AW7" s="29"/>
      <c r="AX7" s="29"/>
      <c r="AY7" s="29"/>
      <c r="AZ7" s="29"/>
      <c r="BA7" s="29"/>
      <c r="BB7" s="29"/>
      <c r="BC7" s="29"/>
      <c r="BD7" s="29"/>
      <c r="BE7" s="29"/>
      <c r="BF7" s="29"/>
      <c r="BG7" s="29"/>
      <c r="BH7" s="29"/>
      <c r="BI7" s="29"/>
      <c r="BJ7" s="29"/>
      <c r="BK7" s="29"/>
      <c r="BL7" s="29"/>
      <c r="BM7" s="29"/>
      <c r="BN7" s="29"/>
      <c r="BO7" s="29"/>
      <c r="BP7" s="29"/>
      <c r="BQ7" s="29"/>
    </row>
    <row r="8" spans="1:85" s="30" customFormat="1" ht="16.5">
      <c r="A8" s="20" t="str">
        <f>IF(F8&lt;&gt;"",1+MAX(#REF!),"")</f>
        <v/>
      </c>
      <c r="B8" s="35"/>
      <c r="C8" s="32"/>
      <c r="D8" s="36"/>
      <c r="E8" s="37"/>
      <c r="F8" s="36"/>
      <c r="G8" s="127"/>
      <c r="H8" s="213"/>
      <c r="I8" s="25"/>
      <c r="J8" s="222"/>
      <c r="K8" s="131"/>
      <c r="L8" s="131"/>
      <c r="M8" s="132"/>
      <c r="N8" s="133"/>
      <c r="O8" s="229"/>
      <c r="P8" s="134"/>
      <c r="Q8" s="27"/>
      <c r="R8" s="27"/>
      <c r="S8" s="27"/>
      <c r="T8" s="27"/>
      <c r="U8" s="27"/>
      <c r="V8" s="27"/>
      <c r="W8" s="27"/>
      <c r="X8" s="27"/>
      <c r="Y8" s="27"/>
      <c r="Z8" s="27"/>
      <c r="AA8" s="27"/>
      <c r="AB8" s="27"/>
      <c r="AC8" s="27"/>
      <c r="AD8" s="27"/>
      <c r="AE8" s="27"/>
      <c r="AF8" s="27"/>
      <c r="AG8" s="27"/>
      <c r="AH8" s="27"/>
      <c r="AI8" s="27"/>
      <c r="AJ8" s="27"/>
      <c r="AK8" s="27"/>
      <c r="AL8" s="27"/>
      <c r="AM8" s="27"/>
      <c r="AN8" s="27"/>
      <c r="AO8" s="27"/>
      <c r="AP8" s="27"/>
      <c r="AQ8" s="27"/>
      <c r="AR8" s="27"/>
      <c r="AS8" s="27"/>
      <c r="AT8" s="27"/>
      <c r="AU8" s="27"/>
      <c r="AV8" s="27"/>
      <c r="AW8" s="27"/>
      <c r="AX8" s="27"/>
      <c r="AY8" s="27"/>
      <c r="AZ8" s="27"/>
      <c r="BA8" s="27"/>
      <c r="BB8" s="27"/>
      <c r="BC8" s="27"/>
      <c r="BD8" s="27"/>
      <c r="BE8" s="27"/>
      <c r="BF8" s="27"/>
      <c r="BG8" s="27"/>
      <c r="BH8" s="27"/>
      <c r="BI8" s="27"/>
      <c r="BJ8" s="27"/>
      <c r="BK8" s="27"/>
      <c r="BL8" s="27"/>
      <c r="BM8" s="27"/>
      <c r="BN8" s="27"/>
      <c r="BO8" s="27"/>
      <c r="BP8" s="27"/>
      <c r="BQ8" s="27"/>
      <c r="BR8" s="28"/>
      <c r="BS8" s="28"/>
      <c r="BT8" s="28"/>
      <c r="BU8" s="28"/>
      <c r="BV8" s="28"/>
      <c r="BW8" s="28"/>
      <c r="BX8" s="28"/>
      <c r="BY8" s="28"/>
      <c r="BZ8" s="28"/>
      <c r="CA8" s="28"/>
      <c r="CB8" s="28"/>
      <c r="CC8" s="28"/>
      <c r="CD8" s="28"/>
      <c r="CE8" s="28"/>
      <c r="CF8" s="28"/>
      <c r="CG8" s="28"/>
    </row>
    <row r="9" spans="1:85" s="30" customFormat="1" ht="16.5">
      <c r="A9" s="20" t="str">
        <f>IF(F9&lt;&gt;"",1+MAX($A$8:A8),"")</f>
        <v/>
      </c>
      <c r="B9" s="35"/>
      <c r="C9" s="19" t="s">
        <v>30</v>
      </c>
      <c r="D9" s="24"/>
      <c r="E9" s="23"/>
      <c r="F9" s="24"/>
      <c r="G9" s="128"/>
      <c r="H9" s="213"/>
      <c r="I9" s="25"/>
      <c r="J9" s="222"/>
      <c r="K9" s="131"/>
      <c r="L9" s="131"/>
      <c r="M9" s="132"/>
      <c r="N9" s="133"/>
      <c r="O9" s="229"/>
      <c r="P9" s="134"/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  <c r="AE9" s="27"/>
      <c r="AF9" s="27"/>
      <c r="AG9" s="27"/>
      <c r="AH9" s="27"/>
      <c r="AI9" s="27"/>
      <c r="AJ9" s="27"/>
      <c r="AK9" s="27"/>
      <c r="AL9" s="27"/>
      <c r="AM9" s="27"/>
      <c r="AN9" s="27"/>
      <c r="AO9" s="27"/>
      <c r="AP9" s="27"/>
      <c r="AQ9" s="27"/>
      <c r="AR9" s="27"/>
      <c r="AS9" s="27"/>
      <c r="AT9" s="27"/>
      <c r="AU9" s="27"/>
      <c r="AV9" s="27"/>
      <c r="AW9" s="27"/>
      <c r="AX9" s="27"/>
      <c r="AY9" s="27"/>
      <c r="AZ9" s="27"/>
      <c r="BA9" s="27"/>
      <c r="BB9" s="27"/>
      <c r="BC9" s="27"/>
      <c r="BD9" s="27"/>
      <c r="BE9" s="27"/>
      <c r="BF9" s="27"/>
      <c r="BG9" s="27"/>
      <c r="BH9" s="27"/>
      <c r="BI9" s="27"/>
      <c r="BJ9" s="27"/>
      <c r="BK9" s="27"/>
      <c r="BL9" s="27"/>
      <c r="BM9" s="27"/>
      <c r="BN9" s="27"/>
      <c r="BO9" s="27"/>
      <c r="BP9" s="27"/>
      <c r="BQ9" s="27"/>
      <c r="BR9" s="28"/>
      <c r="BS9" s="28"/>
      <c r="BT9" s="28"/>
      <c r="BU9" s="28"/>
      <c r="BV9" s="28"/>
      <c r="BW9" s="28"/>
      <c r="BX9" s="28"/>
      <c r="BY9" s="28"/>
      <c r="BZ9" s="28"/>
      <c r="CA9" s="28"/>
      <c r="CB9" s="28"/>
      <c r="CC9" s="28"/>
      <c r="CD9" s="28"/>
      <c r="CE9" s="28"/>
      <c r="CF9" s="28"/>
      <c r="CG9" s="28"/>
    </row>
    <row r="10" spans="1:85" s="28" customFormat="1" ht="16.5">
      <c r="A10" s="20">
        <f>IF(F10&lt;&gt;"",1+MAX($A$8:A9),"")</f>
        <v>1</v>
      </c>
      <c r="B10" s="35"/>
      <c r="C10" s="21" t="s">
        <v>31</v>
      </c>
      <c r="D10" s="22">
        <v>1</v>
      </c>
      <c r="E10" s="23">
        <v>0</v>
      </c>
      <c r="F10" s="24">
        <f>(1+E10)*D10</f>
        <v>1</v>
      </c>
      <c r="G10" s="128" t="s">
        <v>266</v>
      </c>
      <c r="H10" s="214">
        <v>0</v>
      </c>
      <c r="I10" s="25">
        <f>H10*F10</f>
        <v>0</v>
      </c>
      <c r="J10" s="222">
        <v>0</v>
      </c>
      <c r="K10" s="131"/>
      <c r="L10" s="131"/>
      <c r="M10" s="132"/>
      <c r="N10" s="133">
        <f>D10*J10</f>
        <v>0</v>
      </c>
      <c r="O10" s="229">
        <f>N10+I10</f>
        <v>0</v>
      </c>
      <c r="P10" s="134">
        <v>0</v>
      </c>
      <c r="Q10" s="27"/>
      <c r="R10" s="27"/>
      <c r="S10" s="27"/>
      <c r="T10" s="27"/>
      <c r="U10" s="27"/>
      <c r="V10" s="27"/>
      <c r="W10" s="27"/>
      <c r="X10" s="27"/>
      <c r="Y10" s="27"/>
      <c r="Z10" s="27"/>
      <c r="AA10" s="27"/>
      <c r="AB10" s="27"/>
      <c r="AC10" s="27"/>
      <c r="AD10" s="27"/>
      <c r="AE10" s="27"/>
      <c r="AF10" s="27"/>
      <c r="AG10" s="27"/>
      <c r="AH10" s="27"/>
      <c r="AI10" s="27"/>
      <c r="AJ10" s="27"/>
      <c r="AK10" s="27"/>
      <c r="AL10" s="27"/>
      <c r="AM10" s="27"/>
      <c r="AN10" s="27"/>
      <c r="AO10" s="27"/>
      <c r="AP10" s="27"/>
      <c r="AQ10" s="27"/>
      <c r="AR10" s="27"/>
      <c r="AS10" s="27"/>
      <c r="AT10" s="27"/>
      <c r="AU10" s="27"/>
      <c r="AV10" s="27"/>
      <c r="AW10" s="27"/>
      <c r="AX10" s="27"/>
      <c r="AY10" s="27"/>
      <c r="AZ10" s="27"/>
      <c r="BA10" s="27"/>
      <c r="BB10" s="27"/>
      <c r="BC10" s="27"/>
      <c r="BD10" s="27"/>
      <c r="BE10" s="27"/>
      <c r="BF10" s="27"/>
      <c r="BG10" s="27"/>
      <c r="BH10" s="27"/>
      <c r="BI10" s="27"/>
      <c r="BJ10" s="27"/>
      <c r="BK10" s="27"/>
      <c r="BL10" s="27"/>
      <c r="BM10" s="27"/>
      <c r="BN10" s="27"/>
      <c r="BO10" s="27"/>
      <c r="BP10" s="27"/>
      <c r="BQ10" s="27"/>
      <c r="BR10" s="27"/>
      <c r="BS10" s="27"/>
      <c r="BT10" s="27"/>
      <c r="BU10" s="27"/>
      <c r="BV10" s="27"/>
      <c r="BW10" s="27"/>
      <c r="BX10" s="27"/>
    </row>
    <row r="11" spans="1:85" s="28" customFormat="1" ht="16.5">
      <c r="A11" s="20">
        <f>IF(F11&lt;&gt;"",1+MAX($A$8:A10),"")</f>
        <v>2</v>
      </c>
      <c r="B11" s="35"/>
      <c r="C11" s="21" t="s">
        <v>32</v>
      </c>
      <c r="D11" s="22">
        <v>1</v>
      </c>
      <c r="E11" s="23">
        <v>0</v>
      </c>
      <c r="F11" s="24">
        <f>(1+E11)*D11</f>
        <v>1</v>
      </c>
      <c r="G11" s="128" t="s">
        <v>266</v>
      </c>
      <c r="H11" s="214">
        <v>0</v>
      </c>
      <c r="I11" s="25">
        <f>H11*F11</f>
        <v>0</v>
      </c>
      <c r="J11" s="222">
        <v>0</v>
      </c>
      <c r="K11" s="131"/>
      <c r="L11" s="131"/>
      <c r="M11" s="132"/>
      <c r="N11" s="133">
        <f>D11*J11</f>
        <v>0</v>
      </c>
      <c r="O11" s="229">
        <f>N11+I11</f>
        <v>0</v>
      </c>
      <c r="P11" s="134">
        <v>0</v>
      </c>
      <c r="Q11" s="27"/>
      <c r="R11" s="27"/>
      <c r="S11" s="27"/>
      <c r="T11" s="27"/>
      <c r="U11" s="27"/>
      <c r="V11" s="27"/>
      <c r="W11" s="27"/>
      <c r="X11" s="27"/>
      <c r="Y11" s="27"/>
      <c r="Z11" s="27"/>
      <c r="AA11" s="27"/>
      <c r="AB11" s="27"/>
      <c r="AC11" s="27"/>
      <c r="AD11" s="27"/>
      <c r="AE11" s="27"/>
      <c r="AF11" s="27"/>
      <c r="AG11" s="27"/>
      <c r="AH11" s="27"/>
      <c r="AI11" s="27"/>
      <c r="AJ11" s="27"/>
      <c r="AK11" s="27"/>
      <c r="AL11" s="27"/>
      <c r="AM11" s="27"/>
      <c r="AN11" s="27"/>
      <c r="AO11" s="27"/>
      <c r="AP11" s="27"/>
      <c r="AQ11" s="27"/>
      <c r="AR11" s="27"/>
      <c r="AS11" s="27"/>
      <c r="AT11" s="27"/>
      <c r="AU11" s="27"/>
      <c r="AV11" s="27"/>
      <c r="AW11" s="27"/>
      <c r="AX11" s="27"/>
      <c r="AY11" s="27"/>
      <c r="AZ11" s="27"/>
      <c r="BA11" s="27"/>
      <c r="BB11" s="27"/>
      <c r="BC11" s="27"/>
      <c r="BD11" s="27"/>
      <c r="BE11" s="27"/>
      <c r="BF11" s="27"/>
      <c r="BG11" s="27"/>
      <c r="BH11" s="27"/>
      <c r="BI11" s="27"/>
      <c r="BJ11" s="27"/>
      <c r="BK11" s="27"/>
      <c r="BL11" s="27"/>
      <c r="BM11" s="27"/>
      <c r="BN11" s="27"/>
      <c r="BO11" s="27"/>
      <c r="BP11" s="27"/>
      <c r="BQ11" s="27"/>
      <c r="BR11" s="27"/>
      <c r="BS11" s="27"/>
      <c r="BT11" s="27"/>
      <c r="BU11" s="27"/>
      <c r="BV11" s="27"/>
      <c r="BW11" s="27"/>
      <c r="BX11" s="27"/>
    </row>
    <row r="12" spans="1:85" s="28" customFormat="1" ht="16.5">
      <c r="A12" s="20" t="str">
        <f>IF(F12&lt;&gt;"",1+MAX($A$8:A11),"")</f>
        <v/>
      </c>
      <c r="B12" s="35"/>
      <c r="C12" s="19" t="s">
        <v>33</v>
      </c>
      <c r="D12" s="24"/>
      <c r="E12" s="23"/>
      <c r="F12" s="24"/>
      <c r="G12" s="128"/>
      <c r="H12" s="214"/>
      <c r="I12" s="25"/>
      <c r="J12" s="222"/>
      <c r="K12" s="131"/>
      <c r="L12" s="131"/>
      <c r="M12" s="132"/>
      <c r="N12" s="133"/>
      <c r="O12" s="229"/>
      <c r="P12" s="134"/>
      <c r="Q12" s="27"/>
      <c r="R12" s="27"/>
      <c r="S12" s="27"/>
      <c r="T12" s="27"/>
      <c r="U12" s="27"/>
      <c r="V12" s="27"/>
      <c r="W12" s="27"/>
      <c r="X12" s="27"/>
      <c r="Y12" s="27"/>
      <c r="Z12" s="27"/>
      <c r="AA12" s="27"/>
      <c r="AB12" s="27"/>
      <c r="AC12" s="27"/>
      <c r="AD12" s="27"/>
      <c r="AE12" s="27"/>
      <c r="AF12" s="27"/>
      <c r="AG12" s="27"/>
      <c r="AH12" s="27"/>
      <c r="AI12" s="27"/>
      <c r="AJ12" s="27"/>
      <c r="AK12" s="27"/>
      <c r="AL12" s="27"/>
      <c r="AM12" s="27"/>
      <c r="AN12" s="27"/>
      <c r="AO12" s="27"/>
      <c r="AP12" s="27"/>
      <c r="AQ12" s="27"/>
      <c r="AR12" s="27"/>
      <c r="AS12" s="27"/>
      <c r="AT12" s="27"/>
      <c r="AU12" s="27"/>
      <c r="AV12" s="27"/>
      <c r="AW12" s="27"/>
      <c r="AX12" s="27"/>
      <c r="AY12" s="27"/>
      <c r="AZ12" s="27"/>
      <c r="BA12" s="27"/>
      <c r="BB12" s="27"/>
      <c r="BC12" s="27"/>
      <c r="BD12" s="27"/>
      <c r="BE12" s="27"/>
      <c r="BF12" s="27"/>
      <c r="BG12" s="27"/>
      <c r="BH12" s="27"/>
      <c r="BI12" s="27"/>
      <c r="BJ12" s="27"/>
      <c r="BK12" s="27"/>
      <c r="BL12" s="27"/>
      <c r="BM12" s="27"/>
      <c r="BN12" s="27"/>
      <c r="BO12" s="27"/>
      <c r="BP12" s="27"/>
      <c r="BQ12" s="27"/>
      <c r="BR12" s="27"/>
      <c r="BS12" s="27"/>
      <c r="BT12" s="27"/>
      <c r="BU12" s="27"/>
      <c r="BV12" s="27"/>
      <c r="BW12" s="27"/>
      <c r="BX12" s="27"/>
    </row>
    <row r="13" spans="1:85" s="28" customFormat="1" ht="16.5">
      <c r="A13" s="20">
        <f>IF(F13&lt;&gt;"",1+MAX($A$8:A12),"")</f>
        <v>3</v>
      </c>
      <c r="B13" s="35"/>
      <c r="C13" s="21" t="s">
        <v>34</v>
      </c>
      <c r="D13" s="22">
        <v>1</v>
      </c>
      <c r="E13" s="23">
        <v>0</v>
      </c>
      <c r="F13" s="24">
        <f t="shared" ref="F13:F22" si="0">(1+E13)*D13</f>
        <v>1</v>
      </c>
      <c r="G13" s="128" t="s">
        <v>266</v>
      </c>
      <c r="H13" s="214">
        <v>0</v>
      </c>
      <c r="I13" s="25">
        <f t="shared" ref="I13:I22" si="1">H13*F13</f>
        <v>0</v>
      </c>
      <c r="J13" s="222">
        <v>0</v>
      </c>
      <c r="K13" s="131"/>
      <c r="L13" s="131"/>
      <c r="M13" s="132"/>
      <c r="N13" s="133">
        <f t="shared" ref="N13:N22" si="2">D13*J13</f>
        <v>0</v>
      </c>
      <c r="O13" s="229">
        <f t="shared" ref="O13:O22" si="3">N13+I13</f>
        <v>0</v>
      </c>
      <c r="P13" s="134">
        <v>0</v>
      </c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/>
      <c r="AB13" s="27"/>
      <c r="AC13" s="27"/>
      <c r="AD13" s="27"/>
      <c r="AE13" s="27"/>
      <c r="AF13" s="27"/>
      <c r="AG13" s="27"/>
      <c r="AH13" s="27"/>
      <c r="AI13" s="27"/>
      <c r="AJ13" s="27"/>
      <c r="AK13" s="27"/>
      <c r="AL13" s="27"/>
      <c r="AM13" s="27"/>
      <c r="AN13" s="27"/>
      <c r="AO13" s="27"/>
      <c r="AP13" s="27"/>
      <c r="AQ13" s="27"/>
      <c r="AR13" s="27"/>
      <c r="AS13" s="27"/>
      <c r="AT13" s="27"/>
      <c r="AU13" s="27"/>
      <c r="AV13" s="27"/>
      <c r="AW13" s="27"/>
      <c r="AX13" s="27"/>
      <c r="AY13" s="27"/>
      <c r="AZ13" s="27"/>
      <c r="BA13" s="27"/>
      <c r="BB13" s="27"/>
      <c r="BC13" s="27"/>
      <c r="BD13" s="27"/>
      <c r="BE13" s="27"/>
      <c r="BF13" s="27"/>
      <c r="BG13" s="27"/>
      <c r="BH13" s="27"/>
      <c r="BI13" s="27"/>
      <c r="BJ13" s="27"/>
      <c r="BK13" s="27"/>
      <c r="BL13" s="27"/>
      <c r="BM13" s="27"/>
      <c r="BN13" s="27"/>
      <c r="BO13" s="27"/>
      <c r="BP13" s="27"/>
      <c r="BQ13" s="27"/>
      <c r="BR13" s="27"/>
      <c r="BS13" s="27"/>
      <c r="BT13" s="27"/>
      <c r="BU13" s="27"/>
      <c r="BV13" s="27"/>
      <c r="BW13" s="27"/>
      <c r="BX13" s="27"/>
    </row>
    <row r="14" spans="1:85" s="28" customFormat="1" ht="16.5">
      <c r="A14" s="20">
        <f>IF(F14&lt;&gt;"",1+MAX($A$8:A13),"")</f>
        <v>4</v>
      </c>
      <c r="B14" s="35"/>
      <c r="C14" s="21" t="s">
        <v>267</v>
      </c>
      <c r="D14" s="22">
        <v>1</v>
      </c>
      <c r="E14" s="23">
        <v>0</v>
      </c>
      <c r="F14" s="24">
        <f t="shared" si="0"/>
        <v>1</v>
      </c>
      <c r="G14" s="128" t="s">
        <v>266</v>
      </c>
      <c r="H14" s="214">
        <v>0</v>
      </c>
      <c r="I14" s="25">
        <f t="shared" si="1"/>
        <v>0</v>
      </c>
      <c r="J14" s="222">
        <v>0</v>
      </c>
      <c r="K14" s="131"/>
      <c r="L14" s="131"/>
      <c r="M14" s="132"/>
      <c r="N14" s="133">
        <f t="shared" si="2"/>
        <v>0</v>
      </c>
      <c r="O14" s="229">
        <f t="shared" si="3"/>
        <v>0</v>
      </c>
      <c r="P14" s="134">
        <v>0</v>
      </c>
      <c r="Q14" s="27"/>
      <c r="R14" s="27"/>
      <c r="S14" s="27"/>
      <c r="T14" s="27"/>
      <c r="U14" s="27"/>
      <c r="V14" s="27"/>
      <c r="W14" s="27"/>
      <c r="X14" s="27"/>
      <c r="Y14" s="27"/>
      <c r="Z14" s="27"/>
      <c r="AA14" s="27"/>
      <c r="AB14" s="27"/>
      <c r="AC14" s="27"/>
      <c r="AD14" s="27"/>
      <c r="AE14" s="27"/>
      <c r="AF14" s="27"/>
      <c r="AG14" s="27"/>
      <c r="AH14" s="27"/>
      <c r="AI14" s="27"/>
      <c r="AJ14" s="27"/>
      <c r="AK14" s="27"/>
      <c r="AL14" s="27"/>
      <c r="AM14" s="27"/>
      <c r="AN14" s="27"/>
      <c r="AO14" s="27"/>
      <c r="AP14" s="27"/>
      <c r="AQ14" s="27"/>
      <c r="AR14" s="27"/>
      <c r="AS14" s="27"/>
      <c r="AT14" s="27"/>
      <c r="AU14" s="27"/>
      <c r="AV14" s="27"/>
      <c r="AW14" s="27"/>
      <c r="AX14" s="27"/>
      <c r="AY14" s="27"/>
      <c r="AZ14" s="27"/>
      <c r="BA14" s="27"/>
      <c r="BB14" s="27"/>
      <c r="BC14" s="27"/>
      <c r="BD14" s="27"/>
      <c r="BE14" s="27"/>
      <c r="BF14" s="27"/>
      <c r="BG14" s="27"/>
      <c r="BH14" s="27"/>
      <c r="BI14" s="27"/>
      <c r="BJ14" s="27"/>
      <c r="BK14" s="27"/>
      <c r="BL14" s="27"/>
      <c r="BM14" s="27"/>
      <c r="BN14" s="27"/>
      <c r="BO14" s="27"/>
      <c r="BP14" s="27"/>
      <c r="BQ14" s="27"/>
      <c r="BR14" s="27"/>
      <c r="BS14" s="27"/>
      <c r="BT14" s="27"/>
      <c r="BU14" s="27"/>
      <c r="BV14" s="27"/>
      <c r="BW14" s="27"/>
      <c r="BX14" s="27"/>
    </row>
    <row r="15" spans="1:85" s="28" customFormat="1" ht="16.5">
      <c r="A15" s="20">
        <f>IF(F15&lt;&gt;"",1+MAX($A$8:A14),"")</f>
        <v>5</v>
      </c>
      <c r="B15" s="35"/>
      <c r="C15" s="21" t="s">
        <v>35</v>
      </c>
      <c r="D15" s="22">
        <v>1</v>
      </c>
      <c r="E15" s="23">
        <v>0</v>
      </c>
      <c r="F15" s="24">
        <f t="shared" si="0"/>
        <v>1</v>
      </c>
      <c r="G15" s="128" t="s">
        <v>266</v>
      </c>
      <c r="H15" s="214">
        <v>0</v>
      </c>
      <c r="I15" s="25">
        <f t="shared" si="1"/>
        <v>0</v>
      </c>
      <c r="J15" s="222">
        <v>0</v>
      </c>
      <c r="K15" s="131"/>
      <c r="L15" s="131"/>
      <c r="M15" s="132"/>
      <c r="N15" s="133">
        <f t="shared" si="2"/>
        <v>0</v>
      </c>
      <c r="O15" s="229">
        <f t="shared" si="3"/>
        <v>0</v>
      </c>
      <c r="P15" s="134">
        <v>0</v>
      </c>
      <c r="Q15" s="27"/>
      <c r="R15" s="27"/>
      <c r="S15" s="27"/>
      <c r="T15" s="27"/>
      <c r="U15" s="27"/>
      <c r="V15" s="27"/>
      <c r="W15" s="27"/>
      <c r="X15" s="27"/>
      <c r="Y15" s="27"/>
      <c r="Z15" s="27"/>
      <c r="AA15" s="27"/>
      <c r="AB15" s="27"/>
      <c r="AC15" s="27"/>
      <c r="AD15" s="27"/>
      <c r="AE15" s="27"/>
      <c r="AF15" s="27"/>
      <c r="AG15" s="27"/>
      <c r="AH15" s="27"/>
      <c r="AI15" s="27"/>
      <c r="AJ15" s="27"/>
      <c r="AK15" s="27"/>
      <c r="AL15" s="27"/>
      <c r="AM15" s="27"/>
      <c r="AN15" s="27"/>
      <c r="AO15" s="27"/>
      <c r="AP15" s="27"/>
      <c r="AQ15" s="27"/>
      <c r="AR15" s="27"/>
      <c r="AS15" s="27"/>
      <c r="AT15" s="27"/>
      <c r="AU15" s="27"/>
      <c r="AV15" s="27"/>
      <c r="AW15" s="27"/>
      <c r="AX15" s="27"/>
      <c r="AY15" s="27"/>
      <c r="AZ15" s="27"/>
      <c r="BA15" s="27"/>
      <c r="BB15" s="27"/>
      <c r="BC15" s="27"/>
      <c r="BD15" s="27"/>
      <c r="BE15" s="27"/>
      <c r="BF15" s="27"/>
      <c r="BG15" s="27"/>
      <c r="BH15" s="27"/>
      <c r="BI15" s="27"/>
      <c r="BJ15" s="27"/>
      <c r="BK15" s="27"/>
      <c r="BL15" s="27"/>
      <c r="BM15" s="27"/>
      <c r="BN15" s="27"/>
      <c r="BO15" s="27"/>
      <c r="BP15" s="27"/>
      <c r="BQ15" s="27"/>
      <c r="BR15" s="27"/>
      <c r="BS15" s="27"/>
      <c r="BT15" s="27"/>
      <c r="BU15" s="27"/>
      <c r="BV15" s="27"/>
      <c r="BW15" s="27"/>
      <c r="BX15" s="27"/>
    </row>
    <row r="16" spans="1:85" s="28" customFormat="1" ht="16.5">
      <c r="A16" s="20">
        <f>IF(F16&lt;&gt;"",1+MAX($A$8:A15),"")</f>
        <v>6</v>
      </c>
      <c r="B16" s="35"/>
      <c r="C16" s="21" t="s">
        <v>36</v>
      </c>
      <c r="D16" s="22">
        <v>1</v>
      </c>
      <c r="E16" s="23">
        <v>0</v>
      </c>
      <c r="F16" s="24">
        <f t="shared" si="0"/>
        <v>1</v>
      </c>
      <c r="G16" s="128" t="s">
        <v>266</v>
      </c>
      <c r="H16" s="214">
        <v>0</v>
      </c>
      <c r="I16" s="25">
        <f t="shared" si="1"/>
        <v>0</v>
      </c>
      <c r="J16" s="222">
        <v>0</v>
      </c>
      <c r="K16" s="131"/>
      <c r="L16" s="131"/>
      <c r="M16" s="132"/>
      <c r="N16" s="133">
        <f t="shared" si="2"/>
        <v>0</v>
      </c>
      <c r="O16" s="229">
        <f t="shared" si="3"/>
        <v>0</v>
      </c>
      <c r="P16" s="134">
        <v>0</v>
      </c>
      <c r="Q16" s="27"/>
      <c r="R16" s="27"/>
      <c r="S16" s="27"/>
      <c r="T16" s="27"/>
      <c r="U16" s="27"/>
      <c r="V16" s="27"/>
      <c r="W16" s="27"/>
      <c r="X16" s="27"/>
      <c r="Y16" s="27"/>
      <c r="Z16" s="27"/>
      <c r="AA16" s="27"/>
      <c r="AB16" s="27"/>
      <c r="AC16" s="27"/>
      <c r="AD16" s="27"/>
      <c r="AE16" s="27"/>
      <c r="AF16" s="27"/>
      <c r="AG16" s="27"/>
      <c r="AH16" s="27"/>
      <c r="AI16" s="27"/>
      <c r="AJ16" s="27"/>
      <c r="AK16" s="27"/>
      <c r="AL16" s="27"/>
      <c r="AM16" s="27"/>
      <c r="AN16" s="27"/>
      <c r="AO16" s="27"/>
      <c r="AP16" s="27"/>
      <c r="AQ16" s="27"/>
      <c r="AR16" s="27"/>
      <c r="AS16" s="27"/>
      <c r="AT16" s="27"/>
      <c r="AU16" s="27"/>
      <c r="AV16" s="27"/>
      <c r="AW16" s="27"/>
      <c r="AX16" s="27"/>
      <c r="AY16" s="27"/>
      <c r="AZ16" s="27"/>
      <c r="BA16" s="27"/>
      <c r="BB16" s="27"/>
      <c r="BC16" s="27"/>
      <c r="BD16" s="27"/>
      <c r="BE16" s="27"/>
      <c r="BF16" s="27"/>
      <c r="BG16" s="27"/>
      <c r="BH16" s="27"/>
      <c r="BI16" s="27"/>
      <c r="BJ16" s="27"/>
      <c r="BK16" s="27"/>
      <c r="BL16" s="27"/>
      <c r="BM16" s="27"/>
      <c r="BN16" s="27"/>
      <c r="BO16" s="27"/>
      <c r="BP16" s="27"/>
      <c r="BQ16" s="27"/>
      <c r="BR16" s="27"/>
      <c r="BS16" s="27"/>
      <c r="BT16" s="27"/>
      <c r="BU16" s="27"/>
      <c r="BV16" s="27"/>
      <c r="BW16" s="27"/>
      <c r="BX16" s="27"/>
    </row>
    <row r="17" spans="1:76" s="28" customFormat="1" ht="16.5">
      <c r="A17" s="20">
        <f>IF(F17&lt;&gt;"",1+MAX($A$8:A16),"")</f>
        <v>7</v>
      </c>
      <c r="B17" s="35"/>
      <c r="C17" s="21" t="s">
        <v>268</v>
      </c>
      <c r="D17" s="22">
        <v>1</v>
      </c>
      <c r="E17" s="23">
        <v>0</v>
      </c>
      <c r="F17" s="24">
        <f t="shared" si="0"/>
        <v>1</v>
      </c>
      <c r="G17" s="128" t="s">
        <v>266</v>
      </c>
      <c r="H17" s="214">
        <v>0</v>
      </c>
      <c r="I17" s="25">
        <f t="shared" si="1"/>
        <v>0</v>
      </c>
      <c r="J17" s="222">
        <v>17500</v>
      </c>
      <c r="K17" s="131"/>
      <c r="L17" s="131"/>
      <c r="M17" s="132"/>
      <c r="N17" s="133">
        <f t="shared" si="2"/>
        <v>17500</v>
      </c>
      <c r="O17" s="229">
        <f t="shared" si="3"/>
        <v>17500</v>
      </c>
      <c r="P17" s="134">
        <v>0</v>
      </c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27"/>
      <c r="AE17" s="27"/>
      <c r="AF17" s="27"/>
      <c r="AG17" s="27"/>
      <c r="AH17" s="27"/>
      <c r="AI17" s="27"/>
      <c r="AJ17" s="27"/>
      <c r="AK17" s="27"/>
      <c r="AL17" s="27"/>
      <c r="AM17" s="27"/>
      <c r="AN17" s="27"/>
      <c r="AO17" s="27"/>
      <c r="AP17" s="27"/>
      <c r="AQ17" s="27"/>
      <c r="AR17" s="27"/>
      <c r="AS17" s="27"/>
      <c r="AT17" s="27"/>
      <c r="AU17" s="27"/>
      <c r="AV17" s="27"/>
      <c r="AW17" s="27"/>
      <c r="AX17" s="27"/>
      <c r="AY17" s="27"/>
      <c r="AZ17" s="27"/>
      <c r="BA17" s="27"/>
      <c r="BB17" s="27"/>
      <c r="BC17" s="27"/>
      <c r="BD17" s="27"/>
      <c r="BE17" s="27"/>
      <c r="BF17" s="27"/>
      <c r="BG17" s="27"/>
      <c r="BH17" s="27"/>
      <c r="BI17" s="27"/>
      <c r="BJ17" s="27"/>
      <c r="BK17" s="27"/>
      <c r="BL17" s="27"/>
      <c r="BM17" s="27"/>
      <c r="BN17" s="27"/>
      <c r="BO17" s="27"/>
      <c r="BP17" s="27"/>
      <c r="BQ17" s="27"/>
      <c r="BR17" s="27"/>
      <c r="BS17" s="27"/>
      <c r="BT17" s="27"/>
      <c r="BU17" s="27"/>
      <c r="BV17" s="27"/>
      <c r="BW17" s="27"/>
      <c r="BX17" s="27"/>
    </row>
    <row r="18" spans="1:76" s="28" customFormat="1" ht="16.5">
      <c r="A18" s="20">
        <f>IF(F18&lt;&gt;"",1+MAX($A$8:A17),"")</f>
        <v>8</v>
      </c>
      <c r="B18" s="35"/>
      <c r="C18" s="21" t="s">
        <v>37</v>
      </c>
      <c r="D18" s="22">
        <v>1</v>
      </c>
      <c r="E18" s="23">
        <v>0</v>
      </c>
      <c r="F18" s="24">
        <f t="shared" si="0"/>
        <v>1</v>
      </c>
      <c r="G18" s="128" t="s">
        <v>266</v>
      </c>
      <c r="H18" s="214">
        <v>0</v>
      </c>
      <c r="I18" s="25">
        <f t="shared" si="1"/>
        <v>0</v>
      </c>
      <c r="J18" s="222">
        <v>24000</v>
      </c>
      <c r="K18" s="131"/>
      <c r="L18" s="131"/>
      <c r="M18" s="132"/>
      <c r="N18" s="133">
        <f t="shared" si="2"/>
        <v>24000</v>
      </c>
      <c r="O18" s="229">
        <f t="shared" si="3"/>
        <v>24000</v>
      </c>
      <c r="P18" s="134">
        <v>0</v>
      </c>
      <c r="Q18" s="27"/>
      <c r="R18" s="27"/>
      <c r="S18" s="27"/>
      <c r="T18" s="27"/>
      <c r="U18" s="27"/>
      <c r="V18" s="27"/>
      <c r="W18" s="27"/>
      <c r="X18" s="27"/>
      <c r="Y18" s="27"/>
      <c r="Z18" s="27"/>
      <c r="AA18" s="27"/>
      <c r="AB18" s="27"/>
      <c r="AC18" s="27"/>
      <c r="AD18" s="27"/>
      <c r="AE18" s="27"/>
      <c r="AF18" s="27"/>
      <c r="AG18" s="27"/>
      <c r="AH18" s="27"/>
      <c r="AI18" s="27"/>
      <c r="AJ18" s="27"/>
      <c r="AK18" s="27"/>
      <c r="AL18" s="27"/>
      <c r="AM18" s="27"/>
      <c r="AN18" s="27"/>
      <c r="AO18" s="27"/>
      <c r="AP18" s="27"/>
      <c r="AQ18" s="27"/>
      <c r="AR18" s="27"/>
      <c r="AS18" s="27"/>
      <c r="AT18" s="27"/>
      <c r="AU18" s="27"/>
      <c r="AV18" s="27"/>
      <c r="AW18" s="27"/>
      <c r="AX18" s="27"/>
      <c r="AY18" s="27"/>
      <c r="AZ18" s="27"/>
      <c r="BA18" s="27"/>
      <c r="BB18" s="27"/>
      <c r="BC18" s="27"/>
      <c r="BD18" s="27"/>
      <c r="BE18" s="27"/>
      <c r="BF18" s="27"/>
      <c r="BG18" s="27"/>
      <c r="BH18" s="27"/>
      <c r="BI18" s="27"/>
      <c r="BJ18" s="27"/>
      <c r="BK18" s="27"/>
      <c r="BL18" s="27"/>
      <c r="BM18" s="27"/>
      <c r="BN18" s="27"/>
      <c r="BO18" s="27"/>
      <c r="BP18" s="27"/>
      <c r="BQ18" s="27"/>
      <c r="BR18" s="27"/>
      <c r="BS18" s="27"/>
      <c r="BT18" s="27"/>
      <c r="BU18" s="27"/>
      <c r="BV18" s="27"/>
      <c r="BW18" s="27"/>
      <c r="BX18" s="27"/>
    </row>
    <row r="19" spans="1:76" s="28" customFormat="1" ht="16.5">
      <c r="A19" s="20">
        <f>IF(F19&lt;&gt;"",1+MAX($A$8:A18),"")</f>
        <v>9</v>
      </c>
      <c r="B19" s="35"/>
      <c r="C19" s="21" t="s">
        <v>38</v>
      </c>
      <c r="D19" s="22">
        <v>1</v>
      </c>
      <c r="E19" s="23">
        <v>0</v>
      </c>
      <c r="F19" s="24">
        <f t="shared" si="0"/>
        <v>1</v>
      </c>
      <c r="G19" s="128" t="s">
        <v>266</v>
      </c>
      <c r="H19" s="214">
        <v>0</v>
      </c>
      <c r="I19" s="25">
        <f t="shared" si="1"/>
        <v>0</v>
      </c>
      <c r="J19" s="222">
        <v>0</v>
      </c>
      <c r="K19" s="131"/>
      <c r="L19" s="131"/>
      <c r="M19" s="132"/>
      <c r="N19" s="133">
        <f t="shared" si="2"/>
        <v>0</v>
      </c>
      <c r="O19" s="229">
        <f t="shared" si="3"/>
        <v>0</v>
      </c>
      <c r="P19" s="134">
        <v>0</v>
      </c>
      <c r="Q19" s="27"/>
      <c r="R19" s="27"/>
      <c r="S19" s="27"/>
      <c r="T19" s="27"/>
      <c r="U19" s="27"/>
      <c r="V19" s="27"/>
      <c r="W19" s="27"/>
      <c r="X19" s="27"/>
      <c r="Y19" s="27"/>
      <c r="Z19" s="27"/>
      <c r="AA19" s="27"/>
      <c r="AB19" s="27"/>
      <c r="AC19" s="27"/>
      <c r="AD19" s="27"/>
      <c r="AE19" s="27"/>
      <c r="AF19" s="27"/>
      <c r="AG19" s="27"/>
      <c r="AH19" s="27"/>
      <c r="AI19" s="27"/>
      <c r="AJ19" s="27"/>
      <c r="AK19" s="27"/>
      <c r="AL19" s="27"/>
      <c r="AM19" s="27"/>
      <c r="AN19" s="27"/>
      <c r="AO19" s="27"/>
      <c r="AP19" s="27"/>
      <c r="AQ19" s="27"/>
      <c r="AR19" s="27"/>
      <c r="AS19" s="27"/>
      <c r="AT19" s="27"/>
      <c r="AU19" s="27"/>
      <c r="AV19" s="27"/>
      <c r="AW19" s="27"/>
      <c r="AX19" s="27"/>
      <c r="AY19" s="27"/>
      <c r="AZ19" s="27"/>
      <c r="BA19" s="27"/>
      <c r="BB19" s="27"/>
      <c r="BC19" s="27"/>
      <c r="BD19" s="27"/>
      <c r="BE19" s="27"/>
      <c r="BF19" s="27"/>
      <c r="BG19" s="27"/>
      <c r="BH19" s="27"/>
      <c r="BI19" s="27"/>
      <c r="BJ19" s="27"/>
      <c r="BK19" s="27"/>
      <c r="BL19" s="27"/>
      <c r="BM19" s="27"/>
      <c r="BN19" s="27"/>
      <c r="BO19" s="27"/>
      <c r="BP19" s="27"/>
      <c r="BQ19" s="27"/>
      <c r="BR19" s="27"/>
      <c r="BS19" s="27"/>
      <c r="BT19" s="27"/>
      <c r="BU19" s="27"/>
      <c r="BV19" s="27"/>
      <c r="BW19" s="27"/>
      <c r="BX19" s="27"/>
    </row>
    <row r="20" spans="1:76" s="28" customFormat="1" ht="16.5">
      <c r="A20" s="20">
        <f>IF(F20&lt;&gt;"",1+MAX($A$8:A19),"")</f>
        <v>10</v>
      </c>
      <c r="B20" s="35"/>
      <c r="C20" s="21" t="s">
        <v>39</v>
      </c>
      <c r="D20" s="22">
        <v>1</v>
      </c>
      <c r="E20" s="23">
        <v>0</v>
      </c>
      <c r="F20" s="24">
        <f t="shared" si="0"/>
        <v>1</v>
      </c>
      <c r="G20" s="128" t="s">
        <v>266</v>
      </c>
      <c r="H20" s="214">
        <v>0</v>
      </c>
      <c r="I20" s="25">
        <f t="shared" si="1"/>
        <v>0</v>
      </c>
      <c r="J20" s="222">
        <v>0</v>
      </c>
      <c r="K20" s="131"/>
      <c r="L20" s="131"/>
      <c r="M20" s="132"/>
      <c r="N20" s="133">
        <f t="shared" si="2"/>
        <v>0</v>
      </c>
      <c r="O20" s="229">
        <f t="shared" si="3"/>
        <v>0</v>
      </c>
      <c r="P20" s="134">
        <v>0</v>
      </c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7"/>
      <c r="AH20" s="27"/>
      <c r="AI20" s="27"/>
      <c r="AJ20" s="27"/>
      <c r="AK20" s="27"/>
      <c r="AL20" s="27"/>
      <c r="AM20" s="27"/>
      <c r="AN20" s="27"/>
      <c r="AO20" s="27"/>
      <c r="AP20" s="27"/>
      <c r="AQ20" s="27"/>
      <c r="AR20" s="27"/>
      <c r="AS20" s="27"/>
      <c r="AT20" s="27"/>
      <c r="AU20" s="27"/>
      <c r="AV20" s="27"/>
      <c r="AW20" s="27"/>
      <c r="AX20" s="27"/>
      <c r="AY20" s="27"/>
      <c r="AZ20" s="27"/>
      <c r="BA20" s="27"/>
      <c r="BB20" s="27"/>
      <c r="BC20" s="27"/>
      <c r="BD20" s="27"/>
      <c r="BE20" s="27"/>
      <c r="BF20" s="27"/>
      <c r="BG20" s="27"/>
      <c r="BH20" s="27"/>
      <c r="BI20" s="27"/>
      <c r="BJ20" s="27"/>
      <c r="BK20" s="27"/>
      <c r="BL20" s="27"/>
      <c r="BM20" s="27"/>
      <c r="BN20" s="27"/>
      <c r="BO20" s="27"/>
      <c r="BP20" s="27"/>
      <c r="BQ20" s="27"/>
      <c r="BR20" s="27"/>
      <c r="BS20" s="27"/>
      <c r="BT20" s="27"/>
      <c r="BU20" s="27"/>
      <c r="BV20" s="27"/>
      <c r="BW20" s="27"/>
      <c r="BX20" s="27"/>
    </row>
    <row r="21" spans="1:76" s="28" customFormat="1" ht="16.5">
      <c r="A21" s="20">
        <f>IF(F21&lt;&gt;"",1+MAX($A$8:A20),"")</f>
        <v>11</v>
      </c>
      <c r="B21" s="35"/>
      <c r="C21" s="21" t="s">
        <v>40</v>
      </c>
      <c r="D21" s="22">
        <v>1</v>
      </c>
      <c r="E21" s="23">
        <v>0</v>
      </c>
      <c r="F21" s="24">
        <f t="shared" si="0"/>
        <v>1</v>
      </c>
      <c r="G21" s="128" t="s">
        <v>266</v>
      </c>
      <c r="H21" s="214">
        <v>0</v>
      </c>
      <c r="I21" s="25">
        <f t="shared" si="1"/>
        <v>0</v>
      </c>
      <c r="J21" s="222">
        <v>0</v>
      </c>
      <c r="K21" s="131"/>
      <c r="L21" s="131"/>
      <c r="M21" s="132"/>
      <c r="N21" s="133">
        <f t="shared" si="2"/>
        <v>0</v>
      </c>
      <c r="O21" s="229">
        <f t="shared" si="3"/>
        <v>0</v>
      </c>
      <c r="P21" s="134">
        <v>0</v>
      </c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7"/>
      <c r="AD21" s="27"/>
      <c r="AE21" s="27"/>
      <c r="AF21" s="27"/>
      <c r="AG21" s="27"/>
      <c r="AH21" s="27"/>
      <c r="AI21" s="27"/>
      <c r="AJ21" s="27"/>
      <c r="AK21" s="27"/>
      <c r="AL21" s="27"/>
      <c r="AM21" s="27"/>
      <c r="AN21" s="27"/>
      <c r="AO21" s="27"/>
      <c r="AP21" s="27"/>
      <c r="AQ21" s="27"/>
      <c r="AR21" s="27"/>
      <c r="AS21" s="27"/>
      <c r="AT21" s="27"/>
      <c r="AU21" s="27"/>
      <c r="AV21" s="27"/>
      <c r="AW21" s="27"/>
      <c r="AX21" s="27"/>
      <c r="AY21" s="27"/>
      <c r="AZ21" s="27"/>
      <c r="BA21" s="27"/>
      <c r="BB21" s="27"/>
      <c r="BC21" s="27"/>
      <c r="BD21" s="27"/>
      <c r="BE21" s="27"/>
      <c r="BF21" s="27"/>
      <c r="BG21" s="27"/>
      <c r="BH21" s="27"/>
      <c r="BI21" s="27"/>
      <c r="BJ21" s="27"/>
      <c r="BK21" s="27"/>
      <c r="BL21" s="27"/>
      <c r="BM21" s="27"/>
      <c r="BN21" s="27"/>
      <c r="BO21" s="27"/>
      <c r="BP21" s="27"/>
      <c r="BQ21" s="27"/>
      <c r="BR21" s="27"/>
      <c r="BS21" s="27"/>
      <c r="BT21" s="27"/>
      <c r="BU21" s="27"/>
      <c r="BV21" s="27"/>
      <c r="BW21" s="27"/>
      <c r="BX21" s="27"/>
    </row>
    <row r="22" spans="1:76" s="28" customFormat="1" ht="16.5">
      <c r="A22" s="20">
        <f>IF(F22&lt;&gt;"",1+MAX($A$8:A21),"")</f>
        <v>12</v>
      </c>
      <c r="B22" s="35"/>
      <c r="C22" s="21" t="s">
        <v>269</v>
      </c>
      <c r="D22" s="22">
        <v>1</v>
      </c>
      <c r="E22" s="23">
        <v>0</v>
      </c>
      <c r="F22" s="24">
        <f t="shared" si="0"/>
        <v>1</v>
      </c>
      <c r="G22" s="128" t="s">
        <v>266</v>
      </c>
      <c r="H22" s="214">
        <v>0</v>
      </c>
      <c r="I22" s="25">
        <f t="shared" si="1"/>
        <v>0</v>
      </c>
      <c r="J22" s="222">
        <v>8500</v>
      </c>
      <c r="K22" s="131"/>
      <c r="L22" s="131"/>
      <c r="M22" s="132"/>
      <c r="N22" s="133">
        <f t="shared" si="2"/>
        <v>8500</v>
      </c>
      <c r="O22" s="229">
        <f t="shared" si="3"/>
        <v>8500</v>
      </c>
      <c r="P22" s="134">
        <v>0</v>
      </c>
      <c r="Q22" s="27"/>
      <c r="R22" s="27"/>
      <c r="S22" s="27"/>
      <c r="T22" s="27"/>
      <c r="U22" s="27"/>
      <c r="V22" s="27"/>
      <c r="W22" s="27"/>
      <c r="X22" s="27"/>
      <c r="Y22" s="27"/>
      <c r="Z22" s="27"/>
      <c r="AA22" s="27"/>
      <c r="AB22" s="27"/>
      <c r="AC22" s="27"/>
      <c r="AD22" s="27"/>
      <c r="AE22" s="27"/>
      <c r="AF22" s="27"/>
      <c r="AG22" s="27"/>
      <c r="AH22" s="27"/>
      <c r="AI22" s="27"/>
      <c r="AJ22" s="27"/>
      <c r="AK22" s="27"/>
      <c r="AL22" s="27"/>
      <c r="AM22" s="27"/>
      <c r="AN22" s="27"/>
      <c r="AO22" s="27"/>
      <c r="AP22" s="27"/>
      <c r="AQ22" s="27"/>
      <c r="AR22" s="27"/>
      <c r="AS22" s="27"/>
      <c r="AT22" s="27"/>
      <c r="AU22" s="27"/>
      <c r="AV22" s="27"/>
      <c r="AW22" s="27"/>
      <c r="AX22" s="27"/>
      <c r="AY22" s="27"/>
      <c r="AZ22" s="27"/>
      <c r="BA22" s="27"/>
      <c r="BB22" s="27"/>
      <c r="BC22" s="27"/>
      <c r="BD22" s="27"/>
      <c r="BE22" s="27"/>
      <c r="BF22" s="27"/>
      <c r="BG22" s="27"/>
      <c r="BH22" s="27"/>
      <c r="BI22" s="27"/>
      <c r="BJ22" s="27"/>
      <c r="BK22" s="27"/>
      <c r="BL22" s="27"/>
      <c r="BM22" s="27"/>
      <c r="BN22" s="27"/>
      <c r="BO22" s="27"/>
      <c r="BP22" s="27"/>
      <c r="BQ22" s="27"/>
      <c r="BR22" s="27"/>
      <c r="BS22" s="27"/>
      <c r="BT22" s="27"/>
      <c r="BU22" s="27"/>
      <c r="BV22" s="27"/>
      <c r="BW22" s="27"/>
      <c r="BX22" s="27"/>
    </row>
    <row r="23" spans="1:76" s="28" customFormat="1" ht="16.5">
      <c r="A23" s="20" t="str">
        <f>IF(F23&lt;&gt;"",1+MAX($A$8:A22),"")</f>
        <v/>
      </c>
      <c r="B23" s="35"/>
      <c r="C23" s="38"/>
      <c r="D23" s="24"/>
      <c r="E23" s="23"/>
      <c r="F23" s="24"/>
      <c r="G23" s="128"/>
      <c r="H23" s="214"/>
      <c r="I23" s="25"/>
      <c r="J23" s="222"/>
      <c r="K23" s="131"/>
      <c r="L23" s="131"/>
      <c r="M23" s="132"/>
      <c r="N23" s="133"/>
      <c r="O23" s="229"/>
      <c r="P23" s="134"/>
      <c r="Q23" s="27"/>
      <c r="R23" s="27"/>
      <c r="S23" s="27"/>
      <c r="T23" s="27"/>
      <c r="U23" s="27"/>
      <c r="V23" s="27"/>
      <c r="W23" s="27"/>
      <c r="X23" s="27"/>
      <c r="Y23" s="27"/>
      <c r="Z23" s="27"/>
      <c r="AA23" s="27"/>
      <c r="AB23" s="27"/>
      <c r="AC23" s="27"/>
      <c r="AD23" s="27"/>
      <c r="AE23" s="27"/>
      <c r="AF23" s="27"/>
      <c r="AG23" s="27"/>
      <c r="AH23" s="27"/>
      <c r="AI23" s="27"/>
      <c r="AJ23" s="27"/>
      <c r="AK23" s="27"/>
      <c r="AL23" s="27"/>
      <c r="AM23" s="27"/>
      <c r="AN23" s="27"/>
      <c r="AO23" s="27"/>
      <c r="AP23" s="27"/>
      <c r="AQ23" s="27"/>
      <c r="AR23" s="27"/>
      <c r="AS23" s="27"/>
      <c r="AT23" s="27"/>
      <c r="AU23" s="27"/>
      <c r="AV23" s="27"/>
      <c r="AW23" s="27"/>
      <c r="AX23" s="27"/>
      <c r="AY23" s="27"/>
      <c r="AZ23" s="27"/>
      <c r="BA23" s="27"/>
      <c r="BB23" s="27"/>
      <c r="BC23" s="27"/>
      <c r="BD23" s="27"/>
      <c r="BE23" s="27"/>
      <c r="BF23" s="27"/>
      <c r="BG23" s="27"/>
      <c r="BH23" s="27"/>
      <c r="BI23" s="27"/>
      <c r="BJ23" s="27"/>
      <c r="BK23" s="27"/>
      <c r="BL23" s="27"/>
      <c r="BM23" s="27"/>
      <c r="BN23" s="27"/>
      <c r="BO23" s="27"/>
      <c r="BP23" s="27"/>
      <c r="BQ23" s="27"/>
      <c r="BR23" s="27"/>
      <c r="BS23" s="27"/>
      <c r="BT23" s="27"/>
      <c r="BU23" s="27"/>
      <c r="BV23" s="27"/>
      <c r="BW23" s="27"/>
      <c r="BX23" s="27"/>
    </row>
    <row r="24" spans="1:76" s="30" customFormat="1" ht="19">
      <c r="A24" s="197" t="str">
        <f>IF(F24&lt;&gt;"",1+MAX($A$8:A23),"")</f>
        <v/>
      </c>
      <c r="B24" s="255" t="s">
        <v>48</v>
      </c>
      <c r="C24" s="256"/>
      <c r="D24" s="256"/>
      <c r="E24" s="256"/>
      <c r="F24" s="256"/>
      <c r="G24" s="256"/>
      <c r="H24" s="256"/>
      <c r="I24" s="256"/>
      <c r="J24" s="256"/>
      <c r="K24" s="256"/>
      <c r="L24" s="256"/>
      <c r="M24" s="195">
        <v>110</v>
      </c>
      <c r="N24" s="196"/>
      <c r="O24" s="228">
        <f>SUM(O25:O174)</f>
        <v>1005634.077833759</v>
      </c>
      <c r="P24" s="197"/>
      <c r="Q24" s="27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  <c r="AF24" s="29"/>
      <c r="AG24" s="29"/>
      <c r="AH24" s="29"/>
      <c r="AI24" s="29"/>
      <c r="AJ24" s="29"/>
      <c r="AK24" s="29"/>
      <c r="AL24" s="29"/>
      <c r="AM24" s="29"/>
      <c r="AN24" s="29"/>
      <c r="AO24" s="29"/>
      <c r="AP24" s="29"/>
      <c r="AQ24" s="29"/>
      <c r="AR24" s="29"/>
      <c r="AS24" s="29"/>
      <c r="AT24" s="29"/>
      <c r="AU24" s="29"/>
      <c r="AV24" s="29"/>
      <c r="AW24" s="29"/>
      <c r="AX24" s="29"/>
      <c r="AY24" s="29"/>
      <c r="AZ24" s="29"/>
      <c r="BA24" s="29"/>
      <c r="BB24" s="29"/>
      <c r="BC24" s="29"/>
      <c r="BD24" s="29"/>
      <c r="BE24" s="29"/>
      <c r="BF24" s="29"/>
      <c r="BG24" s="29"/>
      <c r="BH24" s="29"/>
      <c r="BI24" s="29"/>
      <c r="BJ24" s="29"/>
      <c r="BK24" s="29"/>
      <c r="BL24" s="29"/>
      <c r="BM24" s="29"/>
      <c r="BN24" s="29"/>
      <c r="BO24" s="29"/>
      <c r="BP24" s="29"/>
      <c r="BQ24" s="29"/>
    </row>
    <row r="25" spans="1:76" s="28" customFormat="1" ht="16.5">
      <c r="A25" s="20" t="str">
        <f>IF(F25&lt;&gt;"",1+MAX($A$8:A24),"")</f>
        <v/>
      </c>
      <c r="B25" s="35"/>
      <c r="C25" s="38"/>
      <c r="D25" s="24"/>
      <c r="E25" s="23"/>
      <c r="F25" s="24"/>
      <c r="G25" s="128"/>
      <c r="H25" s="213"/>
      <c r="I25" s="25"/>
      <c r="J25" s="215"/>
      <c r="K25" s="120"/>
      <c r="L25" s="131"/>
      <c r="M25" s="132"/>
      <c r="N25" s="133"/>
      <c r="O25" s="229"/>
      <c r="P25" s="134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P25" s="27"/>
      <c r="AQ25" s="27"/>
      <c r="AR25" s="27"/>
      <c r="AS25" s="27"/>
      <c r="AT25" s="27"/>
      <c r="AU25" s="27"/>
      <c r="AV25" s="27"/>
      <c r="AW25" s="27"/>
      <c r="AX25" s="27"/>
      <c r="AY25" s="27"/>
      <c r="AZ25" s="27"/>
      <c r="BA25" s="27"/>
      <c r="BB25" s="27"/>
      <c r="BC25" s="27"/>
      <c r="BD25" s="27"/>
      <c r="BE25" s="27"/>
      <c r="BF25" s="27"/>
      <c r="BG25" s="27"/>
      <c r="BH25" s="27"/>
      <c r="BI25" s="27"/>
      <c r="BJ25" s="27"/>
      <c r="BK25" s="27"/>
      <c r="BL25" s="27"/>
      <c r="BM25" s="27"/>
      <c r="BN25" s="27"/>
      <c r="BO25" s="27"/>
      <c r="BP25" s="27"/>
      <c r="BQ25" s="27"/>
      <c r="BR25" s="27"/>
      <c r="BS25" s="27"/>
      <c r="BT25" s="27"/>
      <c r="BU25" s="27"/>
      <c r="BV25" s="27"/>
      <c r="BW25" s="27"/>
      <c r="BX25" s="27"/>
    </row>
    <row r="26" spans="1:76" s="28" customFormat="1" ht="16.5">
      <c r="A26" s="20" t="str">
        <f>IF(F26&lt;&gt;"",1+MAX($A$8:A25),"")</f>
        <v/>
      </c>
      <c r="B26" s="257" t="s">
        <v>257</v>
      </c>
      <c r="C26" s="55" t="s">
        <v>64</v>
      </c>
      <c r="D26" s="24"/>
      <c r="E26" s="23"/>
      <c r="F26" s="24"/>
      <c r="G26" s="128"/>
      <c r="H26" s="213"/>
      <c r="I26" s="25"/>
      <c r="J26" s="215"/>
      <c r="K26" s="120"/>
      <c r="L26" s="131"/>
      <c r="M26" s="132"/>
      <c r="N26" s="133"/>
      <c r="O26" s="229"/>
      <c r="P26" s="134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  <c r="AF26" s="27"/>
      <c r="AG26" s="27"/>
      <c r="AH26" s="27"/>
      <c r="AI26" s="27"/>
      <c r="AJ26" s="27"/>
      <c r="AK26" s="27"/>
      <c r="AL26" s="27"/>
      <c r="AM26" s="27"/>
      <c r="AN26" s="27"/>
      <c r="AO26" s="27"/>
      <c r="AP26" s="27"/>
      <c r="AQ26" s="27"/>
      <c r="AR26" s="27"/>
      <c r="AS26" s="27"/>
      <c r="AT26" s="27"/>
      <c r="AU26" s="27"/>
      <c r="AV26" s="27"/>
      <c r="AW26" s="27"/>
      <c r="AX26" s="27"/>
      <c r="AY26" s="27"/>
      <c r="AZ26" s="27"/>
      <c r="BA26" s="27"/>
      <c r="BB26" s="27"/>
      <c r="BC26" s="27"/>
      <c r="BD26" s="27"/>
      <c r="BE26" s="27"/>
      <c r="BF26" s="27"/>
      <c r="BG26" s="27"/>
      <c r="BH26" s="27"/>
      <c r="BI26" s="27"/>
      <c r="BJ26" s="27"/>
      <c r="BK26" s="27"/>
      <c r="BL26" s="27"/>
      <c r="BM26" s="27"/>
      <c r="BN26" s="27"/>
      <c r="BO26" s="27"/>
      <c r="BP26" s="27"/>
      <c r="BQ26" s="27"/>
      <c r="BR26" s="27"/>
      <c r="BS26" s="27"/>
      <c r="BT26" s="27"/>
      <c r="BU26" s="27"/>
      <c r="BV26" s="27"/>
      <c r="BW26" s="27"/>
      <c r="BX26" s="27"/>
    </row>
    <row r="27" spans="1:76" s="28" customFormat="1" ht="16.5">
      <c r="A27" s="20">
        <f>IF(F27&lt;&gt;"",1+MAX($A$8:A26),"")</f>
        <v>13</v>
      </c>
      <c r="B27" s="258"/>
      <c r="C27" s="38" t="s">
        <v>154</v>
      </c>
      <c r="D27" s="24">
        <v>15725</v>
      </c>
      <c r="E27" s="23">
        <v>0.05</v>
      </c>
      <c r="F27" s="24">
        <f t="shared" ref="F27:F32" si="4">(1+E27)*D27</f>
        <v>16511.25</v>
      </c>
      <c r="G27" s="128" t="s">
        <v>42</v>
      </c>
      <c r="H27" s="214">
        <v>0.36</v>
      </c>
      <c r="I27" s="25">
        <f t="shared" ref="I27:I32" si="5">H27*F27</f>
        <v>5944.05</v>
      </c>
      <c r="J27" s="222">
        <v>1.74</v>
      </c>
      <c r="K27" s="131">
        <f t="shared" ref="K27:K32" si="6">N27/M27</f>
        <v>248.7409090909091</v>
      </c>
      <c r="L27" s="131">
        <f t="shared" ref="L27:L48" si="7">D27/K27</f>
        <v>63.218390804597696</v>
      </c>
      <c r="M27" s="132">
        <f t="shared" ref="M27:M32" si="8">M$24</f>
        <v>110</v>
      </c>
      <c r="N27" s="133">
        <f t="shared" ref="N27:N48" si="9">D27*J27</f>
        <v>27361.5</v>
      </c>
      <c r="O27" s="229">
        <f t="shared" ref="O27:O48" si="10">N27+I27</f>
        <v>33305.550000000003</v>
      </c>
      <c r="P27" s="134">
        <f t="shared" ref="P27:P48" si="11">O27/F27</f>
        <v>2.0171428571428573</v>
      </c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7"/>
      <c r="AD27" s="27"/>
      <c r="AE27" s="27"/>
      <c r="AF27" s="27"/>
      <c r="AG27" s="27"/>
      <c r="AH27" s="27"/>
      <c r="AI27" s="27"/>
      <c r="AJ27" s="27"/>
      <c r="AK27" s="27"/>
      <c r="AL27" s="27"/>
      <c r="AM27" s="27"/>
      <c r="AN27" s="27"/>
      <c r="AO27" s="27"/>
      <c r="AP27" s="27"/>
      <c r="AQ27" s="27"/>
      <c r="AR27" s="27"/>
      <c r="AS27" s="27"/>
      <c r="AT27" s="27"/>
      <c r="AU27" s="27"/>
      <c r="AV27" s="27"/>
      <c r="AW27" s="27"/>
      <c r="AX27" s="27"/>
      <c r="AY27" s="27"/>
      <c r="AZ27" s="27"/>
      <c r="BA27" s="27"/>
      <c r="BB27" s="27"/>
      <c r="BC27" s="27"/>
      <c r="BD27" s="27"/>
      <c r="BE27" s="27"/>
      <c r="BF27" s="27"/>
      <c r="BG27" s="27"/>
      <c r="BH27" s="27"/>
      <c r="BI27" s="27"/>
      <c r="BJ27" s="27"/>
      <c r="BK27" s="27"/>
      <c r="BL27" s="27"/>
      <c r="BM27" s="27"/>
      <c r="BN27" s="27"/>
      <c r="BO27" s="27"/>
      <c r="BP27" s="27"/>
      <c r="BQ27" s="27"/>
      <c r="BR27" s="27"/>
      <c r="BS27" s="27"/>
      <c r="BT27" s="27"/>
      <c r="BU27" s="27"/>
      <c r="BV27" s="27"/>
      <c r="BW27" s="27"/>
      <c r="BX27" s="27"/>
    </row>
    <row r="28" spans="1:76" s="28" customFormat="1" ht="16.5">
      <c r="A28" s="20">
        <f>IF(F28&lt;&gt;"",1+MAX($A$8:A27),"")</f>
        <v>14</v>
      </c>
      <c r="B28" s="258"/>
      <c r="C28" s="38" t="s">
        <v>155</v>
      </c>
      <c r="D28" s="24">
        <v>4348</v>
      </c>
      <c r="E28" s="23">
        <v>0.05</v>
      </c>
      <c r="F28" s="24">
        <f t="shared" si="4"/>
        <v>4565.4000000000005</v>
      </c>
      <c r="G28" s="128" t="s">
        <v>42</v>
      </c>
      <c r="H28" s="214">
        <v>0.33</v>
      </c>
      <c r="I28" s="25">
        <f t="shared" si="5"/>
        <v>1506.5820000000003</v>
      </c>
      <c r="J28" s="222">
        <v>1.74</v>
      </c>
      <c r="K28" s="131">
        <f t="shared" si="6"/>
        <v>68.777454545454546</v>
      </c>
      <c r="L28" s="131">
        <f t="shared" si="7"/>
        <v>63.218390804597703</v>
      </c>
      <c r="M28" s="132">
        <f t="shared" si="8"/>
        <v>110</v>
      </c>
      <c r="N28" s="133">
        <f t="shared" si="9"/>
        <v>7565.5199999999995</v>
      </c>
      <c r="O28" s="229">
        <f t="shared" si="10"/>
        <v>9072.101999999999</v>
      </c>
      <c r="P28" s="134">
        <f t="shared" si="11"/>
        <v>1.9871428571428567</v>
      </c>
      <c r="Q28" s="27"/>
      <c r="R28" s="27"/>
      <c r="S28" s="27"/>
      <c r="T28" s="27"/>
      <c r="U28" s="27"/>
      <c r="V28" s="27"/>
      <c r="W28" s="27"/>
      <c r="X28" s="27"/>
      <c r="Y28" s="27"/>
      <c r="Z28" s="27"/>
      <c r="AA28" s="27"/>
      <c r="AB28" s="27"/>
      <c r="AC28" s="27"/>
      <c r="AD28" s="27"/>
      <c r="AE28" s="27"/>
      <c r="AF28" s="27"/>
      <c r="AG28" s="27"/>
      <c r="AH28" s="27"/>
      <c r="AI28" s="27"/>
      <c r="AJ28" s="27"/>
      <c r="AK28" s="27"/>
      <c r="AL28" s="27"/>
      <c r="AM28" s="27"/>
      <c r="AN28" s="27"/>
      <c r="AO28" s="27"/>
      <c r="AP28" s="27"/>
      <c r="AQ28" s="27"/>
      <c r="AR28" s="27"/>
      <c r="AS28" s="27"/>
      <c r="AT28" s="27"/>
      <c r="AU28" s="27"/>
      <c r="AV28" s="27"/>
      <c r="AW28" s="27"/>
      <c r="AX28" s="27"/>
      <c r="AY28" s="27"/>
      <c r="AZ28" s="27"/>
      <c r="BA28" s="27"/>
      <c r="BB28" s="27"/>
      <c r="BC28" s="27"/>
      <c r="BD28" s="27"/>
      <c r="BE28" s="27"/>
      <c r="BF28" s="27"/>
      <c r="BG28" s="27"/>
      <c r="BH28" s="27"/>
      <c r="BI28" s="27"/>
      <c r="BJ28" s="27"/>
      <c r="BK28" s="27"/>
      <c r="BL28" s="27"/>
      <c r="BM28" s="27"/>
      <c r="BN28" s="27"/>
      <c r="BO28" s="27"/>
      <c r="BP28" s="27"/>
      <c r="BQ28" s="27"/>
      <c r="BR28" s="27"/>
      <c r="BS28" s="27"/>
      <c r="BT28" s="27"/>
      <c r="BU28" s="27"/>
      <c r="BV28" s="27"/>
      <c r="BW28" s="27"/>
      <c r="BX28" s="27"/>
    </row>
    <row r="29" spans="1:76" s="28" customFormat="1" ht="16.5">
      <c r="A29" s="20">
        <f>IF(F29&lt;&gt;"",1+MAX($A$8:A28),"")</f>
        <v>15</v>
      </c>
      <c r="B29" s="258"/>
      <c r="C29" s="38" t="s">
        <v>156</v>
      </c>
      <c r="D29" s="24">
        <v>1384</v>
      </c>
      <c r="E29" s="23">
        <v>0.05</v>
      </c>
      <c r="F29" s="24">
        <f t="shared" si="4"/>
        <v>1453.2</v>
      </c>
      <c r="G29" s="128" t="s">
        <v>42</v>
      </c>
      <c r="H29" s="214">
        <v>0.92</v>
      </c>
      <c r="I29" s="25">
        <f t="shared" si="5"/>
        <v>1336.9440000000002</v>
      </c>
      <c r="J29" s="222">
        <v>1.74</v>
      </c>
      <c r="K29" s="131">
        <f t="shared" si="6"/>
        <v>21.892363636363633</v>
      </c>
      <c r="L29" s="131">
        <f t="shared" si="7"/>
        <v>63.218390804597711</v>
      </c>
      <c r="M29" s="132">
        <f t="shared" si="8"/>
        <v>110</v>
      </c>
      <c r="N29" s="133">
        <f t="shared" si="9"/>
        <v>2408.16</v>
      </c>
      <c r="O29" s="229">
        <f t="shared" si="10"/>
        <v>3745.1040000000003</v>
      </c>
      <c r="P29" s="134">
        <f t="shared" si="11"/>
        <v>2.5771428571428574</v>
      </c>
      <c r="Q29" s="27"/>
      <c r="R29" s="27"/>
      <c r="S29" s="27"/>
      <c r="T29" s="27"/>
      <c r="U29" s="27"/>
      <c r="V29" s="27"/>
      <c r="W29" s="27"/>
      <c r="X29" s="27"/>
      <c r="Y29" s="27"/>
      <c r="Z29" s="27"/>
      <c r="AA29" s="27"/>
      <c r="AB29" s="27"/>
      <c r="AC29" s="27"/>
      <c r="AD29" s="27"/>
      <c r="AE29" s="27"/>
      <c r="AF29" s="27"/>
      <c r="AG29" s="27"/>
      <c r="AH29" s="27"/>
      <c r="AI29" s="27"/>
      <c r="AJ29" s="27"/>
      <c r="AK29" s="27"/>
      <c r="AL29" s="27"/>
      <c r="AM29" s="27"/>
      <c r="AN29" s="27"/>
      <c r="AO29" s="27"/>
      <c r="AP29" s="27"/>
      <c r="AQ29" s="27"/>
      <c r="AR29" s="27"/>
      <c r="AS29" s="27"/>
      <c r="AT29" s="27"/>
      <c r="AU29" s="27"/>
      <c r="AV29" s="27"/>
      <c r="AW29" s="27"/>
      <c r="AX29" s="27"/>
      <c r="AY29" s="27"/>
      <c r="AZ29" s="27"/>
      <c r="BA29" s="27"/>
      <c r="BB29" s="27"/>
      <c r="BC29" s="27"/>
      <c r="BD29" s="27"/>
      <c r="BE29" s="27"/>
      <c r="BF29" s="27"/>
      <c r="BG29" s="27"/>
      <c r="BH29" s="27"/>
      <c r="BI29" s="27"/>
      <c r="BJ29" s="27"/>
      <c r="BK29" s="27"/>
      <c r="BL29" s="27"/>
      <c r="BM29" s="27"/>
      <c r="BN29" s="27"/>
      <c r="BO29" s="27"/>
      <c r="BP29" s="27"/>
      <c r="BQ29" s="27"/>
      <c r="BR29" s="27"/>
      <c r="BS29" s="27"/>
      <c r="BT29" s="27"/>
      <c r="BU29" s="27"/>
      <c r="BV29" s="27"/>
      <c r="BW29" s="27"/>
      <c r="BX29" s="27"/>
    </row>
    <row r="30" spans="1:76" s="28" customFormat="1" ht="16.5">
      <c r="A30" s="20">
        <f>IF(F30&lt;&gt;"",1+MAX($A$8:A29),"")</f>
        <v>16</v>
      </c>
      <c r="B30" s="258"/>
      <c r="C30" s="38" t="s">
        <v>157</v>
      </c>
      <c r="D30" s="24">
        <v>76.260000000000005</v>
      </c>
      <c r="E30" s="23">
        <v>0.05</v>
      </c>
      <c r="F30" s="24">
        <f t="shared" si="4"/>
        <v>80.073000000000008</v>
      </c>
      <c r="G30" s="128" t="s">
        <v>42</v>
      </c>
      <c r="H30" s="214">
        <v>1.17</v>
      </c>
      <c r="I30" s="25">
        <f t="shared" si="5"/>
        <v>93.685410000000005</v>
      </c>
      <c r="J30" s="222">
        <v>1.74</v>
      </c>
      <c r="K30" s="131">
        <f t="shared" si="6"/>
        <v>1.2062945454545457</v>
      </c>
      <c r="L30" s="131">
        <f t="shared" si="7"/>
        <v>63.218390804597689</v>
      </c>
      <c r="M30" s="132">
        <f t="shared" si="8"/>
        <v>110</v>
      </c>
      <c r="N30" s="133">
        <f t="shared" si="9"/>
        <v>132.69240000000002</v>
      </c>
      <c r="O30" s="229">
        <f t="shared" si="10"/>
        <v>226.37781000000001</v>
      </c>
      <c r="P30" s="134">
        <f t="shared" si="11"/>
        <v>2.827142857142857</v>
      </c>
      <c r="Q30" s="27"/>
      <c r="R30" s="27"/>
      <c r="S30" s="27"/>
      <c r="T30" s="27"/>
      <c r="U30" s="27"/>
      <c r="V30" s="27"/>
      <c r="W30" s="27"/>
      <c r="X30" s="27"/>
      <c r="Y30" s="27"/>
      <c r="Z30" s="27"/>
      <c r="AA30" s="27"/>
      <c r="AB30" s="27"/>
      <c r="AC30" s="27"/>
      <c r="AD30" s="27"/>
      <c r="AE30" s="27"/>
      <c r="AF30" s="27"/>
      <c r="AG30" s="27"/>
      <c r="AH30" s="27"/>
      <c r="AI30" s="27"/>
      <c r="AJ30" s="27"/>
      <c r="AK30" s="27"/>
      <c r="AL30" s="27"/>
      <c r="AM30" s="27"/>
      <c r="AN30" s="27"/>
      <c r="AO30" s="27"/>
      <c r="AP30" s="27"/>
      <c r="AQ30" s="27"/>
      <c r="AR30" s="27"/>
      <c r="AS30" s="27"/>
      <c r="AT30" s="27"/>
      <c r="AU30" s="27"/>
      <c r="AV30" s="27"/>
      <c r="AW30" s="27"/>
      <c r="AX30" s="27"/>
      <c r="AY30" s="27"/>
      <c r="AZ30" s="27"/>
      <c r="BA30" s="27"/>
      <c r="BB30" s="27"/>
      <c r="BC30" s="27"/>
      <c r="BD30" s="27"/>
      <c r="BE30" s="27"/>
      <c r="BF30" s="27"/>
      <c r="BG30" s="27"/>
      <c r="BH30" s="27"/>
      <c r="BI30" s="27"/>
      <c r="BJ30" s="27"/>
      <c r="BK30" s="27"/>
      <c r="BL30" s="27"/>
      <c r="BM30" s="27"/>
      <c r="BN30" s="27"/>
      <c r="BO30" s="27"/>
      <c r="BP30" s="27"/>
      <c r="BQ30" s="27"/>
      <c r="BR30" s="27"/>
      <c r="BS30" s="27"/>
      <c r="BT30" s="27"/>
      <c r="BU30" s="27"/>
      <c r="BV30" s="27"/>
      <c r="BW30" s="27"/>
      <c r="BX30" s="27"/>
    </row>
    <row r="31" spans="1:76" s="28" customFormat="1" ht="16.5">
      <c r="A31" s="20">
        <f>IF(F31&lt;&gt;"",1+MAX($A$8:A30),"")</f>
        <v>17</v>
      </c>
      <c r="B31" s="258"/>
      <c r="C31" s="38" t="s">
        <v>158</v>
      </c>
      <c r="D31" s="24">
        <v>1541</v>
      </c>
      <c r="E31" s="23">
        <v>0.05</v>
      </c>
      <c r="F31" s="24">
        <f t="shared" si="4"/>
        <v>1618.0500000000002</v>
      </c>
      <c r="G31" s="128" t="s">
        <v>42</v>
      </c>
      <c r="H31" s="214">
        <v>1.7</v>
      </c>
      <c r="I31" s="25">
        <f t="shared" si="5"/>
        <v>2750.6850000000004</v>
      </c>
      <c r="J31" s="222">
        <v>1.74</v>
      </c>
      <c r="K31" s="131">
        <f t="shared" si="6"/>
        <v>24.375818181818182</v>
      </c>
      <c r="L31" s="131">
        <f t="shared" si="7"/>
        <v>63.218390804597696</v>
      </c>
      <c r="M31" s="132">
        <f t="shared" si="8"/>
        <v>110</v>
      </c>
      <c r="N31" s="133">
        <f t="shared" si="9"/>
        <v>2681.34</v>
      </c>
      <c r="O31" s="229">
        <f t="shared" si="10"/>
        <v>5432.0250000000005</v>
      </c>
      <c r="P31" s="134">
        <f t="shared" si="11"/>
        <v>3.3571428571428572</v>
      </c>
      <c r="Q31" s="27"/>
      <c r="R31" s="27"/>
      <c r="S31" s="27"/>
      <c r="T31" s="27"/>
      <c r="U31" s="27"/>
      <c r="V31" s="27"/>
      <c r="W31" s="27"/>
      <c r="X31" s="27"/>
      <c r="Y31" s="27"/>
      <c r="Z31" s="27"/>
      <c r="AA31" s="27"/>
      <c r="AB31" s="27"/>
      <c r="AC31" s="27"/>
      <c r="AD31" s="27"/>
      <c r="AE31" s="27"/>
      <c r="AF31" s="27"/>
      <c r="AG31" s="27"/>
      <c r="AH31" s="27"/>
      <c r="AI31" s="27"/>
      <c r="AJ31" s="27"/>
      <c r="AK31" s="27"/>
      <c r="AL31" s="27"/>
      <c r="AM31" s="27"/>
      <c r="AN31" s="27"/>
      <c r="AO31" s="27"/>
      <c r="AP31" s="27"/>
      <c r="AQ31" s="27"/>
      <c r="AR31" s="27"/>
      <c r="AS31" s="27"/>
      <c r="AT31" s="27"/>
      <c r="AU31" s="27"/>
      <c r="AV31" s="27"/>
      <c r="AW31" s="27"/>
      <c r="AX31" s="27"/>
      <c r="AY31" s="27"/>
      <c r="AZ31" s="27"/>
      <c r="BA31" s="27"/>
      <c r="BB31" s="27"/>
      <c r="BC31" s="27"/>
      <c r="BD31" s="27"/>
      <c r="BE31" s="27"/>
      <c r="BF31" s="27"/>
      <c r="BG31" s="27"/>
      <c r="BH31" s="27"/>
      <c r="BI31" s="27"/>
      <c r="BJ31" s="27"/>
      <c r="BK31" s="27"/>
      <c r="BL31" s="27"/>
      <c r="BM31" s="27"/>
      <c r="BN31" s="27"/>
      <c r="BO31" s="27"/>
      <c r="BP31" s="27"/>
      <c r="BQ31" s="27"/>
      <c r="BR31" s="27"/>
      <c r="BS31" s="27"/>
      <c r="BT31" s="27"/>
      <c r="BU31" s="27"/>
      <c r="BV31" s="27"/>
      <c r="BW31" s="27"/>
      <c r="BX31" s="27"/>
    </row>
    <row r="32" spans="1:76" s="28" customFormat="1" ht="16.5">
      <c r="A32" s="20">
        <f>IF(F32&lt;&gt;"",1+MAX($A$8:A31),"")</f>
        <v>18</v>
      </c>
      <c r="B32" s="258"/>
      <c r="C32" s="38" t="s">
        <v>159</v>
      </c>
      <c r="D32" s="24">
        <v>246</v>
      </c>
      <c r="E32" s="23">
        <v>0.05</v>
      </c>
      <c r="F32" s="24">
        <f t="shared" si="4"/>
        <v>258.3</v>
      </c>
      <c r="G32" s="128" t="s">
        <v>42</v>
      </c>
      <c r="H32" s="214">
        <v>8.42</v>
      </c>
      <c r="I32" s="25">
        <f t="shared" si="5"/>
        <v>2174.886</v>
      </c>
      <c r="J32" s="222">
        <v>2.3199999999999998</v>
      </c>
      <c r="K32" s="131">
        <f t="shared" si="6"/>
        <v>5.1883636363636354</v>
      </c>
      <c r="L32" s="131">
        <f t="shared" si="7"/>
        <v>47.413793103448285</v>
      </c>
      <c r="M32" s="132">
        <f t="shared" si="8"/>
        <v>110</v>
      </c>
      <c r="N32" s="133">
        <f t="shared" si="9"/>
        <v>570.71999999999991</v>
      </c>
      <c r="O32" s="229">
        <f t="shared" si="10"/>
        <v>2745.6059999999998</v>
      </c>
      <c r="P32" s="134">
        <f t="shared" si="11"/>
        <v>10.629523809523809</v>
      </c>
      <c r="Q32" s="27"/>
      <c r="R32" s="27"/>
      <c r="S32" s="27"/>
      <c r="T32" s="27"/>
      <c r="U32" s="27"/>
      <c r="V32" s="27"/>
      <c r="W32" s="27"/>
      <c r="X32" s="27"/>
      <c r="Y32" s="27"/>
      <c r="Z32" s="27"/>
      <c r="AA32" s="27"/>
      <c r="AB32" s="27"/>
      <c r="AC32" s="27"/>
      <c r="AD32" s="27"/>
      <c r="AE32" s="27"/>
      <c r="AF32" s="27"/>
      <c r="AG32" s="27"/>
      <c r="AH32" s="27"/>
      <c r="AI32" s="27"/>
      <c r="AJ32" s="27"/>
      <c r="AK32" s="27"/>
      <c r="AL32" s="27"/>
      <c r="AM32" s="27"/>
      <c r="AN32" s="27"/>
      <c r="AO32" s="27"/>
      <c r="AP32" s="27"/>
      <c r="AQ32" s="27"/>
      <c r="AR32" s="27"/>
      <c r="AS32" s="27"/>
      <c r="AT32" s="27"/>
      <c r="AU32" s="27"/>
      <c r="AV32" s="27"/>
      <c r="AW32" s="27"/>
      <c r="AX32" s="27"/>
      <c r="AY32" s="27"/>
      <c r="AZ32" s="27"/>
      <c r="BA32" s="27"/>
      <c r="BB32" s="27"/>
      <c r="BC32" s="27"/>
      <c r="BD32" s="27"/>
      <c r="BE32" s="27"/>
      <c r="BF32" s="27"/>
      <c r="BG32" s="27"/>
      <c r="BH32" s="27"/>
      <c r="BI32" s="27"/>
      <c r="BJ32" s="27"/>
      <c r="BK32" s="27"/>
      <c r="BL32" s="27"/>
      <c r="BM32" s="27"/>
      <c r="BN32" s="27"/>
      <c r="BO32" s="27"/>
      <c r="BP32" s="27"/>
      <c r="BQ32" s="27"/>
      <c r="BR32" s="27"/>
      <c r="BS32" s="27"/>
      <c r="BT32" s="27"/>
      <c r="BU32" s="27"/>
      <c r="BV32" s="27"/>
      <c r="BW32" s="27"/>
      <c r="BX32" s="27"/>
    </row>
    <row r="33" spans="1:76" s="28" customFormat="1" ht="16.5">
      <c r="A33" s="20">
        <f>IF(F33&lt;&gt;"",1+MAX($A$8:A32),"")</f>
        <v>19</v>
      </c>
      <c r="B33" s="258"/>
      <c r="C33" s="38" t="s">
        <v>160</v>
      </c>
      <c r="D33" s="24">
        <v>29</v>
      </c>
      <c r="E33" s="23">
        <v>0.05</v>
      </c>
      <c r="F33" s="24">
        <f t="shared" ref="F33:F38" si="12">(1+E33)*D33</f>
        <v>30.450000000000003</v>
      </c>
      <c r="G33" s="128" t="s">
        <v>42</v>
      </c>
      <c r="H33" s="214">
        <v>5.86</v>
      </c>
      <c r="I33" s="25">
        <f t="shared" ref="I33:I38" si="13">H33*F33</f>
        <v>178.43700000000004</v>
      </c>
      <c r="J33" s="222">
        <v>2.09</v>
      </c>
      <c r="K33" s="131">
        <f t="shared" ref="K33:K38" si="14">N33/M33</f>
        <v>0.55100000000000005</v>
      </c>
      <c r="L33" s="131">
        <f t="shared" si="7"/>
        <v>52.631578947368418</v>
      </c>
      <c r="M33" s="132">
        <f t="shared" ref="M33:M38" si="15">M$24</f>
        <v>110</v>
      </c>
      <c r="N33" s="133">
        <f t="shared" si="9"/>
        <v>60.61</v>
      </c>
      <c r="O33" s="229">
        <f t="shared" si="10"/>
        <v>239.04700000000003</v>
      </c>
      <c r="P33" s="134">
        <f t="shared" si="11"/>
        <v>7.8504761904761908</v>
      </c>
      <c r="Q33" s="27"/>
      <c r="R33" s="27"/>
      <c r="S33" s="27"/>
      <c r="T33" s="27"/>
      <c r="U33" s="27"/>
      <c r="V33" s="27"/>
      <c r="W33" s="27"/>
      <c r="X33" s="27"/>
      <c r="Y33" s="27"/>
      <c r="Z33" s="27"/>
      <c r="AA33" s="27"/>
      <c r="AB33" s="27"/>
      <c r="AC33" s="27"/>
      <c r="AD33" s="27"/>
      <c r="AE33" s="27"/>
      <c r="AF33" s="27"/>
      <c r="AG33" s="27"/>
      <c r="AH33" s="27"/>
      <c r="AI33" s="27"/>
      <c r="AJ33" s="27"/>
      <c r="AK33" s="27"/>
      <c r="AL33" s="27"/>
      <c r="AM33" s="27"/>
      <c r="AN33" s="27"/>
      <c r="AO33" s="27"/>
      <c r="AP33" s="27"/>
      <c r="AQ33" s="27"/>
      <c r="AR33" s="27"/>
      <c r="AS33" s="27"/>
      <c r="AT33" s="27"/>
      <c r="AU33" s="27"/>
      <c r="AV33" s="27"/>
      <c r="AW33" s="27"/>
      <c r="AX33" s="27"/>
      <c r="AY33" s="27"/>
      <c r="AZ33" s="27"/>
      <c r="BA33" s="27"/>
      <c r="BB33" s="27"/>
      <c r="BC33" s="27"/>
      <c r="BD33" s="27"/>
      <c r="BE33" s="27"/>
      <c r="BF33" s="27"/>
      <c r="BG33" s="27"/>
      <c r="BH33" s="27"/>
      <c r="BI33" s="27"/>
      <c r="BJ33" s="27"/>
      <c r="BK33" s="27"/>
      <c r="BL33" s="27"/>
      <c r="BM33" s="27"/>
      <c r="BN33" s="27"/>
      <c r="BO33" s="27"/>
      <c r="BP33" s="27"/>
      <c r="BQ33" s="27"/>
      <c r="BR33" s="27"/>
      <c r="BS33" s="27"/>
      <c r="BT33" s="27"/>
      <c r="BU33" s="27"/>
      <c r="BV33" s="27"/>
      <c r="BW33" s="27"/>
      <c r="BX33" s="27"/>
    </row>
    <row r="34" spans="1:76" s="28" customFormat="1" ht="16.5">
      <c r="A34" s="20">
        <f>IF(F34&lt;&gt;"",1+MAX($A$8:A33),"")</f>
        <v>20</v>
      </c>
      <c r="B34" s="258"/>
      <c r="C34" s="38" t="s">
        <v>161</v>
      </c>
      <c r="D34" s="24">
        <v>10</v>
      </c>
      <c r="E34" s="23">
        <v>0.05</v>
      </c>
      <c r="F34" s="24">
        <f t="shared" si="12"/>
        <v>10.5</v>
      </c>
      <c r="G34" s="128" t="s">
        <v>42</v>
      </c>
      <c r="H34" s="214">
        <v>21.29</v>
      </c>
      <c r="I34" s="25">
        <f t="shared" si="13"/>
        <v>223.54499999999999</v>
      </c>
      <c r="J34" s="222">
        <v>2.3199999999999998</v>
      </c>
      <c r="K34" s="131">
        <f t="shared" si="14"/>
        <v>0.21090909090909091</v>
      </c>
      <c r="L34" s="131">
        <f t="shared" si="7"/>
        <v>47.413793103448278</v>
      </c>
      <c r="M34" s="132">
        <f t="shared" si="15"/>
        <v>110</v>
      </c>
      <c r="N34" s="133">
        <f t="shared" si="9"/>
        <v>23.2</v>
      </c>
      <c r="O34" s="229">
        <f t="shared" si="10"/>
        <v>246.74499999999998</v>
      </c>
      <c r="P34" s="134">
        <f t="shared" si="11"/>
        <v>23.499523809523808</v>
      </c>
      <c r="Q34" s="27"/>
      <c r="R34" s="27"/>
      <c r="S34" s="27"/>
      <c r="T34" s="27"/>
      <c r="U34" s="27"/>
      <c r="V34" s="27"/>
      <c r="W34" s="27"/>
      <c r="X34" s="27"/>
      <c r="Y34" s="27"/>
      <c r="Z34" s="27"/>
      <c r="AA34" s="27"/>
      <c r="AB34" s="27"/>
      <c r="AC34" s="27"/>
      <c r="AD34" s="27"/>
      <c r="AE34" s="27"/>
      <c r="AF34" s="27"/>
      <c r="AG34" s="27"/>
      <c r="AH34" s="27"/>
      <c r="AI34" s="27"/>
      <c r="AJ34" s="27"/>
      <c r="AK34" s="27"/>
      <c r="AL34" s="27"/>
      <c r="AM34" s="27"/>
      <c r="AN34" s="27"/>
      <c r="AO34" s="27"/>
      <c r="AP34" s="27"/>
      <c r="AQ34" s="27"/>
      <c r="AR34" s="27"/>
      <c r="AS34" s="27"/>
      <c r="AT34" s="27"/>
      <c r="AU34" s="27"/>
      <c r="AV34" s="27"/>
      <c r="AW34" s="27"/>
      <c r="AX34" s="27"/>
      <c r="AY34" s="27"/>
      <c r="AZ34" s="27"/>
      <c r="BA34" s="27"/>
      <c r="BB34" s="27"/>
      <c r="BC34" s="27"/>
      <c r="BD34" s="27"/>
      <c r="BE34" s="27"/>
      <c r="BF34" s="27"/>
      <c r="BG34" s="27"/>
      <c r="BH34" s="27"/>
      <c r="BI34" s="27"/>
      <c r="BJ34" s="27"/>
      <c r="BK34" s="27"/>
      <c r="BL34" s="27"/>
      <c r="BM34" s="27"/>
      <c r="BN34" s="27"/>
      <c r="BO34" s="27"/>
      <c r="BP34" s="27"/>
      <c r="BQ34" s="27"/>
      <c r="BR34" s="27"/>
      <c r="BS34" s="27"/>
      <c r="BT34" s="27"/>
      <c r="BU34" s="27"/>
      <c r="BV34" s="27"/>
      <c r="BW34" s="27"/>
      <c r="BX34" s="27"/>
    </row>
    <row r="35" spans="1:76" s="28" customFormat="1" ht="16.5">
      <c r="A35" s="20">
        <f>IF(F35&lt;&gt;"",1+MAX($A$8:A34),"")</f>
        <v>21</v>
      </c>
      <c r="B35" s="258"/>
      <c r="C35" s="38" t="s">
        <v>162</v>
      </c>
      <c r="D35" s="24">
        <v>10</v>
      </c>
      <c r="E35" s="23">
        <v>0.05</v>
      </c>
      <c r="F35" s="24">
        <f t="shared" si="12"/>
        <v>10.5</v>
      </c>
      <c r="G35" s="128" t="s">
        <v>42</v>
      </c>
      <c r="H35" s="214">
        <v>21.29</v>
      </c>
      <c r="I35" s="25">
        <f t="shared" si="13"/>
        <v>223.54499999999999</v>
      </c>
      <c r="J35" s="222">
        <v>2.3199999999999998</v>
      </c>
      <c r="K35" s="131">
        <f t="shared" si="14"/>
        <v>0.21090909090909091</v>
      </c>
      <c r="L35" s="131">
        <f t="shared" si="7"/>
        <v>47.413793103448278</v>
      </c>
      <c r="M35" s="132">
        <f t="shared" si="15"/>
        <v>110</v>
      </c>
      <c r="N35" s="133">
        <f t="shared" si="9"/>
        <v>23.2</v>
      </c>
      <c r="O35" s="229">
        <f t="shared" si="10"/>
        <v>246.74499999999998</v>
      </c>
      <c r="P35" s="134">
        <f t="shared" si="11"/>
        <v>23.499523809523808</v>
      </c>
      <c r="Q35" s="27"/>
      <c r="R35" s="27"/>
      <c r="S35" s="27"/>
      <c r="T35" s="27"/>
      <c r="U35" s="27"/>
      <c r="V35" s="27"/>
      <c r="W35" s="27"/>
      <c r="X35" s="27"/>
      <c r="Y35" s="27"/>
      <c r="Z35" s="27"/>
      <c r="AA35" s="27"/>
      <c r="AB35" s="27"/>
      <c r="AC35" s="27"/>
      <c r="AD35" s="27"/>
      <c r="AE35" s="27"/>
      <c r="AF35" s="27"/>
      <c r="AG35" s="27"/>
      <c r="AH35" s="27"/>
      <c r="AI35" s="27"/>
      <c r="AJ35" s="27"/>
      <c r="AK35" s="27"/>
      <c r="AL35" s="27"/>
      <c r="AM35" s="27"/>
      <c r="AN35" s="27"/>
      <c r="AO35" s="27"/>
      <c r="AP35" s="27"/>
      <c r="AQ35" s="27"/>
      <c r="AR35" s="27"/>
      <c r="AS35" s="27"/>
      <c r="AT35" s="27"/>
      <c r="AU35" s="27"/>
      <c r="AV35" s="27"/>
      <c r="AW35" s="27"/>
      <c r="AX35" s="27"/>
      <c r="AY35" s="27"/>
      <c r="AZ35" s="27"/>
      <c r="BA35" s="27"/>
      <c r="BB35" s="27"/>
      <c r="BC35" s="27"/>
      <c r="BD35" s="27"/>
      <c r="BE35" s="27"/>
      <c r="BF35" s="27"/>
      <c r="BG35" s="27"/>
      <c r="BH35" s="27"/>
      <c r="BI35" s="27"/>
      <c r="BJ35" s="27"/>
      <c r="BK35" s="27"/>
      <c r="BL35" s="27"/>
      <c r="BM35" s="27"/>
      <c r="BN35" s="27"/>
      <c r="BO35" s="27"/>
      <c r="BP35" s="27"/>
      <c r="BQ35" s="27"/>
      <c r="BR35" s="27"/>
      <c r="BS35" s="27"/>
      <c r="BT35" s="27"/>
      <c r="BU35" s="27"/>
      <c r="BV35" s="27"/>
      <c r="BW35" s="27"/>
      <c r="BX35" s="27"/>
    </row>
    <row r="36" spans="1:76" s="28" customFormat="1" ht="16.5">
      <c r="A36" s="20">
        <f>IF(F36&lt;&gt;"",1+MAX($A$8:A35),"")</f>
        <v>22</v>
      </c>
      <c r="B36" s="258"/>
      <c r="C36" s="38" t="s">
        <v>163</v>
      </c>
      <c r="D36" s="24">
        <v>10</v>
      </c>
      <c r="E36" s="23">
        <v>0.05</v>
      </c>
      <c r="F36" s="24">
        <f t="shared" si="12"/>
        <v>10.5</v>
      </c>
      <c r="G36" s="128" t="s">
        <v>42</v>
      </c>
      <c r="H36" s="214">
        <v>1.7</v>
      </c>
      <c r="I36" s="25">
        <f t="shared" si="13"/>
        <v>17.849999999999998</v>
      </c>
      <c r="J36" s="222">
        <v>1.74</v>
      </c>
      <c r="K36" s="131">
        <f t="shared" si="14"/>
        <v>0.15818181818181817</v>
      </c>
      <c r="L36" s="131">
        <f t="shared" si="7"/>
        <v>63.218390804597703</v>
      </c>
      <c r="M36" s="132">
        <f t="shared" si="15"/>
        <v>110</v>
      </c>
      <c r="N36" s="133">
        <f t="shared" si="9"/>
        <v>17.399999999999999</v>
      </c>
      <c r="O36" s="229">
        <f t="shared" si="10"/>
        <v>35.25</v>
      </c>
      <c r="P36" s="134">
        <f t="shared" si="11"/>
        <v>3.3571428571428572</v>
      </c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7"/>
      <c r="AD36" s="27"/>
      <c r="AE36" s="27"/>
      <c r="AF36" s="27"/>
      <c r="AG36" s="27"/>
      <c r="AH36" s="27"/>
      <c r="AI36" s="27"/>
      <c r="AJ36" s="27"/>
      <c r="AK36" s="27"/>
      <c r="AL36" s="27"/>
      <c r="AM36" s="27"/>
      <c r="AN36" s="27"/>
      <c r="AO36" s="27"/>
      <c r="AP36" s="27"/>
      <c r="AQ36" s="27"/>
      <c r="AR36" s="27"/>
      <c r="AS36" s="27"/>
      <c r="AT36" s="27"/>
      <c r="AU36" s="27"/>
      <c r="AV36" s="27"/>
      <c r="AW36" s="27"/>
      <c r="AX36" s="27"/>
      <c r="AY36" s="27"/>
      <c r="AZ36" s="27"/>
      <c r="BA36" s="27"/>
      <c r="BB36" s="27"/>
      <c r="BC36" s="27"/>
      <c r="BD36" s="27"/>
      <c r="BE36" s="27"/>
      <c r="BF36" s="27"/>
      <c r="BG36" s="27"/>
      <c r="BH36" s="27"/>
      <c r="BI36" s="27"/>
      <c r="BJ36" s="27"/>
      <c r="BK36" s="27"/>
      <c r="BL36" s="27"/>
      <c r="BM36" s="27"/>
      <c r="BN36" s="27"/>
      <c r="BO36" s="27"/>
      <c r="BP36" s="27"/>
      <c r="BQ36" s="27"/>
      <c r="BR36" s="27"/>
      <c r="BS36" s="27"/>
      <c r="BT36" s="27"/>
      <c r="BU36" s="27"/>
      <c r="BV36" s="27"/>
      <c r="BW36" s="27"/>
      <c r="BX36" s="27"/>
    </row>
    <row r="37" spans="1:76" s="28" customFormat="1" ht="16.5">
      <c r="A37" s="20">
        <f>IF(F37&lt;&gt;"",1+MAX($A$8:A36),"")</f>
        <v>23</v>
      </c>
      <c r="B37" s="258"/>
      <c r="C37" s="38" t="s">
        <v>164</v>
      </c>
      <c r="D37" s="24">
        <v>56</v>
      </c>
      <c r="E37" s="23">
        <v>0.05</v>
      </c>
      <c r="F37" s="24">
        <f t="shared" si="12"/>
        <v>58.800000000000004</v>
      </c>
      <c r="G37" s="128" t="s">
        <v>42</v>
      </c>
      <c r="H37" s="214">
        <v>17.14</v>
      </c>
      <c r="I37" s="25">
        <f t="shared" si="13"/>
        <v>1007.8320000000001</v>
      </c>
      <c r="J37" s="222">
        <v>2.3199999999999998</v>
      </c>
      <c r="K37" s="131">
        <f t="shared" si="14"/>
        <v>1.181090909090909</v>
      </c>
      <c r="L37" s="131">
        <f t="shared" si="7"/>
        <v>47.413793103448278</v>
      </c>
      <c r="M37" s="132">
        <f t="shared" si="15"/>
        <v>110</v>
      </c>
      <c r="N37" s="133">
        <f t="shared" si="9"/>
        <v>129.91999999999999</v>
      </c>
      <c r="O37" s="229">
        <f t="shared" si="10"/>
        <v>1137.7520000000002</v>
      </c>
      <c r="P37" s="134">
        <f t="shared" si="11"/>
        <v>19.349523809523813</v>
      </c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7"/>
      <c r="AD37" s="27"/>
      <c r="AE37" s="27"/>
      <c r="AF37" s="27"/>
      <c r="AG37" s="27"/>
      <c r="AH37" s="27"/>
      <c r="AI37" s="27"/>
      <c r="AJ37" s="27"/>
      <c r="AK37" s="27"/>
      <c r="AL37" s="27"/>
      <c r="AM37" s="27"/>
      <c r="AN37" s="27"/>
      <c r="AO37" s="27"/>
      <c r="AP37" s="27"/>
      <c r="AQ37" s="27"/>
      <c r="AR37" s="27"/>
      <c r="AS37" s="27"/>
      <c r="AT37" s="27"/>
      <c r="AU37" s="27"/>
      <c r="AV37" s="27"/>
      <c r="AW37" s="27"/>
      <c r="AX37" s="27"/>
      <c r="AY37" s="27"/>
      <c r="AZ37" s="27"/>
      <c r="BA37" s="27"/>
      <c r="BB37" s="27"/>
      <c r="BC37" s="27"/>
      <c r="BD37" s="27"/>
      <c r="BE37" s="27"/>
      <c r="BF37" s="27"/>
      <c r="BG37" s="27"/>
      <c r="BH37" s="27"/>
      <c r="BI37" s="27"/>
      <c r="BJ37" s="27"/>
      <c r="BK37" s="27"/>
      <c r="BL37" s="27"/>
      <c r="BM37" s="27"/>
      <c r="BN37" s="27"/>
      <c r="BO37" s="27"/>
      <c r="BP37" s="27"/>
      <c r="BQ37" s="27"/>
      <c r="BR37" s="27"/>
      <c r="BS37" s="27"/>
      <c r="BT37" s="27"/>
      <c r="BU37" s="27"/>
      <c r="BV37" s="27"/>
      <c r="BW37" s="27"/>
      <c r="BX37" s="27"/>
    </row>
    <row r="38" spans="1:76" s="28" customFormat="1" ht="16.5">
      <c r="A38" s="20">
        <f>IF(F38&lt;&gt;"",1+MAX($A$8:A37),"")</f>
        <v>24</v>
      </c>
      <c r="B38" s="258"/>
      <c r="C38" s="38" t="s">
        <v>165</v>
      </c>
      <c r="D38" s="24">
        <v>56</v>
      </c>
      <c r="E38" s="23">
        <v>0.05</v>
      </c>
      <c r="F38" s="24">
        <f t="shared" si="12"/>
        <v>58.800000000000004</v>
      </c>
      <c r="G38" s="128" t="s">
        <v>42</v>
      </c>
      <c r="H38" s="214">
        <v>17.14</v>
      </c>
      <c r="I38" s="25">
        <f t="shared" si="13"/>
        <v>1007.8320000000001</v>
      </c>
      <c r="J38" s="222">
        <v>2.3199999999999998</v>
      </c>
      <c r="K38" s="131">
        <f t="shared" si="14"/>
        <v>1.181090909090909</v>
      </c>
      <c r="L38" s="131">
        <f t="shared" si="7"/>
        <v>47.413793103448278</v>
      </c>
      <c r="M38" s="132">
        <f t="shared" si="15"/>
        <v>110</v>
      </c>
      <c r="N38" s="133">
        <f t="shared" si="9"/>
        <v>129.91999999999999</v>
      </c>
      <c r="O38" s="229">
        <f t="shared" si="10"/>
        <v>1137.7520000000002</v>
      </c>
      <c r="P38" s="134">
        <f t="shared" si="11"/>
        <v>19.349523809523813</v>
      </c>
      <c r="Q38" s="27"/>
      <c r="R38" s="27"/>
      <c r="S38" s="27"/>
      <c r="T38" s="27"/>
      <c r="U38" s="27"/>
      <c r="V38" s="27"/>
      <c r="W38" s="27"/>
      <c r="X38" s="27"/>
      <c r="Y38" s="27"/>
      <c r="Z38" s="27"/>
      <c r="AA38" s="27"/>
      <c r="AB38" s="27"/>
      <c r="AC38" s="27"/>
      <c r="AD38" s="27"/>
      <c r="AE38" s="27"/>
      <c r="AF38" s="27"/>
      <c r="AG38" s="27"/>
      <c r="AH38" s="27"/>
      <c r="AI38" s="27"/>
      <c r="AJ38" s="27"/>
      <c r="AK38" s="27"/>
      <c r="AL38" s="27"/>
      <c r="AM38" s="27"/>
      <c r="AN38" s="27"/>
      <c r="AO38" s="27"/>
      <c r="AP38" s="27"/>
      <c r="AQ38" s="27"/>
      <c r="AR38" s="27"/>
      <c r="AS38" s="27"/>
      <c r="AT38" s="27"/>
      <c r="AU38" s="27"/>
      <c r="AV38" s="27"/>
      <c r="AW38" s="27"/>
      <c r="AX38" s="27"/>
      <c r="AY38" s="27"/>
      <c r="AZ38" s="27"/>
      <c r="BA38" s="27"/>
      <c r="BB38" s="27"/>
      <c r="BC38" s="27"/>
      <c r="BD38" s="27"/>
      <c r="BE38" s="27"/>
      <c r="BF38" s="27"/>
      <c r="BG38" s="27"/>
      <c r="BH38" s="27"/>
      <c r="BI38" s="27"/>
      <c r="BJ38" s="27"/>
      <c r="BK38" s="27"/>
      <c r="BL38" s="27"/>
      <c r="BM38" s="27"/>
      <c r="BN38" s="27"/>
      <c r="BO38" s="27"/>
      <c r="BP38" s="27"/>
      <c r="BQ38" s="27"/>
      <c r="BR38" s="27"/>
      <c r="BS38" s="27"/>
      <c r="BT38" s="27"/>
      <c r="BU38" s="27"/>
      <c r="BV38" s="27"/>
      <c r="BW38" s="27"/>
      <c r="BX38" s="27"/>
    </row>
    <row r="39" spans="1:76" s="28" customFormat="1" ht="16.5">
      <c r="A39" s="20">
        <f>IF(F39&lt;&gt;"",1+MAX($A$8:A38),"")</f>
        <v>25</v>
      </c>
      <c r="B39" s="258"/>
      <c r="C39" s="38" t="s">
        <v>260</v>
      </c>
      <c r="D39" s="24">
        <v>12</v>
      </c>
      <c r="E39" s="23">
        <v>0.05</v>
      </c>
      <c r="F39" s="24">
        <f t="shared" ref="F39:F44" si="16">(1+E39)*D39</f>
        <v>12.600000000000001</v>
      </c>
      <c r="G39" s="128" t="s">
        <v>42</v>
      </c>
      <c r="H39" s="214">
        <v>3.03</v>
      </c>
      <c r="I39" s="25">
        <f t="shared" ref="I39:I44" si="17">H39*F39</f>
        <v>38.178000000000004</v>
      </c>
      <c r="J39" s="222">
        <v>1.74</v>
      </c>
      <c r="K39" s="131">
        <f t="shared" ref="K39:K44" si="18">N39/M39</f>
        <v>0.1898181818181818</v>
      </c>
      <c r="L39" s="131">
        <f t="shared" si="7"/>
        <v>63.218390804597703</v>
      </c>
      <c r="M39" s="132">
        <f t="shared" ref="M39:M44" si="19">M$24</f>
        <v>110</v>
      </c>
      <c r="N39" s="133">
        <f t="shared" si="9"/>
        <v>20.88</v>
      </c>
      <c r="O39" s="229">
        <f t="shared" si="10"/>
        <v>59.058000000000007</v>
      </c>
      <c r="P39" s="134">
        <f t="shared" si="11"/>
        <v>4.6871428571428568</v>
      </c>
      <c r="Q39" s="27"/>
      <c r="R39" s="27"/>
      <c r="S39" s="27"/>
      <c r="T39" s="27"/>
      <c r="U39" s="27"/>
      <c r="V39" s="27"/>
      <c r="W39" s="27"/>
      <c r="X39" s="27"/>
      <c r="Y39" s="27"/>
      <c r="Z39" s="27"/>
      <c r="AA39" s="27"/>
      <c r="AB39" s="27"/>
      <c r="AC39" s="27"/>
      <c r="AD39" s="27"/>
      <c r="AE39" s="27"/>
      <c r="AF39" s="27"/>
      <c r="AG39" s="27"/>
      <c r="AH39" s="27"/>
      <c r="AI39" s="27"/>
      <c r="AJ39" s="27"/>
      <c r="AK39" s="27"/>
      <c r="AL39" s="27"/>
      <c r="AM39" s="27"/>
      <c r="AN39" s="27"/>
      <c r="AO39" s="27"/>
      <c r="AP39" s="27"/>
      <c r="AQ39" s="27"/>
      <c r="AR39" s="27"/>
      <c r="AS39" s="27"/>
      <c r="AT39" s="27"/>
      <c r="AU39" s="27"/>
      <c r="AV39" s="27"/>
      <c r="AW39" s="27"/>
      <c r="AX39" s="27"/>
      <c r="AY39" s="27"/>
      <c r="AZ39" s="27"/>
      <c r="BA39" s="27"/>
      <c r="BB39" s="27"/>
      <c r="BC39" s="27"/>
      <c r="BD39" s="27"/>
      <c r="BE39" s="27"/>
      <c r="BF39" s="27"/>
      <c r="BG39" s="27"/>
      <c r="BH39" s="27"/>
      <c r="BI39" s="27"/>
      <c r="BJ39" s="27"/>
      <c r="BK39" s="27"/>
      <c r="BL39" s="27"/>
      <c r="BM39" s="27"/>
      <c r="BN39" s="27"/>
      <c r="BO39" s="27"/>
      <c r="BP39" s="27"/>
      <c r="BQ39" s="27"/>
      <c r="BR39" s="27"/>
      <c r="BS39" s="27"/>
      <c r="BT39" s="27"/>
      <c r="BU39" s="27"/>
      <c r="BV39" s="27"/>
      <c r="BW39" s="27"/>
      <c r="BX39" s="27"/>
    </row>
    <row r="40" spans="1:76" s="28" customFormat="1" ht="16.5">
      <c r="A40" s="20">
        <f>IF(F40&lt;&gt;"",1+MAX($A$8:A39),"")</f>
        <v>26</v>
      </c>
      <c r="B40" s="258"/>
      <c r="C40" s="38" t="s">
        <v>166</v>
      </c>
      <c r="D40" s="24">
        <v>15</v>
      </c>
      <c r="E40" s="23">
        <v>0.05</v>
      </c>
      <c r="F40" s="24">
        <f t="shared" si="16"/>
        <v>15.75</v>
      </c>
      <c r="G40" s="128" t="s">
        <v>42</v>
      </c>
      <c r="H40" s="214">
        <v>2.14</v>
      </c>
      <c r="I40" s="25">
        <f t="shared" si="17"/>
        <v>33.705000000000005</v>
      </c>
      <c r="J40" s="222">
        <v>1.74</v>
      </c>
      <c r="K40" s="131">
        <f t="shared" si="18"/>
        <v>0.23727272727272727</v>
      </c>
      <c r="L40" s="131">
        <f t="shared" si="7"/>
        <v>63.218390804597703</v>
      </c>
      <c r="M40" s="132">
        <f t="shared" si="19"/>
        <v>110</v>
      </c>
      <c r="N40" s="133">
        <f t="shared" si="9"/>
        <v>26.1</v>
      </c>
      <c r="O40" s="229">
        <f t="shared" si="10"/>
        <v>59.805000000000007</v>
      </c>
      <c r="P40" s="134">
        <f t="shared" si="11"/>
        <v>3.7971428571428576</v>
      </c>
      <c r="Q40" s="27"/>
      <c r="R40" s="27"/>
      <c r="S40" s="27"/>
      <c r="T40" s="27"/>
      <c r="U40" s="27"/>
      <c r="V40" s="27"/>
      <c r="W40" s="27"/>
      <c r="X40" s="27"/>
      <c r="Y40" s="27"/>
      <c r="Z40" s="27"/>
      <c r="AA40" s="27"/>
      <c r="AB40" s="27"/>
      <c r="AC40" s="27"/>
      <c r="AD40" s="27"/>
      <c r="AE40" s="27"/>
      <c r="AF40" s="27"/>
      <c r="AG40" s="27"/>
      <c r="AH40" s="27"/>
      <c r="AI40" s="27"/>
      <c r="AJ40" s="27"/>
      <c r="AK40" s="27"/>
      <c r="AL40" s="27"/>
      <c r="AM40" s="27"/>
      <c r="AN40" s="27"/>
      <c r="AO40" s="27"/>
      <c r="AP40" s="27"/>
      <c r="AQ40" s="27"/>
      <c r="AR40" s="27"/>
      <c r="AS40" s="27"/>
      <c r="AT40" s="27"/>
      <c r="AU40" s="27"/>
      <c r="AV40" s="27"/>
      <c r="AW40" s="27"/>
      <c r="AX40" s="27"/>
      <c r="AY40" s="27"/>
      <c r="AZ40" s="27"/>
      <c r="BA40" s="27"/>
      <c r="BB40" s="27"/>
      <c r="BC40" s="27"/>
      <c r="BD40" s="27"/>
      <c r="BE40" s="27"/>
      <c r="BF40" s="27"/>
      <c r="BG40" s="27"/>
      <c r="BH40" s="27"/>
      <c r="BI40" s="27"/>
      <c r="BJ40" s="27"/>
      <c r="BK40" s="27"/>
      <c r="BL40" s="27"/>
      <c r="BM40" s="27"/>
      <c r="BN40" s="27"/>
      <c r="BO40" s="27"/>
      <c r="BP40" s="27"/>
      <c r="BQ40" s="27"/>
      <c r="BR40" s="27"/>
      <c r="BS40" s="27"/>
      <c r="BT40" s="27"/>
      <c r="BU40" s="27"/>
      <c r="BV40" s="27"/>
      <c r="BW40" s="27"/>
      <c r="BX40" s="27"/>
    </row>
    <row r="41" spans="1:76" s="28" customFormat="1" ht="16.5">
      <c r="A41" s="20">
        <f>IF(F41&lt;&gt;"",1+MAX($A$8:A40),"")</f>
        <v>27</v>
      </c>
      <c r="B41" s="258"/>
      <c r="C41" s="38" t="s">
        <v>167</v>
      </c>
      <c r="D41" s="24">
        <v>10</v>
      </c>
      <c r="E41" s="23">
        <v>0.05</v>
      </c>
      <c r="F41" s="24">
        <f t="shared" si="16"/>
        <v>10.5</v>
      </c>
      <c r="G41" s="128" t="s">
        <v>42</v>
      </c>
      <c r="H41" s="214">
        <v>2.14</v>
      </c>
      <c r="I41" s="25">
        <f t="shared" si="17"/>
        <v>22.470000000000002</v>
      </c>
      <c r="J41" s="222">
        <v>1.74</v>
      </c>
      <c r="K41" s="131">
        <f t="shared" si="18"/>
        <v>0.15818181818181817</v>
      </c>
      <c r="L41" s="131">
        <f t="shared" si="7"/>
        <v>63.218390804597703</v>
      </c>
      <c r="M41" s="132">
        <f t="shared" si="19"/>
        <v>110</v>
      </c>
      <c r="N41" s="133">
        <f t="shared" si="9"/>
        <v>17.399999999999999</v>
      </c>
      <c r="O41" s="229">
        <f t="shared" si="10"/>
        <v>39.870000000000005</v>
      </c>
      <c r="P41" s="134">
        <f t="shared" si="11"/>
        <v>3.7971428571428576</v>
      </c>
      <c r="Q41" s="27"/>
      <c r="R41" s="27"/>
      <c r="S41" s="27"/>
      <c r="T41" s="27"/>
      <c r="U41" s="27"/>
      <c r="V41" s="27"/>
      <c r="W41" s="27"/>
      <c r="X41" s="27"/>
      <c r="Y41" s="27"/>
      <c r="Z41" s="27"/>
      <c r="AA41" s="27"/>
      <c r="AB41" s="27"/>
      <c r="AC41" s="27"/>
      <c r="AD41" s="27"/>
      <c r="AE41" s="27"/>
      <c r="AF41" s="27"/>
      <c r="AG41" s="27"/>
      <c r="AH41" s="27"/>
      <c r="AI41" s="27"/>
      <c r="AJ41" s="27"/>
      <c r="AK41" s="27"/>
      <c r="AL41" s="27"/>
      <c r="AM41" s="27"/>
      <c r="AN41" s="27"/>
      <c r="AO41" s="27"/>
      <c r="AP41" s="27"/>
      <c r="AQ41" s="27"/>
      <c r="AR41" s="27"/>
      <c r="AS41" s="27"/>
      <c r="AT41" s="27"/>
      <c r="AU41" s="27"/>
      <c r="AV41" s="27"/>
      <c r="AW41" s="27"/>
      <c r="AX41" s="27"/>
      <c r="AY41" s="27"/>
      <c r="AZ41" s="27"/>
      <c r="BA41" s="27"/>
      <c r="BB41" s="27"/>
      <c r="BC41" s="27"/>
      <c r="BD41" s="27"/>
      <c r="BE41" s="27"/>
      <c r="BF41" s="27"/>
      <c r="BG41" s="27"/>
      <c r="BH41" s="27"/>
      <c r="BI41" s="27"/>
      <c r="BJ41" s="27"/>
      <c r="BK41" s="27"/>
      <c r="BL41" s="27"/>
      <c r="BM41" s="27"/>
      <c r="BN41" s="27"/>
      <c r="BO41" s="27"/>
      <c r="BP41" s="27"/>
      <c r="BQ41" s="27"/>
      <c r="BR41" s="27"/>
      <c r="BS41" s="27"/>
      <c r="BT41" s="27"/>
      <c r="BU41" s="27"/>
      <c r="BV41" s="27"/>
      <c r="BW41" s="27"/>
      <c r="BX41" s="27"/>
    </row>
    <row r="42" spans="1:76" s="28" customFormat="1" ht="16.5">
      <c r="A42" s="20">
        <f>IF(F42&lt;&gt;"",1+MAX($A$8:A41),"")</f>
        <v>28</v>
      </c>
      <c r="B42" s="258"/>
      <c r="C42" s="38" t="s">
        <v>168</v>
      </c>
      <c r="D42" s="24">
        <v>76</v>
      </c>
      <c r="E42" s="23">
        <v>0.05</v>
      </c>
      <c r="F42" s="24">
        <f t="shared" si="16"/>
        <v>79.8</v>
      </c>
      <c r="G42" s="128" t="s">
        <v>42</v>
      </c>
      <c r="H42" s="214">
        <v>7.29</v>
      </c>
      <c r="I42" s="25">
        <f t="shared" si="17"/>
        <v>581.74199999999996</v>
      </c>
      <c r="J42" s="222">
        <v>2.09</v>
      </c>
      <c r="K42" s="131">
        <f t="shared" si="18"/>
        <v>1.4439999999999997</v>
      </c>
      <c r="L42" s="131">
        <f t="shared" si="7"/>
        <v>52.631578947368432</v>
      </c>
      <c r="M42" s="132">
        <f t="shared" si="19"/>
        <v>110</v>
      </c>
      <c r="N42" s="133">
        <f t="shared" si="9"/>
        <v>158.83999999999997</v>
      </c>
      <c r="O42" s="229">
        <f t="shared" si="10"/>
        <v>740.58199999999988</v>
      </c>
      <c r="P42" s="134">
        <f t="shared" si="11"/>
        <v>9.2804761904761897</v>
      </c>
      <c r="Q42" s="27"/>
      <c r="R42" s="27"/>
      <c r="S42" s="27"/>
      <c r="T42" s="27"/>
      <c r="U42" s="27"/>
      <c r="V42" s="27"/>
      <c r="W42" s="27"/>
      <c r="X42" s="27"/>
      <c r="Y42" s="27"/>
      <c r="Z42" s="27"/>
      <c r="AA42" s="27"/>
      <c r="AB42" s="27"/>
      <c r="AC42" s="27"/>
      <c r="AD42" s="27"/>
      <c r="AE42" s="27"/>
      <c r="AF42" s="27"/>
      <c r="AG42" s="27"/>
      <c r="AH42" s="27"/>
      <c r="AI42" s="27"/>
      <c r="AJ42" s="27"/>
      <c r="AK42" s="27"/>
      <c r="AL42" s="27"/>
      <c r="AM42" s="27"/>
      <c r="AN42" s="27"/>
      <c r="AO42" s="27"/>
      <c r="AP42" s="27"/>
      <c r="AQ42" s="27"/>
      <c r="AR42" s="27"/>
      <c r="AS42" s="27"/>
      <c r="AT42" s="27"/>
      <c r="AU42" s="27"/>
      <c r="AV42" s="27"/>
      <c r="AW42" s="27"/>
      <c r="AX42" s="27"/>
      <c r="AY42" s="27"/>
      <c r="AZ42" s="27"/>
      <c r="BA42" s="27"/>
      <c r="BB42" s="27"/>
      <c r="BC42" s="27"/>
      <c r="BD42" s="27"/>
      <c r="BE42" s="27"/>
      <c r="BF42" s="27"/>
      <c r="BG42" s="27"/>
      <c r="BH42" s="27"/>
      <c r="BI42" s="27"/>
      <c r="BJ42" s="27"/>
      <c r="BK42" s="27"/>
      <c r="BL42" s="27"/>
      <c r="BM42" s="27"/>
      <c r="BN42" s="27"/>
      <c r="BO42" s="27"/>
      <c r="BP42" s="27"/>
      <c r="BQ42" s="27"/>
      <c r="BR42" s="27"/>
      <c r="BS42" s="27"/>
      <c r="BT42" s="27"/>
      <c r="BU42" s="27"/>
      <c r="BV42" s="27"/>
      <c r="BW42" s="27"/>
      <c r="BX42" s="27"/>
    </row>
    <row r="43" spans="1:76" s="28" customFormat="1" ht="16.5">
      <c r="A43" s="20">
        <f>IF(F43&lt;&gt;"",1+MAX($A$8:A42),"")</f>
        <v>29</v>
      </c>
      <c r="B43" s="258"/>
      <c r="C43" s="38" t="s">
        <v>169</v>
      </c>
      <c r="D43" s="24">
        <v>14</v>
      </c>
      <c r="E43" s="23">
        <v>0.05</v>
      </c>
      <c r="F43" s="24">
        <f t="shared" si="16"/>
        <v>14.700000000000001</v>
      </c>
      <c r="G43" s="128" t="s">
        <v>42</v>
      </c>
      <c r="H43" s="214">
        <v>7.29</v>
      </c>
      <c r="I43" s="25">
        <f t="shared" si="17"/>
        <v>107.16300000000001</v>
      </c>
      <c r="J43" s="222">
        <v>2.09</v>
      </c>
      <c r="K43" s="131">
        <f t="shared" si="18"/>
        <v>0.26599999999999996</v>
      </c>
      <c r="L43" s="131">
        <f t="shared" si="7"/>
        <v>52.631578947368432</v>
      </c>
      <c r="M43" s="132">
        <f t="shared" si="19"/>
        <v>110</v>
      </c>
      <c r="N43" s="133">
        <f t="shared" si="9"/>
        <v>29.259999999999998</v>
      </c>
      <c r="O43" s="229">
        <f t="shared" si="10"/>
        <v>136.423</v>
      </c>
      <c r="P43" s="134">
        <f t="shared" si="11"/>
        <v>9.2804761904761897</v>
      </c>
      <c r="Q43" s="27"/>
      <c r="R43" s="27"/>
      <c r="S43" s="27"/>
      <c r="T43" s="27"/>
      <c r="U43" s="27"/>
      <c r="V43" s="27"/>
      <c r="W43" s="27"/>
      <c r="X43" s="27"/>
      <c r="Y43" s="27"/>
      <c r="Z43" s="27"/>
      <c r="AA43" s="27"/>
      <c r="AB43" s="27"/>
      <c r="AC43" s="27"/>
      <c r="AD43" s="27"/>
      <c r="AE43" s="27"/>
      <c r="AF43" s="27"/>
      <c r="AG43" s="27"/>
      <c r="AH43" s="27"/>
      <c r="AI43" s="27"/>
      <c r="AJ43" s="27"/>
      <c r="AK43" s="27"/>
      <c r="AL43" s="27"/>
      <c r="AM43" s="27"/>
      <c r="AN43" s="27"/>
      <c r="AO43" s="27"/>
      <c r="AP43" s="27"/>
      <c r="AQ43" s="27"/>
      <c r="AR43" s="27"/>
      <c r="AS43" s="27"/>
      <c r="AT43" s="27"/>
      <c r="AU43" s="27"/>
      <c r="AV43" s="27"/>
      <c r="AW43" s="27"/>
      <c r="AX43" s="27"/>
      <c r="AY43" s="27"/>
      <c r="AZ43" s="27"/>
      <c r="BA43" s="27"/>
      <c r="BB43" s="27"/>
      <c r="BC43" s="27"/>
      <c r="BD43" s="27"/>
      <c r="BE43" s="27"/>
      <c r="BF43" s="27"/>
      <c r="BG43" s="27"/>
      <c r="BH43" s="27"/>
      <c r="BI43" s="27"/>
      <c r="BJ43" s="27"/>
      <c r="BK43" s="27"/>
      <c r="BL43" s="27"/>
      <c r="BM43" s="27"/>
      <c r="BN43" s="27"/>
      <c r="BO43" s="27"/>
      <c r="BP43" s="27"/>
      <c r="BQ43" s="27"/>
      <c r="BR43" s="27"/>
      <c r="BS43" s="27"/>
      <c r="BT43" s="27"/>
      <c r="BU43" s="27"/>
      <c r="BV43" s="27"/>
      <c r="BW43" s="27"/>
      <c r="BX43" s="27"/>
    </row>
    <row r="44" spans="1:76" s="28" customFormat="1" ht="16.5">
      <c r="A44" s="20">
        <f>IF(F44&lt;&gt;"",1+MAX($A$8:A43),"")</f>
        <v>30</v>
      </c>
      <c r="B44" s="258"/>
      <c r="C44" s="38" t="s">
        <v>170</v>
      </c>
      <c r="D44" s="24">
        <v>42</v>
      </c>
      <c r="E44" s="23">
        <v>0.05</v>
      </c>
      <c r="F44" s="24">
        <f t="shared" si="16"/>
        <v>44.1</v>
      </c>
      <c r="G44" s="128" t="s">
        <v>42</v>
      </c>
      <c r="H44" s="214">
        <v>7.29</v>
      </c>
      <c r="I44" s="25">
        <f t="shared" si="17"/>
        <v>321.48900000000003</v>
      </c>
      <c r="J44" s="222">
        <v>2.09</v>
      </c>
      <c r="K44" s="131">
        <f t="shared" si="18"/>
        <v>0.79800000000000004</v>
      </c>
      <c r="L44" s="131">
        <f t="shared" si="7"/>
        <v>52.631578947368418</v>
      </c>
      <c r="M44" s="132">
        <f t="shared" si="19"/>
        <v>110</v>
      </c>
      <c r="N44" s="133">
        <f t="shared" si="9"/>
        <v>87.78</v>
      </c>
      <c r="O44" s="229">
        <f t="shared" si="10"/>
        <v>409.26900000000001</v>
      </c>
      <c r="P44" s="134">
        <f t="shared" si="11"/>
        <v>9.2804761904761897</v>
      </c>
      <c r="Q44" s="27"/>
      <c r="R44" s="27"/>
      <c r="S44" s="27"/>
      <c r="T44" s="27"/>
      <c r="U44" s="27"/>
      <c r="V44" s="27"/>
      <c r="W44" s="27"/>
      <c r="X44" s="27"/>
      <c r="Y44" s="27"/>
      <c r="Z44" s="27"/>
      <c r="AA44" s="27"/>
      <c r="AB44" s="27"/>
      <c r="AC44" s="27"/>
      <c r="AD44" s="27"/>
      <c r="AE44" s="27"/>
      <c r="AF44" s="27"/>
      <c r="AG44" s="27"/>
      <c r="AH44" s="27"/>
      <c r="AI44" s="27"/>
      <c r="AJ44" s="27"/>
      <c r="AK44" s="27"/>
      <c r="AL44" s="27"/>
      <c r="AM44" s="27"/>
      <c r="AN44" s="27"/>
      <c r="AO44" s="27"/>
      <c r="AP44" s="27"/>
      <c r="AQ44" s="27"/>
      <c r="AR44" s="27"/>
      <c r="AS44" s="27"/>
      <c r="AT44" s="27"/>
      <c r="AU44" s="27"/>
      <c r="AV44" s="27"/>
      <c r="AW44" s="27"/>
      <c r="AX44" s="27"/>
      <c r="AY44" s="27"/>
      <c r="AZ44" s="27"/>
      <c r="BA44" s="27"/>
      <c r="BB44" s="27"/>
      <c r="BC44" s="27"/>
      <c r="BD44" s="27"/>
      <c r="BE44" s="27"/>
      <c r="BF44" s="27"/>
      <c r="BG44" s="27"/>
      <c r="BH44" s="27"/>
      <c r="BI44" s="27"/>
      <c r="BJ44" s="27"/>
      <c r="BK44" s="27"/>
      <c r="BL44" s="27"/>
      <c r="BM44" s="27"/>
      <c r="BN44" s="27"/>
      <c r="BO44" s="27"/>
      <c r="BP44" s="27"/>
      <c r="BQ44" s="27"/>
      <c r="BR44" s="27"/>
      <c r="BS44" s="27"/>
      <c r="BT44" s="27"/>
      <c r="BU44" s="27"/>
      <c r="BV44" s="27"/>
      <c r="BW44" s="27"/>
      <c r="BX44" s="27"/>
    </row>
    <row r="45" spans="1:76" s="28" customFormat="1" ht="16.5">
      <c r="A45" s="20">
        <f>IF(F45&lt;&gt;"",1+MAX($A$8:A44),"")</f>
        <v>31</v>
      </c>
      <c r="B45" s="258"/>
      <c r="C45" s="38" t="s">
        <v>171</v>
      </c>
      <c r="D45" s="24">
        <v>579.25</v>
      </c>
      <c r="E45" s="23">
        <v>0.05</v>
      </c>
      <c r="F45" s="24">
        <f t="shared" ref="F45" si="20">(1+E45)*D45</f>
        <v>608.21249999999998</v>
      </c>
      <c r="G45" s="128" t="s">
        <v>42</v>
      </c>
      <c r="H45" s="214">
        <v>3.11</v>
      </c>
      <c r="I45" s="25">
        <f t="shared" ref="I45:I48" si="21">H45*F45</f>
        <v>1891.5408749999999</v>
      </c>
      <c r="J45" s="222">
        <v>3.48</v>
      </c>
      <c r="K45" s="131">
        <f t="shared" ref="K45:K48" si="22">N45/M45</f>
        <v>18.325363636363637</v>
      </c>
      <c r="L45" s="131">
        <f t="shared" si="7"/>
        <v>31.609195402298848</v>
      </c>
      <c r="M45" s="132">
        <f t="shared" ref="M45:M48" si="23">M$24</f>
        <v>110</v>
      </c>
      <c r="N45" s="133">
        <f t="shared" si="9"/>
        <v>2015.79</v>
      </c>
      <c r="O45" s="229">
        <f t="shared" si="10"/>
        <v>3907.3308749999997</v>
      </c>
      <c r="P45" s="134">
        <f t="shared" si="11"/>
        <v>6.4242857142857144</v>
      </c>
      <c r="Q45" s="27"/>
      <c r="R45" s="27"/>
      <c r="S45" s="27"/>
      <c r="T45" s="27"/>
      <c r="U45" s="27"/>
      <c r="V45" s="27"/>
      <c r="W45" s="27"/>
      <c r="X45" s="27"/>
      <c r="Y45" s="27"/>
      <c r="Z45" s="27"/>
      <c r="AA45" s="27"/>
      <c r="AB45" s="27"/>
      <c r="AC45" s="27"/>
      <c r="AD45" s="27"/>
      <c r="AE45" s="27"/>
      <c r="AF45" s="27"/>
      <c r="AG45" s="27"/>
      <c r="AH45" s="27"/>
      <c r="AI45" s="27"/>
      <c r="AJ45" s="27"/>
      <c r="AK45" s="27"/>
      <c r="AL45" s="27"/>
      <c r="AM45" s="27"/>
      <c r="AN45" s="27"/>
      <c r="AO45" s="27"/>
      <c r="AP45" s="27"/>
      <c r="AQ45" s="27"/>
      <c r="AR45" s="27"/>
      <c r="AS45" s="27"/>
      <c r="AT45" s="27"/>
      <c r="AU45" s="27"/>
      <c r="AV45" s="27"/>
      <c r="AW45" s="27"/>
      <c r="AX45" s="27"/>
      <c r="AY45" s="27"/>
      <c r="AZ45" s="27"/>
      <c r="BA45" s="27"/>
      <c r="BB45" s="27"/>
      <c r="BC45" s="27"/>
      <c r="BD45" s="27"/>
      <c r="BE45" s="27"/>
      <c r="BF45" s="27"/>
      <c r="BG45" s="27"/>
      <c r="BH45" s="27"/>
      <c r="BI45" s="27"/>
      <c r="BJ45" s="27"/>
      <c r="BK45" s="27"/>
      <c r="BL45" s="27"/>
      <c r="BM45" s="27"/>
      <c r="BN45" s="27"/>
      <c r="BO45" s="27"/>
      <c r="BP45" s="27"/>
      <c r="BQ45" s="27"/>
      <c r="BR45" s="27"/>
      <c r="BS45" s="27"/>
      <c r="BT45" s="27"/>
      <c r="BU45" s="27"/>
      <c r="BV45" s="27"/>
      <c r="BW45" s="27"/>
      <c r="BX45" s="27"/>
    </row>
    <row r="46" spans="1:76" s="28" customFormat="1" ht="16.5">
      <c r="A46" s="20">
        <f>IF(F46&lt;&gt;"",1+MAX($A$8:A45),"")</f>
        <v>32</v>
      </c>
      <c r="B46" s="258"/>
      <c r="C46" s="38" t="s">
        <v>172</v>
      </c>
      <c r="D46" s="24">
        <v>5697</v>
      </c>
      <c r="E46" s="23">
        <v>0.05</v>
      </c>
      <c r="F46" s="24">
        <f t="shared" ref="F46:F48" si="24">(1+E46)*D46</f>
        <v>5981.85</v>
      </c>
      <c r="G46" s="128" t="s">
        <v>42</v>
      </c>
      <c r="H46" s="214">
        <v>1.083</v>
      </c>
      <c r="I46" s="25">
        <f t="shared" si="21"/>
        <v>6478.3435500000005</v>
      </c>
      <c r="J46" s="222">
        <v>3.48</v>
      </c>
      <c r="K46" s="131">
        <f t="shared" si="22"/>
        <v>180.23236363636366</v>
      </c>
      <c r="L46" s="131">
        <f t="shared" si="7"/>
        <v>31.609195402298848</v>
      </c>
      <c r="M46" s="132">
        <f t="shared" si="23"/>
        <v>110</v>
      </c>
      <c r="N46" s="133">
        <f t="shared" si="9"/>
        <v>19825.560000000001</v>
      </c>
      <c r="O46" s="229">
        <f t="shared" si="10"/>
        <v>26303.903550000003</v>
      </c>
      <c r="P46" s="134">
        <f t="shared" si="11"/>
        <v>4.3972857142857142</v>
      </c>
      <c r="Q46" s="27"/>
      <c r="R46" s="27"/>
      <c r="S46" s="27"/>
      <c r="T46" s="27"/>
      <c r="U46" s="27"/>
      <c r="V46" s="27"/>
      <c r="W46" s="27"/>
      <c r="X46" s="27"/>
      <c r="Y46" s="27"/>
      <c r="Z46" s="27"/>
      <c r="AA46" s="27"/>
      <c r="AB46" s="27"/>
      <c r="AC46" s="27"/>
      <c r="AD46" s="27"/>
      <c r="AE46" s="27"/>
      <c r="AF46" s="27"/>
      <c r="AG46" s="27"/>
      <c r="AH46" s="27"/>
      <c r="AI46" s="27"/>
      <c r="AJ46" s="27"/>
      <c r="AK46" s="27"/>
      <c r="AL46" s="27"/>
      <c r="AM46" s="27"/>
      <c r="AN46" s="27"/>
      <c r="AO46" s="27"/>
      <c r="AP46" s="27"/>
      <c r="AQ46" s="27"/>
      <c r="AR46" s="27"/>
      <c r="AS46" s="27"/>
      <c r="AT46" s="27"/>
      <c r="AU46" s="27"/>
      <c r="AV46" s="27"/>
      <c r="AW46" s="27"/>
      <c r="AX46" s="27"/>
      <c r="AY46" s="27"/>
      <c r="AZ46" s="27"/>
      <c r="BA46" s="27"/>
      <c r="BB46" s="27"/>
      <c r="BC46" s="27"/>
      <c r="BD46" s="27"/>
      <c r="BE46" s="27"/>
      <c r="BF46" s="27"/>
      <c r="BG46" s="27"/>
      <c r="BH46" s="27"/>
      <c r="BI46" s="27"/>
      <c r="BJ46" s="27"/>
      <c r="BK46" s="27"/>
      <c r="BL46" s="27"/>
      <c r="BM46" s="27"/>
      <c r="BN46" s="27"/>
      <c r="BO46" s="27"/>
      <c r="BP46" s="27"/>
      <c r="BQ46" s="27"/>
      <c r="BR46" s="27"/>
      <c r="BS46" s="27"/>
      <c r="BT46" s="27"/>
      <c r="BU46" s="27"/>
      <c r="BV46" s="27"/>
      <c r="BW46" s="27"/>
      <c r="BX46" s="27"/>
    </row>
    <row r="47" spans="1:76" s="28" customFormat="1" ht="16.5">
      <c r="A47" s="20">
        <f>IF(F47&lt;&gt;"",1+MAX($A$8:A46),"")</f>
        <v>33</v>
      </c>
      <c r="B47" s="258"/>
      <c r="C47" s="38" t="s">
        <v>173</v>
      </c>
      <c r="D47" s="24">
        <v>192.77</v>
      </c>
      <c r="E47" s="23">
        <v>0.05</v>
      </c>
      <c r="F47" s="24">
        <f t="shared" si="24"/>
        <v>202.40850000000003</v>
      </c>
      <c r="G47" s="128" t="s">
        <v>42</v>
      </c>
      <c r="H47" s="214">
        <v>1.55</v>
      </c>
      <c r="I47" s="25">
        <f t="shared" si="21"/>
        <v>313.73317500000007</v>
      </c>
      <c r="J47" s="222">
        <v>4.0599999999999996</v>
      </c>
      <c r="K47" s="131">
        <f t="shared" si="22"/>
        <v>7.1149654545454544</v>
      </c>
      <c r="L47" s="131">
        <f t="shared" si="7"/>
        <v>27.093596059113302</v>
      </c>
      <c r="M47" s="132">
        <f t="shared" si="23"/>
        <v>110</v>
      </c>
      <c r="N47" s="133">
        <f t="shared" si="9"/>
        <v>782.64620000000002</v>
      </c>
      <c r="O47" s="229">
        <f t="shared" si="10"/>
        <v>1096.379375</v>
      </c>
      <c r="P47" s="134">
        <f t="shared" si="11"/>
        <v>5.4166666666666661</v>
      </c>
      <c r="Q47" s="27"/>
      <c r="R47" s="27"/>
      <c r="S47" s="27"/>
      <c r="T47" s="27"/>
      <c r="U47" s="27"/>
      <c r="V47" s="27"/>
      <c r="W47" s="27"/>
      <c r="X47" s="27"/>
      <c r="Y47" s="27"/>
      <c r="Z47" s="27"/>
      <c r="AA47" s="27"/>
      <c r="AB47" s="27"/>
      <c r="AC47" s="27"/>
      <c r="AD47" s="27"/>
      <c r="AE47" s="27"/>
      <c r="AF47" s="27"/>
      <c r="AG47" s="27"/>
      <c r="AH47" s="27"/>
      <c r="AI47" s="27"/>
      <c r="AJ47" s="27"/>
      <c r="AK47" s="27"/>
      <c r="AL47" s="27"/>
      <c r="AM47" s="27"/>
      <c r="AN47" s="27"/>
      <c r="AO47" s="27"/>
      <c r="AP47" s="27"/>
      <c r="AQ47" s="27"/>
      <c r="AR47" s="27"/>
      <c r="AS47" s="27"/>
      <c r="AT47" s="27"/>
      <c r="AU47" s="27"/>
      <c r="AV47" s="27"/>
      <c r="AW47" s="27"/>
      <c r="AX47" s="27"/>
      <c r="AY47" s="27"/>
      <c r="AZ47" s="27"/>
      <c r="BA47" s="27"/>
      <c r="BB47" s="27"/>
      <c r="BC47" s="27"/>
      <c r="BD47" s="27"/>
      <c r="BE47" s="27"/>
      <c r="BF47" s="27"/>
      <c r="BG47" s="27"/>
      <c r="BH47" s="27"/>
      <c r="BI47" s="27"/>
      <c r="BJ47" s="27"/>
      <c r="BK47" s="27"/>
      <c r="BL47" s="27"/>
      <c r="BM47" s="27"/>
      <c r="BN47" s="27"/>
      <c r="BO47" s="27"/>
      <c r="BP47" s="27"/>
      <c r="BQ47" s="27"/>
      <c r="BR47" s="27"/>
      <c r="BS47" s="27"/>
      <c r="BT47" s="27"/>
      <c r="BU47" s="27"/>
      <c r="BV47" s="27"/>
      <c r="BW47" s="27"/>
      <c r="BX47" s="27"/>
    </row>
    <row r="48" spans="1:76" s="28" customFormat="1" ht="16.5">
      <c r="A48" s="20">
        <f>IF(F48&lt;&gt;"",1+MAX($A$8:A47),"")</f>
        <v>34</v>
      </c>
      <c r="B48" s="259"/>
      <c r="C48" s="38" t="s">
        <v>261</v>
      </c>
      <c r="D48" s="24">
        <v>20</v>
      </c>
      <c r="E48" s="23">
        <v>0.05</v>
      </c>
      <c r="F48" s="24">
        <f t="shared" si="24"/>
        <v>21</v>
      </c>
      <c r="G48" s="128" t="s">
        <v>42</v>
      </c>
      <c r="H48" s="214">
        <v>3.77</v>
      </c>
      <c r="I48" s="25">
        <f t="shared" si="21"/>
        <v>79.17</v>
      </c>
      <c r="J48" s="222">
        <v>6.0299999999999994</v>
      </c>
      <c r="K48" s="131">
        <f t="shared" si="22"/>
        <v>1.0963636363636362</v>
      </c>
      <c r="L48" s="131">
        <f t="shared" si="7"/>
        <v>18.242122719734663</v>
      </c>
      <c r="M48" s="132">
        <f t="shared" si="23"/>
        <v>110</v>
      </c>
      <c r="N48" s="133">
        <f t="shared" si="9"/>
        <v>120.6</v>
      </c>
      <c r="O48" s="229">
        <f t="shared" si="10"/>
        <v>199.76999999999998</v>
      </c>
      <c r="P48" s="134">
        <f t="shared" si="11"/>
        <v>9.5128571428571416</v>
      </c>
      <c r="Q48" s="27"/>
      <c r="R48" s="27"/>
      <c r="S48" s="27"/>
      <c r="T48" s="27"/>
      <c r="U48" s="27"/>
      <c r="V48" s="27"/>
      <c r="W48" s="27"/>
      <c r="X48" s="27"/>
      <c r="Y48" s="27"/>
      <c r="Z48" s="27"/>
      <c r="AA48" s="27"/>
      <c r="AB48" s="27"/>
      <c r="AC48" s="27"/>
      <c r="AD48" s="27"/>
      <c r="AE48" s="27"/>
      <c r="AF48" s="27"/>
      <c r="AG48" s="27"/>
      <c r="AH48" s="27"/>
      <c r="AI48" s="27"/>
      <c r="AJ48" s="27"/>
      <c r="AK48" s="27"/>
      <c r="AL48" s="27"/>
      <c r="AM48" s="27"/>
      <c r="AN48" s="27"/>
      <c r="AO48" s="27"/>
      <c r="AP48" s="27"/>
      <c r="AQ48" s="27"/>
      <c r="AR48" s="27"/>
      <c r="AS48" s="27"/>
      <c r="AT48" s="27"/>
      <c r="AU48" s="27"/>
      <c r="AV48" s="27"/>
      <c r="AW48" s="27"/>
      <c r="AX48" s="27"/>
      <c r="AY48" s="27"/>
      <c r="AZ48" s="27"/>
      <c r="BA48" s="27"/>
      <c r="BB48" s="27"/>
      <c r="BC48" s="27"/>
      <c r="BD48" s="27"/>
      <c r="BE48" s="27"/>
      <c r="BF48" s="27"/>
      <c r="BG48" s="27"/>
      <c r="BH48" s="27"/>
      <c r="BI48" s="27"/>
      <c r="BJ48" s="27"/>
      <c r="BK48" s="27"/>
      <c r="BL48" s="27"/>
      <c r="BM48" s="27"/>
      <c r="BN48" s="27"/>
      <c r="BO48" s="27"/>
      <c r="BP48" s="27"/>
      <c r="BQ48" s="27"/>
      <c r="BR48" s="27"/>
      <c r="BS48" s="27"/>
      <c r="BT48" s="27"/>
      <c r="BU48" s="27"/>
      <c r="BV48" s="27"/>
      <c r="BW48" s="27"/>
      <c r="BX48" s="27"/>
    </row>
    <row r="49" spans="1:76" s="28" customFormat="1" ht="16.5">
      <c r="A49" s="20" t="str">
        <f>IF(F49&lt;&gt;"",1+MAX($A$8:A48),"")</f>
        <v/>
      </c>
      <c r="B49" s="35"/>
      <c r="C49" s="55" t="s">
        <v>49</v>
      </c>
      <c r="D49" s="24"/>
      <c r="E49" s="23"/>
      <c r="F49" s="24"/>
      <c r="G49" s="128"/>
      <c r="H49" s="213"/>
      <c r="I49" s="25"/>
      <c r="J49" s="215"/>
      <c r="K49" s="120"/>
      <c r="L49" s="131"/>
      <c r="M49" s="132"/>
      <c r="N49" s="133"/>
      <c r="O49" s="229"/>
      <c r="P49" s="134"/>
      <c r="Q49" s="27"/>
      <c r="R49" s="27"/>
      <c r="S49" s="27"/>
      <c r="T49" s="27"/>
      <c r="U49" s="27"/>
      <c r="V49" s="27"/>
      <c r="W49" s="27"/>
      <c r="X49" s="27"/>
      <c r="Y49" s="27"/>
      <c r="Z49" s="27"/>
      <c r="AA49" s="27"/>
      <c r="AB49" s="27"/>
      <c r="AC49" s="27"/>
      <c r="AD49" s="27"/>
      <c r="AE49" s="27"/>
      <c r="AF49" s="27"/>
      <c r="AG49" s="27"/>
      <c r="AH49" s="27"/>
      <c r="AI49" s="27"/>
      <c r="AJ49" s="27"/>
      <c r="AK49" s="27"/>
      <c r="AL49" s="27"/>
      <c r="AM49" s="27"/>
      <c r="AN49" s="27"/>
      <c r="AO49" s="27"/>
      <c r="AP49" s="27"/>
      <c r="AQ49" s="27"/>
      <c r="AR49" s="27"/>
      <c r="AS49" s="27"/>
      <c r="AT49" s="27"/>
      <c r="AU49" s="27"/>
      <c r="AV49" s="27"/>
      <c r="AW49" s="27"/>
      <c r="AX49" s="27"/>
      <c r="AY49" s="27"/>
      <c r="AZ49" s="27"/>
      <c r="BA49" s="27"/>
      <c r="BB49" s="27"/>
      <c r="BC49" s="27"/>
      <c r="BD49" s="27"/>
      <c r="BE49" s="27"/>
      <c r="BF49" s="27"/>
      <c r="BG49" s="27"/>
      <c r="BH49" s="27"/>
      <c r="BI49" s="27"/>
      <c r="BJ49" s="27"/>
      <c r="BK49" s="27"/>
      <c r="BL49" s="27"/>
      <c r="BM49" s="27"/>
      <c r="BN49" s="27"/>
      <c r="BO49" s="27"/>
      <c r="BP49" s="27"/>
      <c r="BQ49" s="27"/>
      <c r="BR49" s="27"/>
      <c r="BS49" s="27"/>
      <c r="BT49" s="27"/>
      <c r="BU49" s="27"/>
      <c r="BV49" s="27"/>
      <c r="BW49" s="27"/>
      <c r="BX49" s="27"/>
    </row>
    <row r="50" spans="1:76" s="28" customFormat="1" ht="57.65" customHeight="1">
      <c r="A50" s="20">
        <f>IF(F50&lt;&gt;"",1+MAX($A$8:A49),"")</f>
        <v>35</v>
      </c>
      <c r="B50" s="257" t="s">
        <v>138</v>
      </c>
      <c r="C50" s="38" t="s">
        <v>151</v>
      </c>
      <c r="D50" s="24">
        <v>4</v>
      </c>
      <c r="E50" s="23">
        <v>0</v>
      </c>
      <c r="F50" s="24">
        <f t="shared" ref="F50:F59" si="25">(1+E50)*D50</f>
        <v>4</v>
      </c>
      <c r="G50" s="128" t="s">
        <v>43</v>
      </c>
      <c r="H50" s="214">
        <v>26.99</v>
      </c>
      <c r="I50" s="25">
        <f t="shared" ref="I50:I59" si="26">H50*F50</f>
        <v>107.96</v>
      </c>
      <c r="J50" s="222">
        <v>93.76</v>
      </c>
      <c r="K50" s="131">
        <f t="shared" ref="K50:K59" si="27">N50/M50</f>
        <v>3.4094545454545457</v>
      </c>
      <c r="L50" s="131">
        <f t="shared" ref="L50:L60" si="28">D50/K50</f>
        <v>1.1732081911262797</v>
      </c>
      <c r="M50" s="132">
        <f t="shared" ref="M50:M59" si="29">M$24</f>
        <v>110</v>
      </c>
      <c r="N50" s="133">
        <f t="shared" ref="N50:N60" si="30">D50*J50</f>
        <v>375.04</v>
      </c>
      <c r="O50" s="229">
        <f t="shared" ref="O50:O60" si="31">N50+I50</f>
        <v>483</v>
      </c>
      <c r="P50" s="134">
        <f t="shared" ref="P50:P60" si="32">O50/F50</f>
        <v>120.75</v>
      </c>
      <c r="Q50" s="27"/>
      <c r="R50" s="27"/>
      <c r="S50" s="27"/>
      <c r="T50" s="27"/>
      <c r="U50" s="27"/>
      <c r="V50" s="27"/>
      <c r="W50" s="27"/>
      <c r="X50" s="27"/>
      <c r="Y50" s="27"/>
      <c r="Z50" s="27"/>
      <c r="AA50" s="27"/>
      <c r="AB50" s="27"/>
      <c r="AC50" s="27"/>
      <c r="AD50" s="27"/>
      <c r="AE50" s="27"/>
      <c r="AF50" s="27"/>
      <c r="AG50" s="27"/>
      <c r="AH50" s="27"/>
      <c r="AI50" s="27"/>
      <c r="AJ50" s="27"/>
      <c r="AK50" s="27"/>
      <c r="AL50" s="27"/>
      <c r="AM50" s="27"/>
      <c r="AN50" s="27"/>
      <c r="AO50" s="27"/>
      <c r="AP50" s="27"/>
      <c r="AQ50" s="27"/>
      <c r="AR50" s="27"/>
      <c r="AS50" s="27"/>
      <c r="AT50" s="27"/>
      <c r="AU50" s="27"/>
      <c r="AV50" s="27"/>
      <c r="AW50" s="27"/>
      <c r="AX50" s="27"/>
      <c r="AY50" s="27"/>
      <c r="AZ50" s="27"/>
      <c r="BA50" s="27"/>
      <c r="BB50" s="27"/>
      <c r="BC50" s="27"/>
      <c r="BD50" s="27"/>
      <c r="BE50" s="27"/>
      <c r="BF50" s="27"/>
      <c r="BG50" s="27"/>
      <c r="BH50" s="27"/>
      <c r="BI50" s="27"/>
      <c r="BJ50" s="27"/>
      <c r="BK50" s="27"/>
      <c r="BL50" s="27"/>
      <c r="BM50" s="27"/>
      <c r="BN50" s="27"/>
      <c r="BO50" s="27"/>
      <c r="BP50" s="27"/>
      <c r="BQ50" s="27"/>
      <c r="BR50" s="27"/>
      <c r="BS50" s="27"/>
      <c r="BT50" s="27"/>
      <c r="BU50" s="27"/>
      <c r="BV50" s="27"/>
      <c r="BW50" s="27"/>
      <c r="BX50" s="27"/>
    </row>
    <row r="51" spans="1:76" s="28" customFormat="1" ht="49.5">
      <c r="A51" s="20">
        <f>IF(F51&lt;&gt;"",1+MAX($A$8:A50),"")</f>
        <v>36</v>
      </c>
      <c r="B51" s="258"/>
      <c r="C51" s="38" t="s">
        <v>152</v>
      </c>
      <c r="D51" s="24">
        <v>2</v>
      </c>
      <c r="E51" s="23">
        <v>0</v>
      </c>
      <c r="F51" s="24">
        <f t="shared" si="25"/>
        <v>2</v>
      </c>
      <c r="G51" s="128" t="s">
        <v>43</v>
      </c>
      <c r="H51" s="214">
        <v>30.63</v>
      </c>
      <c r="I51" s="25">
        <f t="shared" si="26"/>
        <v>61.26</v>
      </c>
      <c r="J51" s="222">
        <v>106.4</v>
      </c>
      <c r="K51" s="131">
        <f t="shared" si="27"/>
        <v>1.9345454545454546</v>
      </c>
      <c r="L51" s="131">
        <f t="shared" si="28"/>
        <v>1.0338345864661653</v>
      </c>
      <c r="M51" s="132">
        <f t="shared" si="29"/>
        <v>110</v>
      </c>
      <c r="N51" s="133">
        <f t="shared" si="30"/>
        <v>212.8</v>
      </c>
      <c r="O51" s="229">
        <f t="shared" si="31"/>
        <v>274.06</v>
      </c>
      <c r="P51" s="134">
        <f t="shared" si="32"/>
        <v>137.03</v>
      </c>
      <c r="Q51" s="27"/>
      <c r="R51" s="27"/>
      <c r="S51" s="27"/>
      <c r="T51" s="27"/>
      <c r="U51" s="27"/>
      <c r="V51" s="27"/>
      <c r="W51" s="27"/>
      <c r="X51" s="27"/>
      <c r="Y51" s="27"/>
      <c r="Z51" s="27"/>
      <c r="AA51" s="27"/>
      <c r="AB51" s="27"/>
      <c r="AC51" s="27"/>
      <c r="AD51" s="27"/>
      <c r="AE51" s="27"/>
      <c r="AF51" s="27"/>
      <c r="AG51" s="27"/>
      <c r="AH51" s="27"/>
      <c r="AI51" s="27"/>
      <c r="AJ51" s="27"/>
      <c r="AK51" s="27"/>
      <c r="AL51" s="27"/>
      <c r="AM51" s="27"/>
      <c r="AN51" s="27"/>
      <c r="AO51" s="27"/>
      <c r="AP51" s="27"/>
      <c r="AQ51" s="27"/>
      <c r="AR51" s="27"/>
      <c r="AS51" s="27"/>
      <c r="AT51" s="27"/>
      <c r="AU51" s="27"/>
      <c r="AV51" s="27"/>
      <c r="AW51" s="27"/>
      <c r="AX51" s="27"/>
      <c r="AY51" s="27"/>
      <c r="AZ51" s="27"/>
      <c r="BA51" s="27"/>
      <c r="BB51" s="27"/>
      <c r="BC51" s="27"/>
      <c r="BD51" s="27"/>
      <c r="BE51" s="27"/>
      <c r="BF51" s="27"/>
      <c r="BG51" s="27"/>
      <c r="BH51" s="27"/>
      <c r="BI51" s="27"/>
      <c r="BJ51" s="27"/>
      <c r="BK51" s="27"/>
      <c r="BL51" s="27"/>
      <c r="BM51" s="27"/>
      <c r="BN51" s="27"/>
      <c r="BO51" s="27"/>
      <c r="BP51" s="27"/>
      <c r="BQ51" s="27"/>
      <c r="BR51" s="27"/>
      <c r="BS51" s="27"/>
      <c r="BT51" s="27"/>
      <c r="BU51" s="27"/>
      <c r="BV51" s="27"/>
      <c r="BW51" s="27"/>
      <c r="BX51" s="27"/>
    </row>
    <row r="52" spans="1:76" s="28" customFormat="1" ht="33">
      <c r="A52" s="20">
        <f>IF(F52&lt;&gt;"",1+MAX($A$8:A51),"")</f>
        <v>37</v>
      </c>
      <c r="B52" s="258"/>
      <c r="C52" s="38" t="s">
        <v>153</v>
      </c>
      <c r="D52" s="24">
        <v>19</v>
      </c>
      <c r="E52" s="23">
        <v>0</v>
      </c>
      <c r="F52" s="24">
        <f t="shared" si="25"/>
        <v>19</v>
      </c>
      <c r="G52" s="128" t="s">
        <v>43</v>
      </c>
      <c r="H52" s="214">
        <v>20.329999999999998</v>
      </c>
      <c r="I52" s="25">
        <f t="shared" si="26"/>
        <v>386.27</v>
      </c>
      <c r="J52" s="222">
        <v>70.63000000000001</v>
      </c>
      <c r="K52" s="131">
        <f t="shared" si="27"/>
        <v>12.199727272727275</v>
      </c>
      <c r="L52" s="131">
        <f t="shared" si="28"/>
        <v>1.5574118646467505</v>
      </c>
      <c r="M52" s="132">
        <f t="shared" si="29"/>
        <v>110</v>
      </c>
      <c r="N52" s="133">
        <f t="shared" si="30"/>
        <v>1341.9700000000003</v>
      </c>
      <c r="O52" s="229">
        <f t="shared" si="31"/>
        <v>1728.2400000000002</v>
      </c>
      <c r="P52" s="134">
        <f t="shared" si="32"/>
        <v>90.960000000000008</v>
      </c>
      <c r="Q52" s="27"/>
      <c r="R52" s="27"/>
      <c r="S52" s="27"/>
      <c r="T52" s="27"/>
      <c r="U52" s="27"/>
      <c r="V52" s="27"/>
      <c r="W52" s="27"/>
      <c r="X52" s="27"/>
      <c r="Y52" s="27"/>
      <c r="Z52" s="27"/>
      <c r="AA52" s="27"/>
      <c r="AB52" s="27"/>
      <c r="AC52" s="27"/>
      <c r="AD52" s="27"/>
      <c r="AE52" s="27"/>
      <c r="AF52" s="27"/>
      <c r="AG52" s="27"/>
      <c r="AH52" s="27"/>
      <c r="AI52" s="27"/>
      <c r="AJ52" s="27"/>
      <c r="AK52" s="27"/>
      <c r="AL52" s="27"/>
      <c r="AM52" s="27"/>
      <c r="AN52" s="27"/>
      <c r="AO52" s="27"/>
      <c r="AP52" s="27"/>
      <c r="AQ52" s="27"/>
      <c r="AR52" s="27"/>
      <c r="AS52" s="27"/>
      <c r="AT52" s="27"/>
      <c r="AU52" s="27"/>
      <c r="AV52" s="27"/>
      <c r="AW52" s="27"/>
      <c r="AX52" s="27"/>
      <c r="AY52" s="27"/>
      <c r="AZ52" s="27"/>
      <c r="BA52" s="27"/>
      <c r="BB52" s="27"/>
      <c r="BC52" s="27"/>
      <c r="BD52" s="27"/>
      <c r="BE52" s="27"/>
      <c r="BF52" s="27"/>
      <c r="BG52" s="27"/>
      <c r="BH52" s="27"/>
      <c r="BI52" s="27"/>
      <c r="BJ52" s="27"/>
      <c r="BK52" s="27"/>
      <c r="BL52" s="27"/>
      <c r="BM52" s="27"/>
      <c r="BN52" s="27"/>
      <c r="BO52" s="27"/>
      <c r="BP52" s="27"/>
      <c r="BQ52" s="27"/>
      <c r="BR52" s="27"/>
      <c r="BS52" s="27"/>
      <c r="BT52" s="27"/>
      <c r="BU52" s="27"/>
      <c r="BV52" s="27"/>
      <c r="BW52" s="27"/>
      <c r="BX52" s="27"/>
    </row>
    <row r="53" spans="1:76" s="28" customFormat="1" ht="33">
      <c r="A53" s="20">
        <f>IF(F53&lt;&gt;"",1+MAX($A$8:A52),"")</f>
        <v>38</v>
      </c>
      <c r="B53" s="258"/>
      <c r="C53" s="38" t="s">
        <v>150</v>
      </c>
      <c r="D53" s="24">
        <v>2</v>
      </c>
      <c r="E53" s="23">
        <v>0</v>
      </c>
      <c r="F53" s="24">
        <f t="shared" si="25"/>
        <v>2</v>
      </c>
      <c r="G53" s="128" t="s">
        <v>43</v>
      </c>
      <c r="H53" s="214">
        <v>22.54</v>
      </c>
      <c r="I53" s="25">
        <f t="shared" si="26"/>
        <v>45.08</v>
      </c>
      <c r="J53" s="222">
        <v>78.300000000000011</v>
      </c>
      <c r="K53" s="131">
        <f t="shared" si="27"/>
        <v>1.4236363636363638</v>
      </c>
      <c r="L53" s="131">
        <f t="shared" si="28"/>
        <v>1.40485312899106</v>
      </c>
      <c r="M53" s="132">
        <f t="shared" si="29"/>
        <v>110</v>
      </c>
      <c r="N53" s="133">
        <f t="shared" si="30"/>
        <v>156.60000000000002</v>
      </c>
      <c r="O53" s="229">
        <f t="shared" si="31"/>
        <v>201.68</v>
      </c>
      <c r="P53" s="134">
        <f t="shared" si="32"/>
        <v>100.84</v>
      </c>
      <c r="Q53" s="27"/>
      <c r="R53" s="27"/>
      <c r="S53" s="27"/>
      <c r="T53" s="27"/>
      <c r="U53" s="27"/>
      <c r="V53" s="27"/>
      <c r="W53" s="27"/>
      <c r="X53" s="27"/>
      <c r="Y53" s="27"/>
      <c r="Z53" s="27"/>
      <c r="AA53" s="27"/>
      <c r="AB53" s="27"/>
      <c r="AC53" s="27"/>
      <c r="AD53" s="27"/>
      <c r="AE53" s="27"/>
      <c r="AF53" s="27"/>
      <c r="AG53" s="27"/>
      <c r="AH53" s="27"/>
      <c r="AI53" s="27"/>
      <c r="AJ53" s="27"/>
      <c r="AK53" s="27"/>
      <c r="AL53" s="27"/>
      <c r="AM53" s="27"/>
      <c r="AN53" s="27"/>
      <c r="AO53" s="27"/>
      <c r="AP53" s="27"/>
      <c r="AQ53" s="27"/>
      <c r="AR53" s="27"/>
      <c r="AS53" s="27"/>
      <c r="AT53" s="27"/>
      <c r="AU53" s="27"/>
      <c r="AV53" s="27"/>
      <c r="AW53" s="27"/>
      <c r="AX53" s="27"/>
      <c r="AY53" s="27"/>
      <c r="AZ53" s="27"/>
      <c r="BA53" s="27"/>
      <c r="BB53" s="27"/>
      <c r="BC53" s="27"/>
      <c r="BD53" s="27"/>
      <c r="BE53" s="27"/>
      <c r="BF53" s="27"/>
      <c r="BG53" s="27"/>
      <c r="BH53" s="27"/>
      <c r="BI53" s="27"/>
      <c r="BJ53" s="27"/>
      <c r="BK53" s="27"/>
      <c r="BL53" s="27"/>
      <c r="BM53" s="27"/>
      <c r="BN53" s="27"/>
      <c r="BO53" s="27"/>
      <c r="BP53" s="27"/>
      <c r="BQ53" s="27"/>
      <c r="BR53" s="27"/>
      <c r="BS53" s="27"/>
      <c r="BT53" s="27"/>
      <c r="BU53" s="27"/>
      <c r="BV53" s="27"/>
      <c r="BW53" s="27"/>
      <c r="BX53" s="27"/>
    </row>
    <row r="54" spans="1:76" s="28" customFormat="1" ht="33">
      <c r="A54" s="20">
        <f>IF(F54&lt;&gt;"",1+MAX($A$8:A53),"")</f>
        <v>39</v>
      </c>
      <c r="B54" s="258"/>
      <c r="C54" s="38" t="s">
        <v>149</v>
      </c>
      <c r="D54" s="24">
        <v>3</v>
      </c>
      <c r="E54" s="23">
        <v>0</v>
      </c>
      <c r="F54" s="24">
        <f t="shared" si="25"/>
        <v>3</v>
      </c>
      <c r="G54" s="128" t="s">
        <v>43</v>
      </c>
      <c r="H54" s="214">
        <v>32.799999999999997</v>
      </c>
      <c r="I54" s="25">
        <f t="shared" si="26"/>
        <v>98.399999999999991</v>
      </c>
      <c r="J54" s="222">
        <v>113.94000000000001</v>
      </c>
      <c r="K54" s="131">
        <f t="shared" si="27"/>
        <v>3.1074545454545457</v>
      </c>
      <c r="L54" s="131">
        <f t="shared" si="28"/>
        <v>0.96542039670001745</v>
      </c>
      <c r="M54" s="132">
        <f t="shared" si="29"/>
        <v>110</v>
      </c>
      <c r="N54" s="133">
        <f t="shared" si="30"/>
        <v>341.82000000000005</v>
      </c>
      <c r="O54" s="229">
        <f t="shared" si="31"/>
        <v>440.22</v>
      </c>
      <c r="P54" s="134">
        <f t="shared" si="32"/>
        <v>146.74</v>
      </c>
      <c r="Q54" s="27"/>
      <c r="R54" s="27"/>
      <c r="S54" s="27"/>
      <c r="T54" s="27"/>
      <c r="U54" s="27"/>
      <c r="V54" s="27"/>
      <c r="W54" s="27"/>
      <c r="X54" s="27"/>
      <c r="Y54" s="27"/>
      <c r="Z54" s="27"/>
      <c r="AA54" s="27"/>
      <c r="AB54" s="27"/>
      <c r="AC54" s="27"/>
      <c r="AD54" s="27"/>
      <c r="AE54" s="27"/>
      <c r="AF54" s="27"/>
      <c r="AG54" s="27"/>
      <c r="AH54" s="27"/>
      <c r="AI54" s="27"/>
      <c r="AJ54" s="27"/>
      <c r="AK54" s="27"/>
      <c r="AL54" s="27"/>
      <c r="AM54" s="27"/>
      <c r="AN54" s="27"/>
      <c r="AO54" s="27"/>
      <c r="AP54" s="27"/>
      <c r="AQ54" s="27"/>
      <c r="AR54" s="27"/>
      <c r="AS54" s="27"/>
      <c r="AT54" s="27"/>
      <c r="AU54" s="27"/>
      <c r="AV54" s="27"/>
      <c r="AW54" s="27"/>
      <c r="AX54" s="27"/>
      <c r="AY54" s="27"/>
      <c r="AZ54" s="27"/>
      <c r="BA54" s="27"/>
      <c r="BB54" s="27"/>
      <c r="BC54" s="27"/>
      <c r="BD54" s="27"/>
      <c r="BE54" s="27"/>
      <c r="BF54" s="27"/>
      <c r="BG54" s="27"/>
      <c r="BH54" s="27"/>
      <c r="BI54" s="27"/>
      <c r="BJ54" s="27"/>
      <c r="BK54" s="27"/>
      <c r="BL54" s="27"/>
      <c r="BM54" s="27"/>
      <c r="BN54" s="27"/>
      <c r="BO54" s="27"/>
      <c r="BP54" s="27"/>
      <c r="BQ54" s="27"/>
      <c r="BR54" s="27"/>
      <c r="BS54" s="27"/>
      <c r="BT54" s="27"/>
      <c r="BU54" s="27"/>
      <c r="BV54" s="27"/>
      <c r="BW54" s="27"/>
      <c r="BX54" s="27"/>
    </row>
    <row r="55" spans="1:76" s="28" customFormat="1" ht="49.5">
      <c r="A55" s="20">
        <f>IF(F55&lt;&gt;"",1+MAX($A$8:A54),"")</f>
        <v>40</v>
      </c>
      <c r="B55" s="258"/>
      <c r="C55" s="38" t="s">
        <v>148</v>
      </c>
      <c r="D55" s="24">
        <v>15</v>
      </c>
      <c r="E55" s="23">
        <v>0</v>
      </c>
      <c r="F55" s="24">
        <f t="shared" si="25"/>
        <v>15</v>
      </c>
      <c r="G55" s="128" t="s">
        <v>43</v>
      </c>
      <c r="H55" s="214">
        <v>29.12</v>
      </c>
      <c r="I55" s="25">
        <f t="shared" si="26"/>
        <v>436.8</v>
      </c>
      <c r="J55" s="222">
        <v>101.16000000000001</v>
      </c>
      <c r="K55" s="131">
        <f t="shared" si="27"/>
        <v>13.794545454545455</v>
      </c>
      <c r="L55" s="131">
        <f t="shared" si="28"/>
        <v>1.0873863187030446</v>
      </c>
      <c r="M55" s="132">
        <f t="shared" si="29"/>
        <v>110</v>
      </c>
      <c r="N55" s="133">
        <f t="shared" si="30"/>
        <v>1517.4</v>
      </c>
      <c r="O55" s="229">
        <f t="shared" si="31"/>
        <v>1954.2</v>
      </c>
      <c r="P55" s="134">
        <f t="shared" si="32"/>
        <v>130.28</v>
      </c>
      <c r="Q55" s="27"/>
      <c r="R55" s="27"/>
      <c r="S55" s="27"/>
      <c r="T55" s="27"/>
      <c r="U55" s="27"/>
      <c r="V55" s="27"/>
      <c r="W55" s="27"/>
      <c r="X55" s="27"/>
      <c r="Y55" s="27"/>
      <c r="Z55" s="27"/>
      <c r="AA55" s="27"/>
      <c r="AB55" s="27"/>
      <c r="AC55" s="27"/>
      <c r="AD55" s="27"/>
      <c r="AE55" s="27"/>
      <c r="AF55" s="27"/>
      <c r="AG55" s="27"/>
      <c r="AH55" s="27"/>
      <c r="AI55" s="27"/>
      <c r="AJ55" s="27"/>
      <c r="AK55" s="27"/>
      <c r="AL55" s="27"/>
      <c r="AM55" s="27"/>
      <c r="AN55" s="27"/>
      <c r="AO55" s="27"/>
      <c r="AP55" s="27"/>
      <c r="AQ55" s="27"/>
      <c r="AR55" s="27"/>
      <c r="AS55" s="27"/>
      <c r="AT55" s="27"/>
      <c r="AU55" s="27"/>
      <c r="AV55" s="27"/>
      <c r="AW55" s="27"/>
      <c r="AX55" s="27"/>
      <c r="AY55" s="27"/>
      <c r="AZ55" s="27"/>
      <c r="BA55" s="27"/>
      <c r="BB55" s="27"/>
      <c r="BC55" s="27"/>
      <c r="BD55" s="27"/>
      <c r="BE55" s="27"/>
      <c r="BF55" s="27"/>
      <c r="BG55" s="27"/>
      <c r="BH55" s="27"/>
      <c r="BI55" s="27"/>
      <c r="BJ55" s="27"/>
      <c r="BK55" s="27"/>
      <c r="BL55" s="27"/>
      <c r="BM55" s="27"/>
      <c r="BN55" s="27"/>
      <c r="BO55" s="27"/>
      <c r="BP55" s="27"/>
      <c r="BQ55" s="27"/>
      <c r="BR55" s="27"/>
      <c r="BS55" s="27"/>
      <c r="BT55" s="27"/>
      <c r="BU55" s="27"/>
      <c r="BV55" s="27"/>
      <c r="BW55" s="27"/>
      <c r="BX55" s="27"/>
    </row>
    <row r="56" spans="1:76" s="28" customFormat="1" ht="33">
      <c r="A56" s="20">
        <f>IF(F56&lt;&gt;"",1+MAX($A$8:A55),"")</f>
        <v>41</v>
      </c>
      <c r="B56" s="258"/>
      <c r="C56" s="38" t="s">
        <v>147</v>
      </c>
      <c r="D56" s="24">
        <v>4</v>
      </c>
      <c r="E56" s="23">
        <v>0</v>
      </c>
      <c r="F56" s="24">
        <f t="shared" si="25"/>
        <v>4</v>
      </c>
      <c r="G56" s="128" t="s">
        <v>43</v>
      </c>
      <c r="H56" s="214">
        <v>33.64</v>
      </c>
      <c r="I56" s="25">
        <f t="shared" si="26"/>
        <v>134.56</v>
      </c>
      <c r="J56" s="222">
        <v>116.86</v>
      </c>
      <c r="K56" s="131">
        <f t="shared" si="27"/>
        <v>4.2494545454545456</v>
      </c>
      <c r="L56" s="131">
        <f t="shared" si="28"/>
        <v>0.94129727879513947</v>
      </c>
      <c r="M56" s="132">
        <f t="shared" si="29"/>
        <v>110</v>
      </c>
      <c r="N56" s="133">
        <f t="shared" si="30"/>
        <v>467.44</v>
      </c>
      <c r="O56" s="229">
        <f t="shared" si="31"/>
        <v>602</v>
      </c>
      <c r="P56" s="134">
        <f t="shared" si="32"/>
        <v>150.5</v>
      </c>
      <c r="Q56" s="27"/>
      <c r="R56" s="27"/>
      <c r="S56" s="27"/>
      <c r="T56" s="27"/>
      <c r="U56" s="27"/>
      <c r="V56" s="27"/>
      <c r="W56" s="27"/>
      <c r="X56" s="27"/>
      <c r="Y56" s="27"/>
      <c r="Z56" s="27"/>
      <c r="AA56" s="27"/>
      <c r="AB56" s="27"/>
      <c r="AC56" s="27"/>
      <c r="AD56" s="27"/>
      <c r="AE56" s="27"/>
      <c r="AF56" s="27"/>
      <c r="AG56" s="27"/>
      <c r="AH56" s="27"/>
      <c r="AI56" s="27"/>
      <c r="AJ56" s="27"/>
      <c r="AK56" s="27"/>
      <c r="AL56" s="27"/>
      <c r="AM56" s="27"/>
      <c r="AN56" s="27"/>
      <c r="AO56" s="27"/>
      <c r="AP56" s="27"/>
      <c r="AQ56" s="27"/>
      <c r="AR56" s="27"/>
      <c r="AS56" s="27"/>
      <c r="AT56" s="27"/>
      <c r="AU56" s="27"/>
      <c r="AV56" s="27"/>
      <c r="AW56" s="27"/>
      <c r="AX56" s="27"/>
      <c r="AY56" s="27"/>
      <c r="AZ56" s="27"/>
      <c r="BA56" s="27"/>
      <c r="BB56" s="27"/>
      <c r="BC56" s="27"/>
      <c r="BD56" s="27"/>
      <c r="BE56" s="27"/>
      <c r="BF56" s="27"/>
      <c r="BG56" s="27"/>
      <c r="BH56" s="27"/>
      <c r="BI56" s="27"/>
      <c r="BJ56" s="27"/>
      <c r="BK56" s="27"/>
      <c r="BL56" s="27"/>
      <c r="BM56" s="27"/>
      <c r="BN56" s="27"/>
      <c r="BO56" s="27"/>
      <c r="BP56" s="27"/>
      <c r="BQ56" s="27"/>
      <c r="BR56" s="27"/>
      <c r="BS56" s="27"/>
      <c r="BT56" s="27"/>
      <c r="BU56" s="27"/>
      <c r="BV56" s="27"/>
      <c r="BW56" s="27"/>
      <c r="BX56" s="27"/>
    </row>
    <row r="57" spans="1:76" s="28" customFormat="1" ht="33">
      <c r="A57" s="20">
        <f>IF(F57&lt;&gt;"",1+MAX($A$8:A56),"")</f>
        <v>42</v>
      </c>
      <c r="B57" s="258"/>
      <c r="C57" s="38" t="s">
        <v>146</v>
      </c>
      <c r="D57" s="24">
        <v>7</v>
      </c>
      <c r="E57" s="23">
        <v>0</v>
      </c>
      <c r="F57" s="24">
        <f t="shared" si="25"/>
        <v>7</v>
      </c>
      <c r="G57" s="128" t="s">
        <v>43</v>
      </c>
      <c r="H57" s="214">
        <v>23.64</v>
      </c>
      <c r="I57" s="25">
        <f t="shared" si="26"/>
        <v>165.48000000000002</v>
      </c>
      <c r="J57" s="222">
        <v>82.12</v>
      </c>
      <c r="K57" s="131">
        <f t="shared" si="27"/>
        <v>5.2258181818181821</v>
      </c>
      <c r="L57" s="131">
        <f t="shared" si="28"/>
        <v>1.3395031660983925</v>
      </c>
      <c r="M57" s="132">
        <f t="shared" si="29"/>
        <v>110</v>
      </c>
      <c r="N57" s="133">
        <f t="shared" si="30"/>
        <v>574.84</v>
      </c>
      <c r="O57" s="229">
        <f t="shared" si="31"/>
        <v>740.32</v>
      </c>
      <c r="P57" s="134">
        <f t="shared" si="32"/>
        <v>105.76</v>
      </c>
      <c r="Q57" s="27"/>
      <c r="R57" s="27"/>
      <c r="S57" s="27"/>
      <c r="T57" s="27"/>
      <c r="U57" s="27"/>
      <c r="V57" s="27"/>
      <c r="W57" s="27"/>
      <c r="X57" s="27"/>
      <c r="Y57" s="27"/>
      <c r="Z57" s="27"/>
      <c r="AA57" s="27"/>
      <c r="AB57" s="27"/>
      <c r="AC57" s="27"/>
      <c r="AD57" s="27"/>
      <c r="AE57" s="27"/>
      <c r="AF57" s="27"/>
      <c r="AG57" s="27"/>
      <c r="AH57" s="27"/>
      <c r="AI57" s="27"/>
      <c r="AJ57" s="27"/>
      <c r="AK57" s="27"/>
      <c r="AL57" s="27"/>
      <c r="AM57" s="27"/>
      <c r="AN57" s="27"/>
      <c r="AO57" s="27"/>
      <c r="AP57" s="27"/>
      <c r="AQ57" s="27"/>
      <c r="AR57" s="27"/>
      <c r="AS57" s="27"/>
      <c r="AT57" s="27"/>
      <c r="AU57" s="27"/>
      <c r="AV57" s="27"/>
      <c r="AW57" s="27"/>
      <c r="AX57" s="27"/>
      <c r="AY57" s="27"/>
      <c r="AZ57" s="27"/>
      <c r="BA57" s="27"/>
      <c r="BB57" s="27"/>
      <c r="BC57" s="27"/>
      <c r="BD57" s="27"/>
      <c r="BE57" s="27"/>
      <c r="BF57" s="27"/>
      <c r="BG57" s="27"/>
      <c r="BH57" s="27"/>
      <c r="BI57" s="27"/>
      <c r="BJ57" s="27"/>
      <c r="BK57" s="27"/>
      <c r="BL57" s="27"/>
      <c r="BM57" s="27"/>
      <c r="BN57" s="27"/>
      <c r="BO57" s="27"/>
      <c r="BP57" s="27"/>
      <c r="BQ57" s="27"/>
      <c r="BR57" s="27"/>
      <c r="BS57" s="27"/>
      <c r="BT57" s="27"/>
      <c r="BU57" s="27"/>
      <c r="BV57" s="27"/>
      <c r="BW57" s="27"/>
      <c r="BX57" s="27"/>
    </row>
    <row r="58" spans="1:76" s="28" customFormat="1" ht="33">
      <c r="A58" s="20">
        <f>IF(F58&lt;&gt;"",1+MAX($A$8:A57),"")</f>
        <v>43</v>
      </c>
      <c r="B58" s="258"/>
      <c r="C58" s="38" t="s">
        <v>145</v>
      </c>
      <c r="D58" s="24">
        <v>2</v>
      </c>
      <c r="E58" s="23">
        <v>0</v>
      </c>
      <c r="F58" s="24">
        <f t="shared" si="25"/>
        <v>2</v>
      </c>
      <c r="G58" s="128" t="s">
        <v>43</v>
      </c>
      <c r="H58" s="214">
        <v>27.12</v>
      </c>
      <c r="I58" s="25">
        <f t="shared" si="26"/>
        <v>54.24</v>
      </c>
      <c r="J58" s="222">
        <v>94.210000000000008</v>
      </c>
      <c r="K58" s="131">
        <f t="shared" si="27"/>
        <v>1.7129090909090912</v>
      </c>
      <c r="L58" s="131">
        <f t="shared" si="28"/>
        <v>1.1676042882921132</v>
      </c>
      <c r="M58" s="132">
        <f t="shared" si="29"/>
        <v>110</v>
      </c>
      <c r="N58" s="133">
        <f t="shared" si="30"/>
        <v>188.42000000000002</v>
      </c>
      <c r="O58" s="229">
        <f t="shared" si="31"/>
        <v>242.66000000000003</v>
      </c>
      <c r="P58" s="134">
        <f t="shared" si="32"/>
        <v>121.33000000000001</v>
      </c>
      <c r="Q58" s="27"/>
      <c r="R58" s="27"/>
      <c r="S58" s="27"/>
      <c r="T58" s="27"/>
      <c r="U58" s="27"/>
      <c r="V58" s="27"/>
      <c r="W58" s="27"/>
      <c r="X58" s="27"/>
      <c r="Y58" s="27"/>
      <c r="Z58" s="27"/>
      <c r="AA58" s="27"/>
      <c r="AB58" s="27"/>
      <c r="AC58" s="27"/>
      <c r="AD58" s="27"/>
      <c r="AE58" s="27"/>
      <c r="AF58" s="27"/>
      <c r="AG58" s="27"/>
      <c r="AH58" s="27"/>
      <c r="AI58" s="27"/>
      <c r="AJ58" s="27"/>
      <c r="AK58" s="27"/>
      <c r="AL58" s="27"/>
      <c r="AM58" s="27"/>
      <c r="AN58" s="27"/>
      <c r="AO58" s="27"/>
      <c r="AP58" s="27"/>
      <c r="AQ58" s="27"/>
      <c r="AR58" s="27"/>
      <c r="AS58" s="27"/>
      <c r="AT58" s="27"/>
      <c r="AU58" s="27"/>
      <c r="AV58" s="27"/>
      <c r="AW58" s="27"/>
      <c r="AX58" s="27"/>
      <c r="AY58" s="27"/>
      <c r="AZ58" s="27"/>
      <c r="BA58" s="27"/>
      <c r="BB58" s="27"/>
      <c r="BC58" s="27"/>
      <c r="BD58" s="27"/>
      <c r="BE58" s="27"/>
      <c r="BF58" s="27"/>
      <c r="BG58" s="27"/>
      <c r="BH58" s="27"/>
      <c r="BI58" s="27"/>
      <c r="BJ58" s="27"/>
      <c r="BK58" s="27"/>
      <c r="BL58" s="27"/>
      <c r="BM58" s="27"/>
      <c r="BN58" s="27"/>
      <c r="BO58" s="27"/>
      <c r="BP58" s="27"/>
      <c r="BQ58" s="27"/>
      <c r="BR58" s="27"/>
      <c r="BS58" s="27"/>
      <c r="BT58" s="27"/>
      <c r="BU58" s="27"/>
      <c r="BV58" s="27"/>
      <c r="BW58" s="27"/>
      <c r="BX58" s="27"/>
    </row>
    <row r="59" spans="1:76" s="28" customFormat="1" ht="49.5">
      <c r="A59" s="20">
        <f>IF(F59&lt;&gt;"",1+MAX($A$8:A58),"")</f>
        <v>44</v>
      </c>
      <c r="B59" s="258"/>
      <c r="C59" s="38" t="s">
        <v>144</v>
      </c>
      <c r="D59" s="24">
        <v>1</v>
      </c>
      <c r="E59" s="23">
        <v>0</v>
      </c>
      <c r="F59" s="24">
        <f t="shared" si="25"/>
        <v>1</v>
      </c>
      <c r="G59" s="128" t="s">
        <v>43</v>
      </c>
      <c r="H59" s="214">
        <v>25.5</v>
      </c>
      <c r="I59" s="25">
        <f t="shared" si="26"/>
        <v>25.5</v>
      </c>
      <c r="J59" s="222">
        <v>88.58</v>
      </c>
      <c r="K59" s="131">
        <f t="shared" si="27"/>
        <v>0.80527272727272725</v>
      </c>
      <c r="L59" s="131">
        <f t="shared" si="28"/>
        <v>1.2418153081959811</v>
      </c>
      <c r="M59" s="132">
        <f t="shared" si="29"/>
        <v>110</v>
      </c>
      <c r="N59" s="133">
        <f t="shared" si="30"/>
        <v>88.58</v>
      </c>
      <c r="O59" s="229">
        <f t="shared" si="31"/>
        <v>114.08</v>
      </c>
      <c r="P59" s="134">
        <f t="shared" si="32"/>
        <v>114.08</v>
      </c>
      <c r="Q59" s="27"/>
      <c r="R59" s="27"/>
      <c r="S59" s="27"/>
      <c r="T59" s="27"/>
      <c r="U59" s="27"/>
      <c r="V59" s="27"/>
      <c r="W59" s="27"/>
      <c r="X59" s="27"/>
      <c r="Y59" s="27"/>
      <c r="Z59" s="27"/>
      <c r="AA59" s="27"/>
      <c r="AB59" s="27"/>
      <c r="AC59" s="27"/>
      <c r="AD59" s="27"/>
      <c r="AE59" s="27"/>
      <c r="AF59" s="27"/>
      <c r="AG59" s="27"/>
      <c r="AH59" s="27"/>
      <c r="AI59" s="27"/>
      <c r="AJ59" s="27"/>
      <c r="AK59" s="27"/>
      <c r="AL59" s="27"/>
      <c r="AM59" s="27"/>
      <c r="AN59" s="27"/>
      <c r="AO59" s="27"/>
      <c r="AP59" s="27"/>
      <c r="AQ59" s="27"/>
      <c r="AR59" s="27"/>
      <c r="AS59" s="27"/>
      <c r="AT59" s="27"/>
      <c r="AU59" s="27"/>
      <c r="AV59" s="27"/>
      <c r="AW59" s="27"/>
      <c r="AX59" s="27"/>
      <c r="AY59" s="27"/>
      <c r="AZ59" s="27"/>
      <c r="BA59" s="27"/>
      <c r="BB59" s="27"/>
      <c r="BC59" s="27"/>
      <c r="BD59" s="27"/>
      <c r="BE59" s="27"/>
      <c r="BF59" s="27"/>
      <c r="BG59" s="27"/>
      <c r="BH59" s="27"/>
      <c r="BI59" s="27"/>
      <c r="BJ59" s="27"/>
      <c r="BK59" s="27"/>
      <c r="BL59" s="27"/>
      <c r="BM59" s="27"/>
      <c r="BN59" s="27"/>
      <c r="BO59" s="27"/>
      <c r="BP59" s="27"/>
      <c r="BQ59" s="27"/>
      <c r="BR59" s="27"/>
      <c r="BS59" s="27"/>
      <c r="BT59" s="27"/>
      <c r="BU59" s="27"/>
      <c r="BV59" s="27"/>
      <c r="BW59" s="27"/>
      <c r="BX59" s="27"/>
    </row>
    <row r="60" spans="1:76" s="28" customFormat="1" ht="33">
      <c r="A60" s="20">
        <f>IF(F60&lt;&gt;"",1+MAX($A$8:A59),"")</f>
        <v>45</v>
      </c>
      <c r="B60" s="258"/>
      <c r="C60" s="38" t="s">
        <v>119</v>
      </c>
      <c r="D60" s="24">
        <v>3</v>
      </c>
      <c r="E60" s="23">
        <v>0</v>
      </c>
      <c r="F60" s="24">
        <f t="shared" ref="F60" si="33">(1+E60)*D60</f>
        <v>3</v>
      </c>
      <c r="G60" s="128" t="s">
        <v>43</v>
      </c>
      <c r="H60" s="214">
        <v>27.12</v>
      </c>
      <c r="I60" s="25">
        <f t="shared" ref="I60" si="34">H60*F60</f>
        <v>81.36</v>
      </c>
      <c r="J60" s="222">
        <v>94.210000000000008</v>
      </c>
      <c r="K60" s="131">
        <f t="shared" ref="K60" si="35">N60/M60</f>
        <v>2.5693636363636365</v>
      </c>
      <c r="L60" s="131">
        <f t="shared" si="28"/>
        <v>1.1676042882921134</v>
      </c>
      <c r="M60" s="132">
        <f t="shared" ref="M60" si="36">M$24</f>
        <v>110</v>
      </c>
      <c r="N60" s="133">
        <f t="shared" si="30"/>
        <v>282.63</v>
      </c>
      <c r="O60" s="229">
        <f t="shared" si="31"/>
        <v>363.99</v>
      </c>
      <c r="P60" s="134">
        <f t="shared" si="32"/>
        <v>121.33</v>
      </c>
      <c r="Q60" s="27"/>
      <c r="R60" s="27"/>
      <c r="S60" s="27"/>
      <c r="T60" s="27"/>
      <c r="U60" s="27"/>
      <c r="V60" s="27"/>
      <c r="W60" s="27"/>
      <c r="X60" s="27"/>
      <c r="Y60" s="27"/>
      <c r="Z60" s="27"/>
      <c r="AA60" s="27"/>
      <c r="AB60" s="27"/>
      <c r="AC60" s="27"/>
      <c r="AD60" s="27"/>
      <c r="AE60" s="27"/>
      <c r="AF60" s="27"/>
      <c r="AG60" s="27"/>
      <c r="AH60" s="27"/>
      <c r="AI60" s="27"/>
      <c r="AJ60" s="27"/>
      <c r="AK60" s="27"/>
      <c r="AL60" s="27"/>
      <c r="AM60" s="27"/>
      <c r="AN60" s="27"/>
      <c r="AO60" s="27"/>
      <c r="AP60" s="27"/>
      <c r="AQ60" s="27"/>
      <c r="AR60" s="27"/>
      <c r="AS60" s="27"/>
      <c r="AT60" s="27"/>
      <c r="AU60" s="27"/>
      <c r="AV60" s="27"/>
      <c r="AW60" s="27"/>
      <c r="AX60" s="27"/>
      <c r="AY60" s="27"/>
      <c r="AZ60" s="27"/>
      <c r="BA60" s="27"/>
      <c r="BB60" s="27"/>
      <c r="BC60" s="27"/>
      <c r="BD60" s="27"/>
      <c r="BE60" s="27"/>
      <c r="BF60" s="27"/>
      <c r="BG60" s="27"/>
      <c r="BH60" s="27"/>
      <c r="BI60" s="27"/>
      <c r="BJ60" s="27"/>
      <c r="BK60" s="27"/>
      <c r="BL60" s="27"/>
      <c r="BM60" s="27"/>
      <c r="BN60" s="27"/>
      <c r="BO60" s="27"/>
      <c r="BP60" s="27"/>
      <c r="BQ60" s="27"/>
      <c r="BR60" s="27"/>
      <c r="BS60" s="27"/>
      <c r="BT60" s="27"/>
      <c r="BU60" s="27"/>
      <c r="BV60" s="27"/>
      <c r="BW60" s="27"/>
      <c r="BX60" s="27"/>
    </row>
    <row r="61" spans="1:76" s="28" customFormat="1" ht="16.5">
      <c r="A61" s="20" t="str">
        <f>IF(F61&lt;&gt;"",1+MAX($A$8:A60),"")</f>
        <v/>
      </c>
      <c r="B61" s="258"/>
      <c r="C61" s="55" t="s">
        <v>50</v>
      </c>
      <c r="D61" s="24"/>
      <c r="E61" s="23"/>
      <c r="F61" s="24"/>
      <c r="G61" s="128"/>
      <c r="H61" s="213"/>
      <c r="I61" s="25"/>
      <c r="J61" s="215"/>
      <c r="K61" s="120"/>
      <c r="L61" s="131"/>
      <c r="M61" s="132"/>
      <c r="N61" s="133"/>
      <c r="O61" s="229"/>
      <c r="P61" s="134"/>
      <c r="Q61" s="27"/>
      <c r="R61" s="27"/>
      <c r="S61" s="27"/>
      <c r="T61" s="27"/>
      <c r="U61" s="27"/>
      <c r="V61" s="27"/>
      <c r="W61" s="27"/>
      <c r="X61" s="27"/>
      <c r="Y61" s="27"/>
      <c r="Z61" s="27"/>
      <c r="AA61" s="27"/>
      <c r="AB61" s="27"/>
      <c r="AC61" s="27"/>
      <c r="AD61" s="27"/>
      <c r="AE61" s="27"/>
      <c r="AF61" s="27"/>
      <c r="AG61" s="27"/>
      <c r="AH61" s="27"/>
      <c r="AI61" s="27"/>
      <c r="AJ61" s="27"/>
      <c r="AK61" s="27"/>
      <c r="AL61" s="27"/>
      <c r="AM61" s="27"/>
      <c r="AN61" s="27"/>
      <c r="AO61" s="27"/>
      <c r="AP61" s="27"/>
      <c r="AQ61" s="27"/>
      <c r="AR61" s="27"/>
      <c r="AS61" s="27"/>
      <c r="AT61" s="27"/>
      <c r="AU61" s="27"/>
      <c r="AV61" s="27"/>
      <c r="AW61" s="27"/>
      <c r="AX61" s="27"/>
      <c r="AY61" s="27"/>
      <c r="AZ61" s="27"/>
      <c r="BA61" s="27"/>
      <c r="BB61" s="27"/>
      <c r="BC61" s="27"/>
      <c r="BD61" s="27"/>
      <c r="BE61" s="27"/>
      <c r="BF61" s="27"/>
      <c r="BG61" s="27"/>
      <c r="BH61" s="27"/>
      <c r="BI61" s="27"/>
      <c r="BJ61" s="27"/>
      <c r="BK61" s="27"/>
      <c r="BL61" s="27"/>
      <c r="BM61" s="27"/>
      <c r="BN61" s="27"/>
      <c r="BO61" s="27"/>
      <c r="BP61" s="27"/>
      <c r="BQ61" s="27"/>
      <c r="BR61" s="27"/>
      <c r="BS61" s="27"/>
      <c r="BT61" s="27"/>
      <c r="BU61" s="27"/>
      <c r="BV61" s="27"/>
      <c r="BW61" s="27"/>
      <c r="BX61" s="27"/>
    </row>
    <row r="62" spans="1:76" s="28" customFormat="1" ht="16.5">
      <c r="A62" s="20">
        <f>IF(F62&lt;&gt;"",1+MAX($A$8:A61),"")</f>
        <v>46</v>
      </c>
      <c r="B62" s="258"/>
      <c r="C62" s="38" t="s">
        <v>132</v>
      </c>
      <c r="D62" s="24">
        <v>18</v>
      </c>
      <c r="E62" s="23">
        <v>0</v>
      </c>
      <c r="F62" s="24">
        <f t="shared" ref="F62:F84" si="37">(1+E62)*D62</f>
        <v>18</v>
      </c>
      <c r="G62" s="128" t="s">
        <v>43</v>
      </c>
      <c r="H62" s="214">
        <v>56.510999999999996</v>
      </c>
      <c r="I62" s="25">
        <f t="shared" ref="I62:I84" si="38">H62*F62</f>
        <v>1017.1979999999999</v>
      </c>
      <c r="J62" s="222">
        <v>78.53</v>
      </c>
      <c r="K62" s="131">
        <f t="shared" ref="K62:K84" si="39">N62/M62</f>
        <v>12.850363636363635</v>
      </c>
      <c r="L62" s="131">
        <f t="shared" ref="L62:L84" si="40">D62/K62</f>
        <v>1.4007385712466573</v>
      </c>
      <c r="M62" s="132">
        <f t="shared" ref="M62:M84" si="41">M$24</f>
        <v>110</v>
      </c>
      <c r="N62" s="133">
        <f t="shared" ref="N62:N84" si="42">D62*J62</f>
        <v>1413.54</v>
      </c>
      <c r="O62" s="229">
        <f t="shared" ref="O62:O84" si="43">N62+I62</f>
        <v>2430.7379999999998</v>
      </c>
      <c r="P62" s="134">
        <f t="shared" ref="P62:P84" si="44">O62/F62</f>
        <v>135.041</v>
      </c>
      <c r="Q62" s="27"/>
      <c r="R62" s="27"/>
      <c r="S62" s="27"/>
      <c r="T62" s="27"/>
      <c r="U62" s="27"/>
      <c r="V62" s="27"/>
      <c r="W62" s="27"/>
      <c r="X62" s="27"/>
      <c r="Y62" s="27"/>
      <c r="Z62" s="27"/>
      <c r="AA62" s="27"/>
      <c r="AB62" s="27"/>
      <c r="AC62" s="27"/>
      <c r="AD62" s="27"/>
      <c r="AE62" s="27"/>
      <c r="AF62" s="27"/>
      <c r="AG62" s="27"/>
      <c r="AH62" s="27"/>
      <c r="AI62" s="27"/>
      <c r="AJ62" s="27"/>
      <c r="AK62" s="27"/>
      <c r="AL62" s="27"/>
      <c r="AM62" s="27"/>
      <c r="AN62" s="27"/>
      <c r="AO62" s="27"/>
      <c r="AP62" s="27"/>
      <c r="AQ62" s="27"/>
      <c r="AR62" s="27"/>
      <c r="AS62" s="27"/>
      <c r="AT62" s="27"/>
      <c r="AU62" s="27"/>
      <c r="AV62" s="27"/>
      <c r="AW62" s="27"/>
      <c r="AX62" s="27"/>
      <c r="AY62" s="27"/>
      <c r="AZ62" s="27"/>
      <c r="BA62" s="27"/>
      <c r="BB62" s="27"/>
      <c r="BC62" s="27"/>
      <c r="BD62" s="27"/>
      <c r="BE62" s="27"/>
      <c r="BF62" s="27"/>
      <c r="BG62" s="27"/>
      <c r="BH62" s="27"/>
      <c r="BI62" s="27"/>
      <c r="BJ62" s="27"/>
      <c r="BK62" s="27"/>
      <c r="BL62" s="27"/>
      <c r="BM62" s="27"/>
      <c r="BN62" s="27"/>
      <c r="BO62" s="27"/>
      <c r="BP62" s="27"/>
      <c r="BQ62" s="27"/>
      <c r="BR62" s="27"/>
      <c r="BS62" s="27"/>
      <c r="BT62" s="27"/>
      <c r="BU62" s="27"/>
      <c r="BV62" s="27"/>
      <c r="BW62" s="27"/>
      <c r="BX62" s="27"/>
    </row>
    <row r="63" spans="1:76" s="28" customFormat="1" ht="16.5">
      <c r="A63" s="20">
        <f>IF(F63&lt;&gt;"",1+MAX($A$8:A62),"")</f>
        <v>47</v>
      </c>
      <c r="B63" s="258"/>
      <c r="C63" s="38" t="s">
        <v>133</v>
      </c>
      <c r="D63" s="24">
        <v>3</v>
      </c>
      <c r="E63" s="23">
        <v>0</v>
      </c>
      <c r="F63" s="24">
        <f t="shared" si="37"/>
        <v>3</v>
      </c>
      <c r="G63" s="128" t="s">
        <v>43</v>
      </c>
      <c r="H63" s="214">
        <v>65.52000000000001</v>
      </c>
      <c r="I63" s="25">
        <f t="shared" si="38"/>
        <v>196.56000000000003</v>
      </c>
      <c r="J63" s="222">
        <v>91.04</v>
      </c>
      <c r="K63" s="131">
        <f t="shared" si="39"/>
        <v>2.4829090909090907</v>
      </c>
      <c r="L63" s="131">
        <f t="shared" si="40"/>
        <v>1.2082601054481548</v>
      </c>
      <c r="M63" s="132">
        <f t="shared" si="41"/>
        <v>110</v>
      </c>
      <c r="N63" s="133">
        <f t="shared" si="42"/>
        <v>273.12</v>
      </c>
      <c r="O63" s="229">
        <f t="shared" si="43"/>
        <v>469.68000000000006</v>
      </c>
      <c r="P63" s="134">
        <f t="shared" si="44"/>
        <v>156.56000000000003</v>
      </c>
      <c r="Q63" s="27"/>
      <c r="R63" s="27"/>
      <c r="S63" s="27"/>
      <c r="T63" s="27"/>
      <c r="U63" s="27"/>
      <c r="V63" s="27"/>
      <c r="W63" s="27"/>
      <c r="X63" s="27"/>
      <c r="Y63" s="27"/>
      <c r="Z63" s="27"/>
      <c r="AA63" s="27"/>
      <c r="AB63" s="27"/>
      <c r="AC63" s="27"/>
      <c r="AD63" s="27"/>
      <c r="AE63" s="27"/>
      <c r="AF63" s="27"/>
      <c r="AG63" s="27"/>
      <c r="AH63" s="27"/>
      <c r="AI63" s="27"/>
      <c r="AJ63" s="27"/>
      <c r="AK63" s="27"/>
      <c r="AL63" s="27"/>
      <c r="AM63" s="27"/>
      <c r="AN63" s="27"/>
      <c r="AO63" s="27"/>
      <c r="AP63" s="27"/>
      <c r="AQ63" s="27"/>
      <c r="AR63" s="27"/>
      <c r="AS63" s="27"/>
      <c r="AT63" s="27"/>
      <c r="AU63" s="27"/>
      <c r="AV63" s="27"/>
      <c r="AW63" s="27"/>
      <c r="AX63" s="27"/>
      <c r="AY63" s="27"/>
      <c r="AZ63" s="27"/>
      <c r="BA63" s="27"/>
      <c r="BB63" s="27"/>
      <c r="BC63" s="27"/>
      <c r="BD63" s="27"/>
      <c r="BE63" s="27"/>
      <c r="BF63" s="27"/>
      <c r="BG63" s="27"/>
      <c r="BH63" s="27"/>
      <c r="BI63" s="27"/>
      <c r="BJ63" s="27"/>
      <c r="BK63" s="27"/>
      <c r="BL63" s="27"/>
      <c r="BM63" s="27"/>
      <c r="BN63" s="27"/>
      <c r="BO63" s="27"/>
      <c r="BP63" s="27"/>
      <c r="BQ63" s="27"/>
      <c r="BR63" s="27"/>
      <c r="BS63" s="27"/>
      <c r="BT63" s="27"/>
      <c r="BU63" s="27"/>
      <c r="BV63" s="27"/>
      <c r="BW63" s="27"/>
      <c r="BX63" s="27"/>
    </row>
    <row r="64" spans="1:76" s="28" customFormat="1" ht="16.5">
      <c r="A64" s="20">
        <f>IF(F64&lt;&gt;"",1+MAX($A$8:A63),"")</f>
        <v>48</v>
      </c>
      <c r="B64" s="258"/>
      <c r="C64" s="38" t="s">
        <v>134</v>
      </c>
      <c r="D64" s="24">
        <v>4</v>
      </c>
      <c r="E64" s="23">
        <v>0</v>
      </c>
      <c r="F64" s="24">
        <f t="shared" si="37"/>
        <v>4</v>
      </c>
      <c r="G64" s="128" t="s">
        <v>43</v>
      </c>
      <c r="H64" s="214">
        <v>65.52000000000001</v>
      </c>
      <c r="I64" s="25">
        <f t="shared" si="38"/>
        <v>262.08000000000004</v>
      </c>
      <c r="J64" s="222">
        <v>91.04</v>
      </c>
      <c r="K64" s="131">
        <f t="shared" si="39"/>
        <v>3.3105454545454549</v>
      </c>
      <c r="L64" s="131">
        <f t="shared" si="40"/>
        <v>1.2082601054481545</v>
      </c>
      <c r="M64" s="132">
        <f t="shared" si="41"/>
        <v>110</v>
      </c>
      <c r="N64" s="133">
        <f t="shared" si="42"/>
        <v>364.16</v>
      </c>
      <c r="O64" s="229">
        <f t="shared" si="43"/>
        <v>626.24</v>
      </c>
      <c r="P64" s="134">
        <f t="shared" si="44"/>
        <v>156.56</v>
      </c>
      <c r="Q64" s="27"/>
      <c r="R64" s="27"/>
      <c r="S64" s="27"/>
      <c r="T64" s="27"/>
      <c r="U64" s="27"/>
      <c r="V64" s="27"/>
      <c r="W64" s="27"/>
      <c r="X64" s="27"/>
      <c r="Y64" s="27"/>
      <c r="Z64" s="27"/>
      <c r="AA64" s="27"/>
      <c r="AB64" s="27"/>
      <c r="AC64" s="27"/>
      <c r="AD64" s="27"/>
      <c r="AE64" s="27"/>
      <c r="AF64" s="27"/>
      <c r="AG64" s="27"/>
      <c r="AH64" s="27"/>
      <c r="AI64" s="27"/>
      <c r="AJ64" s="27"/>
      <c r="AK64" s="27"/>
      <c r="AL64" s="27"/>
      <c r="AM64" s="27"/>
      <c r="AN64" s="27"/>
      <c r="AO64" s="27"/>
      <c r="AP64" s="27"/>
      <c r="AQ64" s="27"/>
      <c r="AR64" s="27"/>
      <c r="AS64" s="27"/>
      <c r="AT64" s="27"/>
      <c r="AU64" s="27"/>
      <c r="AV64" s="27"/>
      <c r="AW64" s="27"/>
      <c r="AX64" s="27"/>
      <c r="AY64" s="27"/>
      <c r="AZ64" s="27"/>
      <c r="BA64" s="27"/>
      <c r="BB64" s="27"/>
      <c r="BC64" s="27"/>
      <c r="BD64" s="27"/>
      <c r="BE64" s="27"/>
      <c r="BF64" s="27"/>
      <c r="BG64" s="27"/>
      <c r="BH64" s="27"/>
      <c r="BI64" s="27"/>
      <c r="BJ64" s="27"/>
      <c r="BK64" s="27"/>
      <c r="BL64" s="27"/>
      <c r="BM64" s="27"/>
      <c r="BN64" s="27"/>
      <c r="BO64" s="27"/>
      <c r="BP64" s="27"/>
      <c r="BQ64" s="27"/>
      <c r="BR64" s="27"/>
      <c r="BS64" s="27"/>
      <c r="BT64" s="27"/>
      <c r="BU64" s="27"/>
      <c r="BV64" s="27"/>
      <c r="BW64" s="27"/>
      <c r="BX64" s="27"/>
    </row>
    <row r="65" spans="1:76" s="28" customFormat="1" ht="16.5">
      <c r="A65" s="20">
        <f>IF(F65&lt;&gt;"",1+MAX($A$8:A64),"")</f>
        <v>49</v>
      </c>
      <c r="B65" s="258"/>
      <c r="C65" s="38" t="s">
        <v>135</v>
      </c>
      <c r="D65" s="24">
        <v>3</v>
      </c>
      <c r="E65" s="23">
        <v>0</v>
      </c>
      <c r="F65" s="24">
        <f t="shared" si="37"/>
        <v>3</v>
      </c>
      <c r="G65" s="128" t="s">
        <v>43</v>
      </c>
      <c r="H65" s="214">
        <v>94.185000000000002</v>
      </c>
      <c r="I65" s="25">
        <f t="shared" ref="I65:I67" si="45">H65*F65</f>
        <v>282.55500000000001</v>
      </c>
      <c r="J65" s="222">
        <v>130.87</v>
      </c>
      <c r="K65" s="131">
        <f t="shared" si="39"/>
        <v>3.5691818181818182</v>
      </c>
      <c r="L65" s="131">
        <f t="shared" si="40"/>
        <v>0.84052876900741191</v>
      </c>
      <c r="M65" s="132">
        <f t="shared" si="41"/>
        <v>110</v>
      </c>
      <c r="N65" s="133">
        <f t="shared" si="42"/>
        <v>392.61</v>
      </c>
      <c r="O65" s="229">
        <f t="shared" si="43"/>
        <v>675.16499999999996</v>
      </c>
      <c r="P65" s="134">
        <f t="shared" si="44"/>
        <v>225.05499999999998</v>
      </c>
      <c r="Q65" s="27"/>
      <c r="R65" s="27"/>
      <c r="S65" s="27"/>
      <c r="T65" s="27"/>
      <c r="U65" s="27"/>
      <c r="V65" s="27"/>
      <c r="W65" s="27"/>
      <c r="X65" s="27"/>
      <c r="Y65" s="27"/>
      <c r="Z65" s="27"/>
      <c r="AA65" s="27"/>
      <c r="AB65" s="27"/>
      <c r="AC65" s="27"/>
      <c r="AD65" s="27"/>
      <c r="AE65" s="27"/>
      <c r="AF65" s="27"/>
      <c r="AG65" s="27"/>
      <c r="AH65" s="27"/>
      <c r="AI65" s="27"/>
      <c r="AJ65" s="27"/>
      <c r="AK65" s="27"/>
      <c r="AL65" s="27"/>
      <c r="AM65" s="27"/>
      <c r="AN65" s="27"/>
      <c r="AO65" s="27"/>
      <c r="AP65" s="27"/>
      <c r="AQ65" s="27"/>
      <c r="AR65" s="27"/>
      <c r="AS65" s="27"/>
      <c r="AT65" s="27"/>
      <c r="AU65" s="27"/>
      <c r="AV65" s="27"/>
      <c r="AW65" s="27"/>
      <c r="AX65" s="27"/>
      <c r="AY65" s="27"/>
      <c r="AZ65" s="27"/>
      <c r="BA65" s="27"/>
      <c r="BB65" s="27"/>
      <c r="BC65" s="27"/>
      <c r="BD65" s="27"/>
      <c r="BE65" s="27"/>
      <c r="BF65" s="27"/>
      <c r="BG65" s="27"/>
      <c r="BH65" s="27"/>
      <c r="BI65" s="27"/>
      <c r="BJ65" s="27"/>
      <c r="BK65" s="27"/>
      <c r="BL65" s="27"/>
      <c r="BM65" s="27"/>
      <c r="BN65" s="27"/>
      <c r="BO65" s="27"/>
      <c r="BP65" s="27"/>
      <c r="BQ65" s="27"/>
      <c r="BR65" s="27"/>
      <c r="BS65" s="27"/>
      <c r="BT65" s="27"/>
      <c r="BU65" s="27"/>
      <c r="BV65" s="27"/>
      <c r="BW65" s="27"/>
      <c r="BX65" s="27"/>
    </row>
    <row r="66" spans="1:76" s="28" customFormat="1" ht="16.5">
      <c r="A66" s="20">
        <f>IF(F66&lt;&gt;"",1+MAX($A$8:A65),"")</f>
        <v>50</v>
      </c>
      <c r="B66" s="258"/>
      <c r="C66" s="38" t="s">
        <v>136</v>
      </c>
      <c r="D66" s="24">
        <v>10</v>
      </c>
      <c r="E66" s="23">
        <v>0</v>
      </c>
      <c r="F66" s="24">
        <f t="shared" si="37"/>
        <v>10</v>
      </c>
      <c r="G66" s="128" t="s">
        <v>43</v>
      </c>
      <c r="H66" s="214">
        <v>150.696</v>
      </c>
      <c r="I66" s="25">
        <f t="shared" si="45"/>
        <v>1506.96</v>
      </c>
      <c r="J66" s="222">
        <v>209.39</v>
      </c>
      <c r="K66" s="131">
        <f t="shared" si="39"/>
        <v>19.035454545454542</v>
      </c>
      <c r="L66" s="131">
        <f t="shared" si="40"/>
        <v>0.52533549835235693</v>
      </c>
      <c r="M66" s="132">
        <f t="shared" si="41"/>
        <v>110</v>
      </c>
      <c r="N66" s="133">
        <f t="shared" si="42"/>
        <v>2093.8999999999996</v>
      </c>
      <c r="O66" s="229">
        <f t="shared" si="43"/>
        <v>3600.8599999999997</v>
      </c>
      <c r="P66" s="134">
        <f t="shared" si="44"/>
        <v>360.08599999999996</v>
      </c>
      <c r="Q66" s="27"/>
      <c r="R66" s="27"/>
      <c r="S66" s="27"/>
      <c r="T66" s="27"/>
      <c r="U66" s="27"/>
      <c r="V66" s="27"/>
      <c r="W66" s="27"/>
      <c r="X66" s="27"/>
      <c r="Y66" s="27"/>
      <c r="Z66" s="27"/>
      <c r="AA66" s="27"/>
      <c r="AB66" s="27"/>
      <c r="AC66" s="27"/>
      <c r="AD66" s="27"/>
      <c r="AE66" s="27"/>
      <c r="AF66" s="27"/>
      <c r="AG66" s="27"/>
      <c r="AH66" s="27"/>
      <c r="AI66" s="27"/>
      <c r="AJ66" s="27"/>
      <c r="AK66" s="27"/>
      <c r="AL66" s="27"/>
      <c r="AM66" s="27"/>
      <c r="AN66" s="27"/>
      <c r="AO66" s="27"/>
      <c r="AP66" s="27"/>
      <c r="AQ66" s="27"/>
      <c r="AR66" s="27"/>
      <c r="AS66" s="27"/>
      <c r="AT66" s="27"/>
      <c r="AU66" s="27"/>
      <c r="AV66" s="27"/>
      <c r="AW66" s="27"/>
      <c r="AX66" s="27"/>
      <c r="AY66" s="27"/>
      <c r="AZ66" s="27"/>
      <c r="BA66" s="27"/>
      <c r="BB66" s="27"/>
      <c r="BC66" s="27"/>
      <c r="BD66" s="27"/>
      <c r="BE66" s="27"/>
      <c r="BF66" s="27"/>
      <c r="BG66" s="27"/>
      <c r="BH66" s="27"/>
      <c r="BI66" s="27"/>
      <c r="BJ66" s="27"/>
      <c r="BK66" s="27"/>
      <c r="BL66" s="27"/>
      <c r="BM66" s="27"/>
      <c r="BN66" s="27"/>
      <c r="BO66" s="27"/>
      <c r="BP66" s="27"/>
      <c r="BQ66" s="27"/>
      <c r="BR66" s="27"/>
      <c r="BS66" s="27"/>
      <c r="BT66" s="27"/>
      <c r="BU66" s="27"/>
      <c r="BV66" s="27"/>
      <c r="BW66" s="27"/>
      <c r="BX66" s="27"/>
    </row>
    <row r="67" spans="1:76" s="28" customFormat="1" ht="16.5">
      <c r="A67" s="20">
        <f>IF(F67&lt;&gt;"",1+MAX($A$8:A66),"")</f>
        <v>51</v>
      </c>
      <c r="B67" s="258"/>
      <c r="C67" s="38" t="s">
        <v>80</v>
      </c>
      <c r="D67" s="24">
        <v>11</v>
      </c>
      <c r="E67" s="23">
        <v>0</v>
      </c>
      <c r="F67" s="24">
        <f t="shared" si="37"/>
        <v>11</v>
      </c>
      <c r="G67" s="128" t="s">
        <v>43</v>
      </c>
      <c r="H67" s="214">
        <v>65.52000000000001</v>
      </c>
      <c r="I67" s="25">
        <f t="shared" si="45"/>
        <v>720.72000000000014</v>
      </c>
      <c r="J67" s="222">
        <v>91.04</v>
      </c>
      <c r="K67" s="131">
        <f t="shared" si="39"/>
        <v>9.104000000000001</v>
      </c>
      <c r="L67" s="131">
        <f t="shared" si="40"/>
        <v>1.2082601054481545</v>
      </c>
      <c r="M67" s="132">
        <f t="shared" si="41"/>
        <v>110</v>
      </c>
      <c r="N67" s="133">
        <f t="shared" si="42"/>
        <v>1001.44</v>
      </c>
      <c r="O67" s="229">
        <f t="shared" si="43"/>
        <v>1722.1600000000003</v>
      </c>
      <c r="P67" s="134">
        <f t="shared" si="44"/>
        <v>156.56000000000003</v>
      </c>
      <c r="Q67" s="27"/>
      <c r="R67" s="27"/>
      <c r="S67" s="27"/>
      <c r="T67" s="27"/>
      <c r="U67" s="27"/>
      <c r="V67" s="27"/>
      <c r="W67" s="27"/>
      <c r="X67" s="27"/>
      <c r="Y67" s="27"/>
      <c r="Z67" s="27"/>
      <c r="AA67" s="27"/>
      <c r="AB67" s="27"/>
      <c r="AC67" s="27"/>
      <c r="AD67" s="27"/>
      <c r="AE67" s="27"/>
      <c r="AF67" s="27"/>
      <c r="AG67" s="27"/>
      <c r="AH67" s="27"/>
      <c r="AI67" s="27"/>
      <c r="AJ67" s="27"/>
      <c r="AK67" s="27"/>
      <c r="AL67" s="27"/>
      <c r="AM67" s="27"/>
      <c r="AN67" s="27"/>
      <c r="AO67" s="27"/>
      <c r="AP67" s="27"/>
      <c r="AQ67" s="27"/>
      <c r="AR67" s="27"/>
      <c r="AS67" s="27"/>
      <c r="AT67" s="27"/>
      <c r="AU67" s="27"/>
      <c r="AV67" s="27"/>
      <c r="AW67" s="27"/>
      <c r="AX67" s="27"/>
      <c r="AY67" s="27"/>
      <c r="AZ67" s="27"/>
      <c r="BA67" s="27"/>
      <c r="BB67" s="27"/>
      <c r="BC67" s="27"/>
      <c r="BD67" s="27"/>
      <c r="BE67" s="27"/>
      <c r="BF67" s="27"/>
      <c r="BG67" s="27"/>
      <c r="BH67" s="27"/>
      <c r="BI67" s="27"/>
      <c r="BJ67" s="27"/>
      <c r="BK67" s="27"/>
      <c r="BL67" s="27"/>
      <c r="BM67" s="27"/>
      <c r="BN67" s="27"/>
      <c r="BO67" s="27"/>
      <c r="BP67" s="27"/>
      <c r="BQ67" s="27"/>
      <c r="BR67" s="27"/>
      <c r="BS67" s="27"/>
      <c r="BT67" s="27"/>
      <c r="BU67" s="27"/>
      <c r="BV67" s="27"/>
      <c r="BW67" s="27"/>
      <c r="BX67" s="27"/>
    </row>
    <row r="68" spans="1:76" s="28" customFormat="1" ht="16.5">
      <c r="A68" s="20">
        <f>IF(F68&lt;&gt;"",1+MAX($A$8:A67),"")</f>
        <v>52</v>
      </c>
      <c r="B68" s="258"/>
      <c r="C68" s="38" t="s">
        <v>81</v>
      </c>
      <c r="D68" s="24">
        <v>4</v>
      </c>
      <c r="E68" s="23">
        <v>0</v>
      </c>
      <c r="F68" s="24">
        <f t="shared" si="37"/>
        <v>4</v>
      </c>
      <c r="G68" s="128" t="s">
        <v>43</v>
      </c>
      <c r="H68" s="214">
        <v>226.04399999999998</v>
      </c>
      <c r="I68" s="25">
        <f t="shared" ref="I68:I69" si="46">H68*F68</f>
        <v>904.17599999999993</v>
      </c>
      <c r="J68" s="222">
        <v>314.08999999999997</v>
      </c>
      <c r="K68" s="131">
        <f t="shared" si="39"/>
        <v>11.421454545454544</v>
      </c>
      <c r="L68" s="131">
        <f t="shared" si="40"/>
        <v>0.35021809035626733</v>
      </c>
      <c r="M68" s="132">
        <f t="shared" si="41"/>
        <v>110</v>
      </c>
      <c r="N68" s="133">
        <f t="shared" si="42"/>
        <v>1256.3599999999999</v>
      </c>
      <c r="O68" s="229">
        <f t="shared" si="43"/>
        <v>2160.5360000000001</v>
      </c>
      <c r="P68" s="134">
        <f t="shared" si="44"/>
        <v>540.13400000000001</v>
      </c>
      <c r="Q68" s="27"/>
      <c r="R68" s="27"/>
      <c r="S68" s="27"/>
      <c r="T68" s="27"/>
      <c r="U68" s="27"/>
      <c r="V68" s="27"/>
      <c r="W68" s="27"/>
      <c r="X68" s="27"/>
      <c r="Y68" s="27"/>
      <c r="Z68" s="27"/>
      <c r="AA68" s="27"/>
      <c r="AB68" s="27"/>
      <c r="AC68" s="27"/>
      <c r="AD68" s="27"/>
      <c r="AE68" s="27"/>
      <c r="AF68" s="27"/>
      <c r="AG68" s="27"/>
      <c r="AH68" s="27"/>
      <c r="AI68" s="27"/>
      <c r="AJ68" s="27"/>
      <c r="AK68" s="27"/>
      <c r="AL68" s="27"/>
      <c r="AM68" s="27"/>
      <c r="AN68" s="27"/>
      <c r="AO68" s="27"/>
      <c r="AP68" s="27"/>
      <c r="AQ68" s="27"/>
      <c r="AR68" s="27"/>
      <c r="AS68" s="27"/>
      <c r="AT68" s="27"/>
      <c r="AU68" s="27"/>
      <c r="AV68" s="27"/>
      <c r="AW68" s="27"/>
      <c r="AX68" s="27"/>
      <c r="AY68" s="27"/>
      <c r="AZ68" s="27"/>
      <c r="BA68" s="27"/>
      <c r="BB68" s="27"/>
      <c r="BC68" s="27"/>
      <c r="BD68" s="27"/>
      <c r="BE68" s="27"/>
      <c r="BF68" s="27"/>
      <c r="BG68" s="27"/>
      <c r="BH68" s="27"/>
      <c r="BI68" s="27"/>
      <c r="BJ68" s="27"/>
      <c r="BK68" s="27"/>
      <c r="BL68" s="27"/>
      <c r="BM68" s="27"/>
      <c r="BN68" s="27"/>
      <c r="BO68" s="27"/>
      <c r="BP68" s="27"/>
      <c r="BQ68" s="27"/>
      <c r="BR68" s="27"/>
      <c r="BS68" s="27"/>
      <c r="BT68" s="27"/>
      <c r="BU68" s="27"/>
      <c r="BV68" s="27"/>
      <c r="BW68" s="27"/>
      <c r="BX68" s="27"/>
    </row>
    <row r="69" spans="1:76" s="28" customFormat="1" ht="16.5">
      <c r="A69" s="20">
        <f>IF(F69&lt;&gt;"",1+MAX($A$8:A68),"")</f>
        <v>53</v>
      </c>
      <c r="B69" s="258"/>
      <c r="C69" s="38" t="s">
        <v>82</v>
      </c>
      <c r="D69" s="24">
        <v>1</v>
      </c>
      <c r="E69" s="23">
        <v>0</v>
      </c>
      <c r="F69" s="24">
        <f t="shared" si="37"/>
        <v>1</v>
      </c>
      <c r="G69" s="128" t="s">
        <v>43</v>
      </c>
      <c r="H69" s="214">
        <v>114.66000000000001</v>
      </c>
      <c r="I69" s="25">
        <f t="shared" si="46"/>
        <v>114.66000000000001</v>
      </c>
      <c r="J69" s="222">
        <v>159.32</v>
      </c>
      <c r="K69" s="131">
        <f t="shared" si="39"/>
        <v>1.4483636363636363</v>
      </c>
      <c r="L69" s="131">
        <f t="shared" si="40"/>
        <v>0.69043434597037412</v>
      </c>
      <c r="M69" s="132">
        <f t="shared" si="41"/>
        <v>110</v>
      </c>
      <c r="N69" s="133">
        <f t="shared" si="42"/>
        <v>159.32</v>
      </c>
      <c r="O69" s="229">
        <f t="shared" si="43"/>
        <v>273.98</v>
      </c>
      <c r="P69" s="134">
        <f t="shared" si="44"/>
        <v>273.98</v>
      </c>
      <c r="Q69" s="27"/>
      <c r="R69" s="27"/>
      <c r="S69" s="27"/>
      <c r="T69" s="27"/>
      <c r="U69" s="27"/>
      <c r="V69" s="27"/>
      <c r="W69" s="27"/>
      <c r="X69" s="27"/>
      <c r="Y69" s="27"/>
      <c r="Z69" s="27"/>
      <c r="AA69" s="27"/>
      <c r="AB69" s="27"/>
      <c r="AC69" s="27"/>
      <c r="AD69" s="27"/>
      <c r="AE69" s="27"/>
      <c r="AF69" s="27"/>
      <c r="AG69" s="27"/>
      <c r="AH69" s="27"/>
      <c r="AI69" s="27"/>
      <c r="AJ69" s="27"/>
      <c r="AK69" s="27"/>
      <c r="AL69" s="27"/>
      <c r="AM69" s="27"/>
      <c r="AN69" s="27"/>
      <c r="AO69" s="27"/>
      <c r="AP69" s="27"/>
      <c r="AQ69" s="27"/>
      <c r="AR69" s="27"/>
      <c r="AS69" s="27"/>
      <c r="AT69" s="27"/>
      <c r="AU69" s="27"/>
      <c r="AV69" s="27"/>
      <c r="AW69" s="27"/>
      <c r="AX69" s="27"/>
      <c r="AY69" s="27"/>
      <c r="AZ69" s="27"/>
      <c r="BA69" s="27"/>
      <c r="BB69" s="27"/>
      <c r="BC69" s="27"/>
      <c r="BD69" s="27"/>
      <c r="BE69" s="27"/>
      <c r="BF69" s="27"/>
      <c r="BG69" s="27"/>
      <c r="BH69" s="27"/>
      <c r="BI69" s="27"/>
      <c r="BJ69" s="27"/>
      <c r="BK69" s="27"/>
      <c r="BL69" s="27"/>
      <c r="BM69" s="27"/>
      <c r="BN69" s="27"/>
      <c r="BO69" s="27"/>
      <c r="BP69" s="27"/>
      <c r="BQ69" s="27"/>
      <c r="BR69" s="27"/>
      <c r="BS69" s="27"/>
      <c r="BT69" s="27"/>
      <c r="BU69" s="27"/>
      <c r="BV69" s="27"/>
      <c r="BW69" s="27"/>
      <c r="BX69" s="27"/>
    </row>
    <row r="70" spans="1:76" s="28" customFormat="1" ht="33">
      <c r="A70" s="20">
        <f>IF(F70&lt;&gt;"",1+MAX($A$8:A69),"")</f>
        <v>54</v>
      </c>
      <c r="B70" s="258"/>
      <c r="C70" s="38" t="s">
        <v>83</v>
      </c>
      <c r="D70" s="24">
        <v>2</v>
      </c>
      <c r="E70" s="23">
        <v>0</v>
      </c>
      <c r="F70" s="24">
        <f t="shared" si="37"/>
        <v>2</v>
      </c>
      <c r="G70" s="128" t="s">
        <v>43</v>
      </c>
      <c r="H70" s="214">
        <v>32.5</v>
      </c>
      <c r="I70" s="25">
        <f t="shared" si="38"/>
        <v>65</v>
      </c>
      <c r="J70" s="222">
        <v>112.9</v>
      </c>
      <c r="K70" s="131">
        <f t="shared" si="39"/>
        <v>2.0527272727272727</v>
      </c>
      <c r="L70" s="131">
        <f t="shared" si="40"/>
        <v>0.97431355181576618</v>
      </c>
      <c r="M70" s="132">
        <f t="shared" si="41"/>
        <v>110</v>
      </c>
      <c r="N70" s="133">
        <f t="shared" si="42"/>
        <v>225.8</v>
      </c>
      <c r="O70" s="229">
        <f t="shared" si="43"/>
        <v>290.8</v>
      </c>
      <c r="P70" s="134">
        <f t="shared" si="44"/>
        <v>145.4</v>
      </c>
      <c r="Q70" s="27"/>
      <c r="R70" s="27"/>
      <c r="S70" s="27"/>
      <c r="T70" s="27"/>
      <c r="U70" s="27"/>
      <c r="V70" s="27"/>
      <c r="W70" s="27"/>
      <c r="X70" s="27"/>
      <c r="Y70" s="27"/>
      <c r="Z70" s="27"/>
      <c r="AA70" s="27"/>
      <c r="AB70" s="27"/>
      <c r="AC70" s="27"/>
      <c r="AD70" s="27"/>
      <c r="AE70" s="27"/>
      <c r="AF70" s="27"/>
      <c r="AG70" s="27"/>
      <c r="AH70" s="27"/>
      <c r="AI70" s="27"/>
      <c r="AJ70" s="27"/>
      <c r="AK70" s="27"/>
      <c r="AL70" s="27"/>
      <c r="AM70" s="27"/>
      <c r="AN70" s="27"/>
      <c r="AO70" s="27"/>
      <c r="AP70" s="27"/>
      <c r="AQ70" s="27"/>
      <c r="AR70" s="27"/>
      <c r="AS70" s="27"/>
      <c r="AT70" s="27"/>
      <c r="AU70" s="27"/>
      <c r="AV70" s="27"/>
      <c r="AW70" s="27"/>
      <c r="AX70" s="27"/>
      <c r="AY70" s="27"/>
      <c r="AZ70" s="27"/>
      <c r="BA70" s="27"/>
      <c r="BB70" s="27"/>
      <c r="BC70" s="27"/>
      <c r="BD70" s="27"/>
      <c r="BE70" s="27"/>
      <c r="BF70" s="27"/>
      <c r="BG70" s="27"/>
      <c r="BH70" s="27"/>
      <c r="BI70" s="27"/>
      <c r="BJ70" s="27"/>
      <c r="BK70" s="27"/>
      <c r="BL70" s="27"/>
      <c r="BM70" s="27"/>
      <c r="BN70" s="27"/>
      <c r="BO70" s="27"/>
      <c r="BP70" s="27"/>
      <c r="BQ70" s="27"/>
      <c r="BR70" s="27"/>
      <c r="BS70" s="27"/>
      <c r="BT70" s="27"/>
      <c r="BU70" s="27"/>
      <c r="BV70" s="27"/>
      <c r="BW70" s="27"/>
      <c r="BX70" s="27"/>
    </row>
    <row r="71" spans="1:76" s="28" customFormat="1" ht="33">
      <c r="A71" s="20">
        <f>IF(F71&lt;&gt;"",1+MAX($A$8:A70),"")</f>
        <v>55</v>
      </c>
      <c r="B71" s="258"/>
      <c r="C71" s="38" t="s">
        <v>84</v>
      </c>
      <c r="D71" s="24">
        <v>1</v>
      </c>
      <c r="E71" s="23">
        <v>0</v>
      </c>
      <c r="F71" s="24">
        <f t="shared" si="37"/>
        <v>1</v>
      </c>
      <c r="G71" s="128" t="s">
        <v>43</v>
      </c>
      <c r="H71" s="214">
        <v>32.99</v>
      </c>
      <c r="I71" s="25">
        <f t="shared" si="38"/>
        <v>32.99</v>
      </c>
      <c r="J71" s="222">
        <v>114.60000000000001</v>
      </c>
      <c r="K71" s="131">
        <f t="shared" si="39"/>
        <v>1.041818181818182</v>
      </c>
      <c r="L71" s="131">
        <f t="shared" si="40"/>
        <v>0.95986038394415341</v>
      </c>
      <c r="M71" s="132">
        <f t="shared" si="41"/>
        <v>110</v>
      </c>
      <c r="N71" s="133">
        <f t="shared" si="42"/>
        <v>114.60000000000001</v>
      </c>
      <c r="O71" s="229">
        <f t="shared" si="43"/>
        <v>147.59</v>
      </c>
      <c r="P71" s="134">
        <f t="shared" si="44"/>
        <v>147.59</v>
      </c>
      <c r="Q71" s="27"/>
      <c r="R71" s="27"/>
      <c r="S71" s="27"/>
      <c r="T71" s="27"/>
      <c r="U71" s="27"/>
      <c r="V71" s="27"/>
      <c r="W71" s="27"/>
      <c r="X71" s="27"/>
      <c r="Y71" s="27"/>
      <c r="Z71" s="27"/>
      <c r="AA71" s="27"/>
      <c r="AB71" s="27"/>
      <c r="AC71" s="27"/>
      <c r="AD71" s="27"/>
      <c r="AE71" s="27"/>
      <c r="AF71" s="27"/>
      <c r="AG71" s="27"/>
      <c r="AH71" s="27"/>
      <c r="AI71" s="27"/>
      <c r="AJ71" s="27"/>
      <c r="AK71" s="27"/>
      <c r="AL71" s="27"/>
      <c r="AM71" s="27"/>
      <c r="AN71" s="27"/>
      <c r="AO71" s="27"/>
      <c r="AP71" s="27"/>
      <c r="AQ71" s="27"/>
      <c r="AR71" s="27"/>
      <c r="AS71" s="27"/>
      <c r="AT71" s="27"/>
      <c r="AU71" s="27"/>
      <c r="AV71" s="27"/>
      <c r="AW71" s="27"/>
      <c r="AX71" s="27"/>
      <c r="AY71" s="27"/>
      <c r="AZ71" s="27"/>
      <c r="BA71" s="27"/>
      <c r="BB71" s="27"/>
      <c r="BC71" s="27"/>
      <c r="BD71" s="27"/>
      <c r="BE71" s="27"/>
      <c r="BF71" s="27"/>
      <c r="BG71" s="27"/>
      <c r="BH71" s="27"/>
      <c r="BI71" s="27"/>
      <c r="BJ71" s="27"/>
      <c r="BK71" s="27"/>
      <c r="BL71" s="27"/>
      <c r="BM71" s="27"/>
      <c r="BN71" s="27"/>
      <c r="BO71" s="27"/>
      <c r="BP71" s="27"/>
      <c r="BQ71" s="27"/>
      <c r="BR71" s="27"/>
      <c r="BS71" s="27"/>
      <c r="BT71" s="27"/>
      <c r="BU71" s="27"/>
      <c r="BV71" s="27"/>
      <c r="BW71" s="27"/>
      <c r="BX71" s="27"/>
    </row>
    <row r="72" spans="1:76" s="28" customFormat="1" ht="16.5">
      <c r="A72" s="20">
        <f>IF(F72&lt;&gt;"",1+MAX($A$8:A71),"")</f>
        <v>56</v>
      </c>
      <c r="B72" s="258"/>
      <c r="C72" s="38" t="s">
        <v>85</v>
      </c>
      <c r="D72" s="24">
        <v>4</v>
      </c>
      <c r="E72" s="23">
        <v>0</v>
      </c>
      <c r="F72" s="24">
        <f t="shared" si="37"/>
        <v>4</v>
      </c>
      <c r="G72" s="128" t="s">
        <v>43</v>
      </c>
      <c r="H72" s="214">
        <v>36.33</v>
      </c>
      <c r="I72" s="25">
        <f t="shared" si="38"/>
        <v>145.32</v>
      </c>
      <c r="J72" s="222">
        <v>126.2</v>
      </c>
      <c r="K72" s="131">
        <f t="shared" si="39"/>
        <v>4.5890909090909089</v>
      </c>
      <c r="L72" s="131">
        <f t="shared" si="40"/>
        <v>0.87163232963549919</v>
      </c>
      <c r="M72" s="132">
        <f t="shared" si="41"/>
        <v>110</v>
      </c>
      <c r="N72" s="133">
        <f t="shared" si="42"/>
        <v>504.8</v>
      </c>
      <c r="O72" s="229">
        <f t="shared" si="43"/>
        <v>650.12</v>
      </c>
      <c r="P72" s="134">
        <f t="shared" si="44"/>
        <v>162.53</v>
      </c>
      <c r="Q72" s="27"/>
      <c r="R72" s="27"/>
      <c r="S72" s="27"/>
      <c r="T72" s="27"/>
      <c r="U72" s="27"/>
      <c r="V72" s="27"/>
      <c r="W72" s="27"/>
      <c r="X72" s="27"/>
      <c r="Y72" s="27"/>
      <c r="Z72" s="27"/>
      <c r="AA72" s="27"/>
      <c r="AB72" s="27"/>
      <c r="AC72" s="27"/>
      <c r="AD72" s="27"/>
      <c r="AE72" s="27"/>
      <c r="AF72" s="27"/>
      <c r="AG72" s="27"/>
      <c r="AH72" s="27"/>
      <c r="AI72" s="27"/>
      <c r="AJ72" s="27"/>
      <c r="AK72" s="27"/>
      <c r="AL72" s="27"/>
      <c r="AM72" s="27"/>
      <c r="AN72" s="27"/>
      <c r="AO72" s="27"/>
      <c r="AP72" s="27"/>
      <c r="AQ72" s="27"/>
      <c r="AR72" s="27"/>
      <c r="AS72" s="27"/>
      <c r="AT72" s="27"/>
      <c r="AU72" s="27"/>
      <c r="AV72" s="27"/>
      <c r="AW72" s="27"/>
      <c r="AX72" s="27"/>
      <c r="AY72" s="27"/>
      <c r="AZ72" s="27"/>
      <c r="BA72" s="27"/>
      <c r="BB72" s="27"/>
      <c r="BC72" s="27"/>
      <c r="BD72" s="27"/>
      <c r="BE72" s="27"/>
      <c r="BF72" s="27"/>
      <c r="BG72" s="27"/>
      <c r="BH72" s="27"/>
      <c r="BI72" s="27"/>
      <c r="BJ72" s="27"/>
      <c r="BK72" s="27"/>
      <c r="BL72" s="27"/>
      <c r="BM72" s="27"/>
      <c r="BN72" s="27"/>
      <c r="BO72" s="27"/>
      <c r="BP72" s="27"/>
      <c r="BQ72" s="27"/>
      <c r="BR72" s="27"/>
      <c r="BS72" s="27"/>
      <c r="BT72" s="27"/>
      <c r="BU72" s="27"/>
      <c r="BV72" s="27"/>
      <c r="BW72" s="27"/>
      <c r="BX72" s="27"/>
    </row>
    <row r="73" spans="1:76" s="28" customFormat="1" ht="16.5">
      <c r="A73" s="20">
        <f>IF(F73&lt;&gt;"",1+MAX($A$8:A72),"")</f>
        <v>57</v>
      </c>
      <c r="B73" s="258"/>
      <c r="C73" s="38" t="s">
        <v>86</v>
      </c>
      <c r="D73" s="24">
        <v>4</v>
      </c>
      <c r="E73" s="23">
        <v>0</v>
      </c>
      <c r="F73" s="24">
        <f t="shared" si="37"/>
        <v>4</v>
      </c>
      <c r="G73" s="128" t="s">
        <v>43</v>
      </c>
      <c r="H73" s="214">
        <v>36.33</v>
      </c>
      <c r="I73" s="25">
        <f t="shared" si="38"/>
        <v>145.32</v>
      </c>
      <c r="J73" s="222">
        <v>126.2</v>
      </c>
      <c r="K73" s="131">
        <f t="shared" si="39"/>
        <v>4.5890909090909089</v>
      </c>
      <c r="L73" s="131">
        <f t="shared" si="40"/>
        <v>0.87163232963549919</v>
      </c>
      <c r="M73" s="132">
        <f t="shared" si="41"/>
        <v>110</v>
      </c>
      <c r="N73" s="133">
        <f t="shared" si="42"/>
        <v>504.8</v>
      </c>
      <c r="O73" s="229">
        <f t="shared" si="43"/>
        <v>650.12</v>
      </c>
      <c r="P73" s="134">
        <f t="shared" si="44"/>
        <v>162.53</v>
      </c>
      <c r="Q73" s="27"/>
      <c r="R73" s="27"/>
      <c r="S73" s="27"/>
      <c r="T73" s="27"/>
      <c r="U73" s="27"/>
      <c r="V73" s="27"/>
      <c r="W73" s="27"/>
      <c r="X73" s="27"/>
      <c r="Y73" s="27"/>
      <c r="Z73" s="27"/>
      <c r="AA73" s="27"/>
      <c r="AB73" s="27"/>
      <c r="AC73" s="27"/>
      <c r="AD73" s="27"/>
      <c r="AE73" s="27"/>
      <c r="AF73" s="27"/>
      <c r="AG73" s="27"/>
      <c r="AH73" s="27"/>
      <c r="AI73" s="27"/>
      <c r="AJ73" s="27"/>
      <c r="AK73" s="27"/>
      <c r="AL73" s="27"/>
      <c r="AM73" s="27"/>
      <c r="AN73" s="27"/>
      <c r="AO73" s="27"/>
      <c r="AP73" s="27"/>
      <c r="AQ73" s="27"/>
      <c r="AR73" s="27"/>
      <c r="AS73" s="27"/>
      <c r="AT73" s="27"/>
      <c r="AU73" s="27"/>
      <c r="AV73" s="27"/>
      <c r="AW73" s="27"/>
      <c r="AX73" s="27"/>
      <c r="AY73" s="27"/>
      <c r="AZ73" s="27"/>
      <c r="BA73" s="27"/>
      <c r="BB73" s="27"/>
      <c r="BC73" s="27"/>
      <c r="BD73" s="27"/>
      <c r="BE73" s="27"/>
      <c r="BF73" s="27"/>
      <c r="BG73" s="27"/>
      <c r="BH73" s="27"/>
      <c r="BI73" s="27"/>
      <c r="BJ73" s="27"/>
      <c r="BK73" s="27"/>
      <c r="BL73" s="27"/>
      <c r="BM73" s="27"/>
      <c r="BN73" s="27"/>
      <c r="BO73" s="27"/>
      <c r="BP73" s="27"/>
      <c r="BQ73" s="27"/>
      <c r="BR73" s="27"/>
      <c r="BS73" s="27"/>
      <c r="BT73" s="27"/>
      <c r="BU73" s="27"/>
      <c r="BV73" s="27"/>
      <c r="BW73" s="27"/>
      <c r="BX73" s="27"/>
    </row>
    <row r="74" spans="1:76" s="28" customFormat="1" ht="16.5">
      <c r="A74" s="20">
        <f>IF(F74&lt;&gt;"",1+MAX($A$8:A73),"")</f>
        <v>58</v>
      </c>
      <c r="B74" s="258"/>
      <c r="C74" s="38" t="s">
        <v>87</v>
      </c>
      <c r="D74" s="24">
        <v>1</v>
      </c>
      <c r="E74" s="23">
        <v>0</v>
      </c>
      <c r="F74" s="24">
        <f t="shared" si="37"/>
        <v>1</v>
      </c>
      <c r="G74" s="128" t="s">
        <v>43</v>
      </c>
      <c r="H74" s="214">
        <v>80</v>
      </c>
      <c r="I74" s="25">
        <f t="shared" si="38"/>
        <v>80</v>
      </c>
      <c r="J74" s="222">
        <v>110.01</v>
      </c>
      <c r="K74" s="131">
        <f t="shared" si="39"/>
        <v>1.0000909090909091</v>
      </c>
      <c r="L74" s="131">
        <f t="shared" si="40"/>
        <v>0.99990909917280246</v>
      </c>
      <c r="M74" s="132">
        <f t="shared" si="41"/>
        <v>110</v>
      </c>
      <c r="N74" s="133">
        <f t="shared" si="42"/>
        <v>110.01</v>
      </c>
      <c r="O74" s="229">
        <f t="shared" si="43"/>
        <v>190.01</v>
      </c>
      <c r="P74" s="134">
        <f t="shared" si="44"/>
        <v>190.01</v>
      </c>
      <c r="Q74" s="27"/>
      <c r="R74" s="27"/>
      <c r="S74" s="27"/>
      <c r="T74" s="27"/>
      <c r="U74" s="27"/>
      <c r="V74" s="27"/>
      <c r="W74" s="27"/>
      <c r="X74" s="27"/>
      <c r="Y74" s="27"/>
      <c r="Z74" s="27"/>
      <c r="AA74" s="27"/>
      <c r="AB74" s="27"/>
      <c r="AC74" s="27"/>
      <c r="AD74" s="27"/>
      <c r="AE74" s="27"/>
      <c r="AF74" s="27"/>
      <c r="AG74" s="27"/>
      <c r="AH74" s="27"/>
      <c r="AI74" s="27"/>
      <c r="AJ74" s="27"/>
      <c r="AK74" s="27"/>
      <c r="AL74" s="27"/>
      <c r="AM74" s="27"/>
      <c r="AN74" s="27"/>
      <c r="AO74" s="27"/>
      <c r="AP74" s="27"/>
      <c r="AQ74" s="27"/>
      <c r="AR74" s="27"/>
      <c r="AS74" s="27"/>
      <c r="AT74" s="27"/>
      <c r="AU74" s="27"/>
      <c r="AV74" s="27"/>
      <c r="AW74" s="27"/>
      <c r="AX74" s="27"/>
      <c r="AY74" s="27"/>
      <c r="AZ74" s="27"/>
      <c r="BA74" s="27"/>
      <c r="BB74" s="27"/>
      <c r="BC74" s="27"/>
      <c r="BD74" s="27"/>
      <c r="BE74" s="27"/>
      <c r="BF74" s="27"/>
      <c r="BG74" s="27"/>
      <c r="BH74" s="27"/>
      <c r="BI74" s="27"/>
      <c r="BJ74" s="27"/>
      <c r="BK74" s="27"/>
      <c r="BL74" s="27"/>
      <c r="BM74" s="27"/>
      <c r="BN74" s="27"/>
      <c r="BO74" s="27"/>
      <c r="BP74" s="27"/>
      <c r="BQ74" s="27"/>
      <c r="BR74" s="27"/>
      <c r="BS74" s="27"/>
      <c r="BT74" s="27"/>
      <c r="BU74" s="27"/>
      <c r="BV74" s="27"/>
      <c r="BW74" s="27"/>
      <c r="BX74" s="27"/>
    </row>
    <row r="75" spans="1:76" s="28" customFormat="1" ht="33">
      <c r="A75" s="20">
        <f>IF(F75&lt;&gt;"",1+MAX($A$8:A74),"")</f>
        <v>59</v>
      </c>
      <c r="B75" s="258"/>
      <c r="C75" s="38" t="s">
        <v>88</v>
      </c>
      <c r="D75" s="24">
        <v>3</v>
      </c>
      <c r="E75" s="23">
        <v>0</v>
      </c>
      <c r="F75" s="24">
        <f t="shared" si="37"/>
        <v>3</v>
      </c>
      <c r="G75" s="128" t="s">
        <v>43</v>
      </c>
      <c r="H75" s="214">
        <v>45.14</v>
      </c>
      <c r="I75" s="25">
        <f t="shared" si="38"/>
        <v>135.42000000000002</v>
      </c>
      <c r="J75" s="222">
        <v>156.81</v>
      </c>
      <c r="K75" s="131">
        <f t="shared" si="39"/>
        <v>4.2766363636363636</v>
      </c>
      <c r="L75" s="131">
        <f t="shared" si="40"/>
        <v>0.70148587462534273</v>
      </c>
      <c r="M75" s="132">
        <f t="shared" si="41"/>
        <v>110</v>
      </c>
      <c r="N75" s="133">
        <f t="shared" si="42"/>
        <v>470.43</v>
      </c>
      <c r="O75" s="229">
        <f t="shared" si="43"/>
        <v>605.85</v>
      </c>
      <c r="P75" s="134">
        <f t="shared" si="44"/>
        <v>201.95000000000002</v>
      </c>
      <c r="Q75" s="27"/>
      <c r="R75" s="27"/>
      <c r="S75" s="27"/>
      <c r="T75" s="27"/>
      <c r="U75" s="27"/>
      <c r="V75" s="27"/>
      <c r="W75" s="27"/>
      <c r="X75" s="27"/>
      <c r="Y75" s="27"/>
      <c r="Z75" s="27"/>
      <c r="AA75" s="27"/>
      <c r="AB75" s="27"/>
      <c r="AC75" s="27"/>
      <c r="AD75" s="27"/>
      <c r="AE75" s="27"/>
      <c r="AF75" s="27"/>
      <c r="AG75" s="27"/>
      <c r="AH75" s="27"/>
      <c r="AI75" s="27"/>
      <c r="AJ75" s="27"/>
      <c r="AK75" s="27"/>
      <c r="AL75" s="27"/>
      <c r="AM75" s="27"/>
      <c r="AN75" s="27"/>
      <c r="AO75" s="27"/>
      <c r="AP75" s="27"/>
      <c r="AQ75" s="27"/>
      <c r="AR75" s="27"/>
      <c r="AS75" s="27"/>
      <c r="AT75" s="27"/>
      <c r="AU75" s="27"/>
      <c r="AV75" s="27"/>
      <c r="AW75" s="27"/>
      <c r="AX75" s="27"/>
      <c r="AY75" s="27"/>
      <c r="AZ75" s="27"/>
      <c r="BA75" s="27"/>
      <c r="BB75" s="27"/>
      <c r="BC75" s="27"/>
      <c r="BD75" s="27"/>
      <c r="BE75" s="27"/>
      <c r="BF75" s="27"/>
      <c r="BG75" s="27"/>
      <c r="BH75" s="27"/>
      <c r="BI75" s="27"/>
      <c r="BJ75" s="27"/>
      <c r="BK75" s="27"/>
      <c r="BL75" s="27"/>
      <c r="BM75" s="27"/>
      <c r="BN75" s="27"/>
      <c r="BO75" s="27"/>
      <c r="BP75" s="27"/>
      <c r="BQ75" s="27"/>
      <c r="BR75" s="27"/>
      <c r="BS75" s="27"/>
      <c r="BT75" s="27"/>
      <c r="BU75" s="27"/>
      <c r="BV75" s="27"/>
      <c r="BW75" s="27"/>
      <c r="BX75" s="27"/>
    </row>
    <row r="76" spans="1:76" s="28" customFormat="1" ht="33">
      <c r="A76" s="20">
        <f>IF(F76&lt;&gt;"",1+MAX($A$8:A75),"")</f>
        <v>60</v>
      </c>
      <c r="B76" s="258"/>
      <c r="C76" s="38" t="s">
        <v>89</v>
      </c>
      <c r="D76" s="24">
        <v>1</v>
      </c>
      <c r="E76" s="23">
        <v>0</v>
      </c>
      <c r="F76" s="24">
        <f t="shared" si="37"/>
        <v>1</v>
      </c>
      <c r="G76" s="128" t="s">
        <v>43</v>
      </c>
      <c r="H76" s="214">
        <v>45.14</v>
      </c>
      <c r="I76" s="25">
        <f t="shared" si="38"/>
        <v>45.14</v>
      </c>
      <c r="J76" s="222">
        <v>156.81</v>
      </c>
      <c r="K76" s="131">
        <f t="shared" si="39"/>
        <v>1.4255454545454547</v>
      </c>
      <c r="L76" s="131">
        <f t="shared" si="40"/>
        <v>0.70148587462534273</v>
      </c>
      <c r="M76" s="132">
        <f t="shared" si="41"/>
        <v>110</v>
      </c>
      <c r="N76" s="133">
        <f t="shared" si="42"/>
        <v>156.81</v>
      </c>
      <c r="O76" s="229">
        <f t="shared" si="43"/>
        <v>201.95</v>
      </c>
      <c r="P76" s="134">
        <f t="shared" si="44"/>
        <v>201.95</v>
      </c>
      <c r="Q76" s="27"/>
      <c r="R76" s="27"/>
      <c r="S76" s="27"/>
      <c r="T76" s="27"/>
      <c r="U76" s="27"/>
      <c r="V76" s="27"/>
      <c r="W76" s="27"/>
      <c r="X76" s="27"/>
      <c r="Y76" s="27"/>
      <c r="Z76" s="27"/>
      <c r="AA76" s="27"/>
      <c r="AB76" s="27"/>
      <c r="AC76" s="27"/>
      <c r="AD76" s="27"/>
      <c r="AE76" s="27"/>
      <c r="AF76" s="27"/>
      <c r="AG76" s="27"/>
      <c r="AH76" s="27"/>
      <c r="AI76" s="27"/>
      <c r="AJ76" s="27"/>
      <c r="AK76" s="27"/>
      <c r="AL76" s="27"/>
      <c r="AM76" s="27"/>
      <c r="AN76" s="27"/>
      <c r="AO76" s="27"/>
      <c r="AP76" s="27"/>
      <c r="AQ76" s="27"/>
      <c r="AR76" s="27"/>
      <c r="AS76" s="27"/>
      <c r="AT76" s="27"/>
      <c r="AU76" s="27"/>
      <c r="AV76" s="27"/>
      <c r="AW76" s="27"/>
      <c r="AX76" s="27"/>
      <c r="AY76" s="27"/>
      <c r="AZ76" s="27"/>
      <c r="BA76" s="27"/>
      <c r="BB76" s="27"/>
      <c r="BC76" s="27"/>
      <c r="BD76" s="27"/>
      <c r="BE76" s="27"/>
      <c r="BF76" s="27"/>
      <c r="BG76" s="27"/>
      <c r="BH76" s="27"/>
      <c r="BI76" s="27"/>
      <c r="BJ76" s="27"/>
      <c r="BK76" s="27"/>
      <c r="BL76" s="27"/>
      <c r="BM76" s="27"/>
      <c r="BN76" s="27"/>
      <c r="BO76" s="27"/>
      <c r="BP76" s="27"/>
      <c r="BQ76" s="27"/>
      <c r="BR76" s="27"/>
      <c r="BS76" s="27"/>
      <c r="BT76" s="27"/>
      <c r="BU76" s="27"/>
      <c r="BV76" s="27"/>
      <c r="BW76" s="27"/>
      <c r="BX76" s="27"/>
    </row>
    <row r="77" spans="1:76" s="28" customFormat="1" ht="33">
      <c r="A77" s="20">
        <f>IF(F77&lt;&gt;"",1+MAX($A$8:A76),"")</f>
        <v>61</v>
      </c>
      <c r="B77" s="258"/>
      <c r="C77" s="38" t="s">
        <v>90</v>
      </c>
      <c r="D77" s="24">
        <v>1</v>
      </c>
      <c r="E77" s="23">
        <v>0</v>
      </c>
      <c r="F77" s="24">
        <f t="shared" si="37"/>
        <v>1</v>
      </c>
      <c r="G77" s="128" t="s">
        <v>43</v>
      </c>
      <c r="H77" s="214">
        <v>36.33</v>
      </c>
      <c r="I77" s="25">
        <f t="shared" si="38"/>
        <v>36.33</v>
      </c>
      <c r="J77" s="222">
        <v>126.2</v>
      </c>
      <c r="K77" s="131">
        <f t="shared" si="39"/>
        <v>1.1472727272727272</v>
      </c>
      <c r="L77" s="131">
        <f t="shared" si="40"/>
        <v>0.87163232963549919</v>
      </c>
      <c r="M77" s="132">
        <f t="shared" si="41"/>
        <v>110</v>
      </c>
      <c r="N77" s="133">
        <f t="shared" si="42"/>
        <v>126.2</v>
      </c>
      <c r="O77" s="229">
        <f t="shared" si="43"/>
        <v>162.53</v>
      </c>
      <c r="P77" s="134">
        <f t="shared" si="44"/>
        <v>162.53</v>
      </c>
      <c r="Q77" s="27"/>
      <c r="R77" s="27"/>
      <c r="S77" s="27"/>
      <c r="T77" s="27"/>
      <c r="U77" s="27"/>
      <c r="V77" s="27"/>
      <c r="W77" s="27"/>
      <c r="X77" s="27"/>
      <c r="Y77" s="27"/>
      <c r="Z77" s="27"/>
      <c r="AA77" s="27"/>
      <c r="AB77" s="27"/>
      <c r="AC77" s="27"/>
      <c r="AD77" s="27"/>
      <c r="AE77" s="27"/>
      <c r="AF77" s="27"/>
      <c r="AG77" s="27"/>
      <c r="AH77" s="27"/>
      <c r="AI77" s="27"/>
      <c r="AJ77" s="27"/>
      <c r="AK77" s="27"/>
      <c r="AL77" s="27"/>
      <c r="AM77" s="27"/>
      <c r="AN77" s="27"/>
      <c r="AO77" s="27"/>
      <c r="AP77" s="27"/>
      <c r="AQ77" s="27"/>
      <c r="AR77" s="27"/>
      <c r="AS77" s="27"/>
      <c r="AT77" s="27"/>
      <c r="AU77" s="27"/>
      <c r="AV77" s="27"/>
      <c r="AW77" s="27"/>
      <c r="AX77" s="27"/>
      <c r="AY77" s="27"/>
      <c r="AZ77" s="27"/>
      <c r="BA77" s="27"/>
      <c r="BB77" s="27"/>
      <c r="BC77" s="27"/>
      <c r="BD77" s="27"/>
      <c r="BE77" s="27"/>
      <c r="BF77" s="27"/>
      <c r="BG77" s="27"/>
      <c r="BH77" s="27"/>
      <c r="BI77" s="27"/>
      <c r="BJ77" s="27"/>
      <c r="BK77" s="27"/>
      <c r="BL77" s="27"/>
      <c r="BM77" s="27"/>
      <c r="BN77" s="27"/>
      <c r="BO77" s="27"/>
      <c r="BP77" s="27"/>
      <c r="BQ77" s="27"/>
      <c r="BR77" s="27"/>
      <c r="BS77" s="27"/>
      <c r="BT77" s="27"/>
      <c r="BU77" s="27"/>
      <c r="BV77" s="27"/>
      <c r="BW77" s="27"/>
      <c r="BX77" s="27"/>
    </row>
    <row r="78" spans="1:76" s="28" customFormat="1" ht="33">
      <c r="A78" s="20">
        <f>IF(F78&lt;&gt;"",1+MAX($A$8:A77),"")</f>
        <v>62</v>
      </c>
      <c r="B78" s="258"/>
      <c r="C78" s="38" t="s">
        <v>262</v>
      </c>
      <c r="D78" s="24">
        <v>8</v>
      </c>
      <c r="E78" s="23">
        <v>0</v>
      </c>
      <c r="F78" s="24">
        <f t="shared" si="37"/>
        <v>8</v>
      </c>
      <c r="G78" s="128" t="s">
        <v>43</v>
      </c>
      <c r="H78" s="214">
        <v>77.25</v>
      </c>
      <c r="I78" s="25">
        <f t="shared" si="38"/>
        <v>618</v>
      </c>
      <c r="J78" s="222">
        <v>148.22</v>
      </c>
      <c r="K78" s="131">
        <f t="shared" si="39"/>
        <v>10.779636363636364</v>
      </c>
      <c r="L78" s="131">
        <f t="shared" si="40"/>
        <v>0.74214006206989613</v>
      </c>
      <c r="M78" s="132">
        <f t="shared" si="41"/>
        <v>110</v>
      </c>
      <c r="N78" s="133">
        <f t="shared" si="42"/>
        <v>1185.76</v>
      </c>
      <c r="O78" s="229">
        <f t="shared" si="43"/>
        <v>1803.76</v>
      </c>
      <c r="P78" s="134">
        <f t="shared" si="44"/>
        <v>225.47</v>
      </c>
      <c r="Q78" s="27"/>
      <c r="R78" s="27"/>
      <c r="S78" s="27"/>
      <c r="T78" s="27"/>
      <c r="U78" s="27"/>
      <c r="V78" s="27"/>
      <c r="W78" s="27"/>
      <c r="X78" s="27"/>
      <c r="Y78" s="27"/>
      <c r="Z78" s="27"/>
      <c r="AA78" s="27"/>
      <c r="AB78" s="27"/>
      <c r="AC78" s="27"/>
      <c r="AD78" s="27"/>
      <c r="AE78" s="27"/>
      <c r="AF78" s="27"/>
      <c r="AG78" s="27"/>
      <c r="AH78" s="27"/>
      <c r="AI78" s="27"/>
      <c r="AJ78" s="27"/>
      <c r="AK78" s="27"/>
      <c r="AL78" s="27"/>
      <c r="AM78" s="27"/>
      <c r="AN78" s="27"/>
      <c r="AO78" s="27"/>
      <c r="AP78" s="27"/>
      <c r="AQ78" s="27"/>
      <c r="AR78" s="27"/>
      <c r="AS78" s="27"/>
      <c r="AT78" s="27"/>
      <c r="AU78" s="27"/>
      <c r="AV78" s="27"/>
      <c r="AW78" s="27"/>
      <c r="AX78" s="27"/>
      <c r="AY78" s="27"/>
      <c r="AZ78" s="27"/>
      <c r="BA78" s="27"/>
      <c r="BB78" s="27"/>
      <c r="BC78" s="27"/>
      <c r="BD78" s="27"/>
      <c r="BE78" s="27"/>
      <c r="BF78" s="27"/>
      <c r="BG78" s="27"/>
      <c r="BH78" s="27"/>
      <c r="BI78" s="27"/>
      <c r="BJ78" s="27"/>
      <c r="BK78" s="27"/>
      <c r="BL78" s="27"/>
      <c r="BM78" s="27"/>
      <c r="BN78" s="27"/>
      <c r="BO78" s="27"/>
      <c r="BP78" s="27"/>
      <c r="BQ78" s="27"/>
      <c r="BR78" s="27"/>
      <c r="BS78" s="27"/>
      <c r="BT78" s="27"/>
      <c r="BU78" s="27"/>
      <c r="BV78" s="27"/>
      <c r="BW78" s="27"/>
      <c r="BX78" s="27"/>
    </row>
    <row r="79" spans="1:76" s="28" customFormat="1" ht="16.5">
      <c r="A79" s="20">
        <f>IF(F79&lt;&gt;"",1+MAX($A$8:A78),"")</f>
        <v>63</v>
      </c>
      <c r="B79" s="258"/>
      <c r="C79" s="38" t="s">
        <v>91</v>
      </c>
      <c r="D79" s="24">
        <v>6</v>
      </c>
      <c r="E79" s="23">
        <v>0</v>
      </c>
      <c r="F79" s="24">
        <f t="shared" si="37"/>
        <v>6</v>
      </c>
      <c r="G79" s="128" t="s">
        <v>43</v>
      </c>
      <c r="H79" s="214">
        <v>18.5</v>
      </c>
      <c r="I79" s="25">
        <f t="shared" si="38"/>
        <v>111</v>
      </c>
      <c r="J79" s="222">
        <v>64.27000000000001</v>
      </c>
      <c r="K79" s="131">
        <f t="shared" si="39"/>
        <v>3.5056363636363641</v>
      </c>
      <c r="L79" s="131">
        <f t="shared" si="40"/>
        <v>1.7115294849852183</v>
      </c>
      <c r="M79" s="132">
        <f t="shared" si="41"/>
        <v>110</v>
      </c>
      <c r="N79" s="133">
        <f t="shared" si="42"/>
        <v>385.62000000000006</v>
      </c>
      <c r="O79" s="229">
        <f t="shared" si="43"/>
        <v>496.62000000000006</v>
      </c>
      <c r="P79" s="134">
        <f t="shared" si="44"/>
        <v>82.77000000000001</v>
      </c>
      <c r="Q79" s="27"/>
      <c r="R79" s="27"/>
      <c r="S79" s="27"/>
      <c r="T79" s="27"/>
      <c r="U79" s="27"/>
      <c r="V79" s="27"/>
      <c r="W79" s="27"/>
      <c r="X79" s="27"/>
      <c r="Y79" s="27"/>
      <c r="Z79" s="27"/>
      <c r="AA79" s="27"/>
      <c r="AB79" s="27"/>
      <c r="AC79" s="27"/>
      <c r="AD79" s="27"/>
      <c r="AE79" s="27"/>
      <c r="AF79" s="27"/>
      <c r="AG79" s="27"/>
      <c r="AH79" s="27"/>
      <c r="AI79" s="27"/>
      <c r="AJ79" s="27"/>
      <c r="AK79" s="27"/>
      <c r="AL79" s="27"/>
      <c r="AM79" s="27"/>
      <c r="AN79" s="27"/>
      <c r="AO79" s="27"/>
      <c r="AP79" s="27"/>
      <c r="AQ79" s="27"/>
      <c r="AR79" s="27"/>
      <c r="AS79" s="27"/>
      <c r="AT79" s="27"/>
      <c r="AU79" s="27"/>
      <c r="AV79" s="27"/>
      <c r="AW79" s="27"/>
      <c r="AX79" s="27"/>
      <c r="AY79" s="27"/>
      <c r="AZ79" s="27"/>
      <c r="BA79" s="27"/>
      <c r="BB79" s="27"/>
      <c r="BC79" s="27"/>
      <c r="BD79" s="27"/>
      <c r="BE79" s="27"/>
      <c r="BF79" s="27"/>
      <c r="BG79" s="27"/>
      <c r="BH79" s="27"/>
      <c r="BI79" s="27"/>
      <c r="BJ79" s="27"/>
      <c r="BK79" s="27"/>
      <c r="BL79" s="27"/>
      <c r="BM79" s="27"/>
      <c r="BN79" s="27"/>
      <c r="BO79" s="27"/>
      <c r="BP79" s="27"/>
      <c r="BQ79" s="27"/>
      <c r="BR79" s="27"/>
      <c r="BS79" s="27"/>
      <c r="BT79" s="27"/>
      <c r="BU79" s="27"/>
      <c r="BV79" s="27"/>
      <c r="BW79" s="27"/>
      <c r="BX79" s="27"/>
    </row>
    <row r="80" spans="1:76" s="28" customFormat="1" ht="33">
      <c r="A80" s="20">
        <f>IF(F80&lt;&gt;"",1+MAX($A$8:A79),"")</f>
        <v>64</v>
      </c>
      <c r="B80" s="258"/>
      <c r="C80" s="38" t="s">
        <v>92</v>
      </c>
      <c r="D80" s="24">
        <v>3</v>
      </c>
      <c r="E80" s="23">
        <v>0</v>
      </c>
      <c r="F80" s="24">
        <f t="shared" si="37"/>
        <v>3</v>
      </c>
      <c r="G80" s="128" t="s">
        <v>43</v>
      </c>
      <c r="H80" s="214">
        <v>44.12</v>
      </c>
      <c r="I80" s="25">
        <f t="shared" si="38"/>
        <v>132.35999999999999</v>
      </c>
      <c r="J80" s="222">
        <v>75.27000000000001</v>
      </c>
      <c r="K80" s="131">
        <f t="shared" si="39"/>
        <v>2.0528181818181821</v>
      </c>
      <c r="L80" s="131">
        <f t="shared" si="40"/>
        <v>1.4614056064833265</v>
      </c>
      <c r="M80" s="132">
        <f t="shared" si="41"/>
        <v>110</v>
      </c>
      <c r="N80" s="133">
        <f t="shared" si="42"/>
        <v>225.81000000000003</v>
      </c>
      <c r="O80" s="229">
        <f t="shared" si="43"/>
        <v>358.17</v>
      </c>
      <c r="P80" s="134">
        <f t="shared" si="44"/>
        <v>119.39</v>
      </c>
      <c r="Q80" s="27"/>
      <c r="R80" s="27"/>
      <c r="S80" s="27"/>
      <c r="T80" s="27"/>
      <c r="U80" s="27"/>
      <c r="V80" s="27"/>
      <c r="W80" s="27"/>
      <c r="X80" s="27"/>
      <c r="Y80" s="27"/>
      <c r="Z80" s="27"/>
      <c r="AA80" s="27"/>
      <c r="AB80" s="27"/>
      <c r="AC80" s="27"/>
      <c r="AD80" s="27"/>
      <c r="AE80" s="27"/>
      <c r="AF80" s="27"/>
      <c r="AG80" s="27"/>
      <c r="AH80" s="27"/>
      <c r="AI80" s="27"/>
      <c r="AJ80" s="27"/>
      <c r="AK80" s="27"/>
      <c r="AL80" s="27"/>
      <c r="AM80" s="27"/>
      <c r="AN80" s="27"/>
      <c r="AO80" s="27"/>
      <c r="AP80" s="27"/>
      <c r="AQ80" s="27"/>
      <c r="AR80" s="27"/>
      <c r="AS80" s="27"/>
      <c r="AT80" s="27"/>
      <c r="AU80" s="27"/>
      <c r="AV80" s="27"/>
      <c r="AW80" s="27"/>
      <c r="AX80" s="27"/>
      <c r="AY80" s="27"/>
      <c r="AZ80" s="27"/>
      <c r="BA80" s="27"/>
      <c r="BB80" s="27"/>
      <c r="BC80" s="27"/>
      <c r="BD80" s="27"/>
      <c r="BE80" s="27"/>
      <c r="BF80" s="27"/>
      <c r="BG80" s="27"/>
      <c r="BH80" s="27"/>
      <c r="BI80" s="27"/>
      <c r="BJ80" s="27"/>
      <c r="BK80" s="27"/>
      <c r="BL80" s="27"/>
      <c r="BM80" s="27"/>
      <c r="BN80" s="27"/>
      <c r="BO80" s="27"/>
      <c r="BP80" s="27"/>
      <c r="BQ80" s="27"/>
      <c r="BR80" s="27"/>
      <c r="BS80" s="27"/>
      <c r="BT80" s="27"/>
      <c r="BU80" s="27"/>
      <c r="BV80" s="27"/>
      <c r="BW80" s="27"/>
      <c r="BX80" s="27"/>
    </row>
    <row r="81" spans="1:76" s="28" customFormat="1" ht="16.5">
      <c r="A81" s="20">
        <f>IF(F81&lt;&gt;"",1+MAX($A$8:A80),"")</f>
        <v>65</v>
      </c>
      <c r="B81" s="258"/>
      <c r="C81" s="38" t="s">
        <v>93</v>
      </c>
      <c r="D81" s="24">
        <v>5</v>
      </c>
      <c r="E81" s="23">
        <v>0</v>
      </c>
      <c r="F81" s="24">
        <f t="shared" si="37"/>
        <v>5</v>
      </c>
      <c r="G81" s="128" t="s">
        <v>43</v>
      </c>
      <c r="H81" s="214">
        <v>374.12</v>
      </c>
      <c r="I81" s="25">
        <f t="shared" si="38"/>
        <v>1870.6</v>
      </c>
      <c r="J81" s="222">
        <v>179.48</v>
      </c>
      <c r="K81" s="131">
        <f t="shared" si="39"/>
        <v>8.1581818181818182</v>
      </c>
      <c r="L81" s="131">
        <f t="shared" si="40"/>
        <v>0.61288165812346784</v>
      </c>
      <c r="M81" s="132">
        <f t="shared" si="41"/>
        <v>110</v>
      </c>
      <c r="N81" s="133">
        <f t="shared" si="42"/>
        <v>897.4</v>
      </c>
      <c r="O81" s="229">
        <f t="shared" si="43"/>
        <v>2768</v>
      </c>
      <c r="P81" s="134">
        <f t="shared" si="44"/>
        <v>553.6</v>
      </c>
      <c r="Q81" s="27"/>
      <c r="R81" s="27"/>
      <c r="S81" s="27"/>
      <c r="T81" s="27"/>
      <c r="U81" s="27"/>
      <c r="V81" s="27"/>
      <c r="W81" s="27"/>
      <c r="X81" s="27"/>
      <c r="Y81" s="27"/>
      <c r="Z81" s="27"/>
      <c r="AA81" s="27"/>
      <c r="AB81" s="27"/>
      <c r="AC81" s="27"/>
      <c r="AD81" s="27"/>
      <c r="AE81" s="27"/>
      <c r="AF81" s="27"/>
      <c r="AG81" s="27"/>
      <c r="AH81" s="27"/>
      <c r="AI81" s="27"/>
      <c r="AJ81" s="27"/>
      <c r="AK81" s="27"/>
      <c r="AL81" s="27"/>
      <c r="AM81" s="27"/>
      <c r="AN81" s="27"/>
      <c r="AO81" s="27"/>
      <c r="AP81" s="27"/>
      <c r="AQ81" s="27"/>
      <c r="AR81" s="27"/>
      <c r="AS81" s="27"/>
      <c r="AT81" s="27"/>
      <c r="AU81" s="27"/>
      <c r="AV81" s="27"/>
      <c r="AW81" s="27"/>
      <c r="AX81" s="27"/>
      <c r="AY81" s="27"/>
      <c r="AZ81" s="27"/>
      <c r="BA81" s="27"/>
      <c r="BB81" s="27"/>
      <c r="BC81" s="27"/>
      <c r="BD81" s="27"/>
      <c r="BE81" s="27"/>
      <c r="BF81" s="27"/>
      <c r="BG81" s="27"/>
      <c r="BH81" s="27"/>
      <c r="BI81" s="27"/>
      <c r="BJ81" s="27"/>
      <c r="BK81" s="27"/>
      <c r="BL81" s="27"/>
      <c r="BM81" s="27"/>
      <c r="BN81" s="27"/>
      <c r="BO81" s="27"/>
      <c r="BP81" s="27"/>
      <c r="BQ81" s="27"/>
      <c r="BR81" s="27"/>
      <c r="BS81" s="27"/>
      <c r="BT81" s="27"/>
      <c r="BU81" s="27"/>
      <c r="BV81" s="27"/>
      <c r="BW81" s="27"/>
      <c r="BX81" s="27"/>
    </row>
    <row r="82" spans="1:76" s="28" customFormat="1" ht="16.5">
      <c r="A82" s="20">
        <f>IF(F82&lt;&gt;"",1+MAX($A$8:A81),"")</f>
        <v>66</v>
      </c>
      <c r="B82" s="258"/>
      <c r="C82" s="38" t="s">
        <v>94</v>
      </c>
      <c r="D82" s="24">
        <v>1</v>
      </c>
      <c r="E82" s="23">
        <v>0</v>
      </c>
      <c r="F82" s="24">
        <f t="shared" si="37"/>
        <v>1</v>
      </c>
      <c r="G82" s="128" t="s">
        <v>43</v>
      </c>
      <c r="H82" s="214">
        <v>101</v>
      </c>
      <c r="I82" s="25">
        <f t="shared" si="38"/>
        <v>101</v>
      </c>
      <c r="J82" s="222">
        <v>148.22</v>
      </c>
      <c r="K82" s="131">
        <f t="shared" si="39"/>
        <v>1.3474545454545455</v>
      </c>
      <c r="L82" s="131">
        <f t="shared" si="40"/>
        <v>0.74214006206989613</v>
      </c>
      <c r="M82" s="132">
        <f t="shared" si="41"/>
        <v>110</v>
      </c>
      <c r="N82" s="133">
        <f t="shared" si="42"/>
        <v>148.22</v>
      </c>
      <c r="O82" s="229">
        <f t="shared" si="43"/>
        <v>249.22</v>
      </c>
      <c r="P82" s="134">
        <f t="shared" si="44"/>
        <v>249.22</v>
      </c>
      <c r="Q82" s="27"/>
      <c r="R82" s="27"/>
      <c r="S82" s="27"/>
      <c r="T82" s="27"/>
      <c r="U82" s="27"/>
      <c r="V82" s="27"/>
      <c r="W82" s="27"/>
      <c r="X82" s="27"/>
      <c r="Y82" s="27"/>
      <c r="Z82" s="27"/>
      <c r="AA82" s="27"/>
      <c r="AB82" s="27"/>
      <c r="AC82" s="27"/>
      <c r="AD82" s="27"/>
      <c r="AE82" s="27"/>
      <c r="AF82" s="27"/>
      <c r="AG82" s="27"/>
      <c r="AH82" s="27"/>
      <c r="AI82" s="27"/>
      <c r="AJ82" s="27"/>
      <c r="AK82" s="27"/>
      <c r="AL82" s="27"/>
      <c r="AM82" s="27"/>
      <c r="AN82" s="27"/>
      <c r="AO82" s="27"/>
      <c r="AP82" s="27"/>
      <c r="AQ82" s="27"/>
      <c r="AR82" s="27"/>
      <c r="AS82" s="27"/>
      <c r="AT82" s="27"/>
      <c r="AU82" s="27"/>
      <c r="AV82" s="27"/>
      <c r="AW82" s="27"/>
      <c r="AX82" s="27"/>
      <c r="AY82" s="27"/>
      <c r="AZ82" s="27"/>
      <c r="BA82" s="27"/>
      <c r="BB82" s="27"/>
      <c r="BC82" s="27"/>
      <c r="BD82" s="27"/>
      <c r="BE82" s="27"/>
      <c r="BF82" s="27"/>
      <c r="BG82" s="27"/>
      <c r="BH82" s="27"/>
      <c r="BI82" s="27"/>
      <c r="BJ82" s="27"/>
      <c r="BK82" s="27"/>
      <c r="BL82" s="27"/>
      <c r="BM82" s="27"/>
      <c r="BN82" s="27"/>
      <c r="BO82" s="27"/>
      <c r="BP82" s="27"/>
      <c r="BQ82" s="27"/>
      <c r="BR82" s="27"/>
      <c r="BS82" s="27"/>
      <c r="BT82" s="27"/>
      <c r="BU82" s="27"/>
      <c r="BV82" s="27"/>
      <c r="BW82" s="27"/>
      <c r="BX82" s="27"/>
    </row>
    <row r="83" spans="1:76" s="28" customFormat="1" ht="33">
      <c r="A83" s="20">
        <f>IF(F83&lt;&gt;"",1+MAX($A$8:A82),"")</f>
        <v>67</v>
      </c>
      <c r="B83" s="258"/>
      <c r="C83" s="38" t="s">
        <v>95</v>
      </c>
      <c r="D83" s="24">
        <v>2</v>
      </c>
      <c r="E83" s="23">
        <v>0</v>
      </c>
      <c r="F83" s="24">
        <f t="shared" si="37"/>
        <v>2</v>
      </c>
      <c r="G83" s="128" t="s">
        <v>43</v>
      </c>
      <c r="H83" s="214">
        <v>58.5</v>
      </c>
      <c r="I83" s="25">
        <f t="shared" si="38"/>
        <v>117</v>
      </c>
      <c r="J83" s="222">
        <v>115.79</v>
      </c>
      <c r="K83" s="131">
        <f t="shared" si="39"/>
        <v>2.1052727272727272</v>
      </c>
      <c r="L83" s="131">
        <f t="shared" si="40"/>
        <v>0.94999568183780991</v>
      </c>
      <c r="M83" s="132">
        <f t="shared" si="41"/>
        <v>110</v>
      </c>
      <c r="N83" s="133">
        <f t="shared" si="42"/>
        <v>231.58</v>
      </c>
      <c r="O83" s="229">
        <f t="shared" si="43"/>
        <v>348.58000000000004</v>
      </c>
      <c r="P83" s="134">
        <f t="shared" si="44"/>
        <v>174.29000000000002</v>
      </c>
      <c r="Q83" s="27"/>
      <c r="R83" s="27"/>
      <c r="S83" s="27"/>
      <c r="T83" s="27"/>
      <c r="U83" s="27"/>
      <c r="V83" s="27"/>
      <c r="W83" s="27"/>
      <c r="X83" s="27"/>
      <c r="Y83" s="27"/>
      <c r="Z83" s="27"/>
      <c r="AA83" s="27"/>
      <c r="AB83" s="27"/>
      <c r="AC83" s="27"/>
      <c r="AD83" s="27"/>
      <c r="AE83" s="27"/>
      <c r="AF83" s="27"/>
      <c r="AG83" s="27"/>
      <c r="AH83" s="27"/>
      <c r="AI83" s="27"/>
      <c r="AJ83" s="27"/>
      <c r="AK83" s="27"/>
      <c r="AL83" s="27"/>
      <c r="AM83" s="27"/>
      <c r="AN83" s="27"/>
      <c r="AO83" s="27"/>
      <c r="AP83" s="27"/>
      <c r="AQ83" s="27"/>
      <c r="AR83" s="27"/>
      <c r="AS83" s="27"/>
      <c r="AT83" s="27"/>
      <c r="AU83" s="27"/>
      <c r="AV83" s="27"/>
      <c r="AW83" s="27"/>
      <c r="AX83" s="27"/>
      <c r="AY83" s="27"/>
      <c r="AZ83" s="27"/>
      <c r="BA83" s="27"/>
      <c r="BB83" s="27"/>
      <c r="BC83" s="27"/>
      <c r="BD83" s="27"/>
      <c r="BE83" s="27"/>
      <c r="BF83" s="27"/>
      <c r="BG83" s="27"/>
      <c r="BH83" s="27"/>
      <c r="BI83" s="27"/>
      <c r="BJ83" s="27"/>
      <c r="BK83" s="27"/>
      <c r="BL83" s="27"/>
      <c r="BM83" s="27"/>
      <c r="BN83" s="27"/>
      <c r="BO83" s="27"/>
      <c r="BP83" s="27"/>
      <c r="BQ83" s="27"/>
      <c r="BR83" s="27"/>
      <c r="BS83" s="27"/>
      <c r="BT83" s="27"/>
      <c r="BU83" s="27"/>
      <c r="BV83" s="27"/>
      <c r="BW83" s="27"/>
      <c r="BX83" s="27"/>
    </row>
    <row r="84" spans="1:76" s="28" customFormat="1" ht="16.5">
      <c r="A84" s="20">
        <f>IF(F84&lt;&gt;"",1+MAX($A$8:A83),"")</f>
        <v>68</v>
      </c>
      <c r="B84" s="258"/>
      <c r="C84" s="38" t="s">
        <v>124</v>
      </c>
      <c r="D84" s="24">
        <v>1</v>
      </c>
      <c r="E84" s="23">
        <v>0</v>
      </c>
      <c r="F84" s="24">
        <f t="shared" si="37"/>
        <v>1</v>
      </c>
      <c r="G84" s="128" t="s">
        <v>43</v>
      </c>
      <c r="H84" s="214">
        <v>48.12</v>
      </c>
      <c r="I84" s="25">
        <f t="shared" si="38"/>
        <v>48.12</v>
      </c>
      <c r="J84" s="222">
        <v>136.63999999999999</v>
      </c>
      <c r="K84" s="131">
        <f t="shared" si="39"/>
        <v>1.2421818181818181</v>
      </c>
      <c r="L84" s="131">
        <f t="shared" si="40"/>
        <v>0.80503512880562067</v>
      </c>
      <c r="M84" s="132">
        <f t="shared" si="41"/>
        <v>110</v>
      </c>
      <c r="N84" s="133">
        <f t="shared" si="42"/>
        <v>136.63999999999999</v>
      </c>
      <c r="O84" s="229">
        <f t="shared" si="43"/>
        <v>184.76</v>
      </c>
      <c r="P84" s="134">
        <f t="shared" si="44"/>
        <v>184.76</v>
      </c>
      <c r="Q84" s="27"/>
      <c r="R84" s="27"/>
      <c r="S84" s="27"/>
      <c r="T84" s="27"/>
      <c r="U84" s="27"/>
      <c r="V84" s="27"/>
      <c r="W84" s="27"/>
      <c r="X84" s="27"/>
      <c r="Y84" s="27"/>
      <c r="Z84" s="27"/>
      <c r="AA84" s="27"/>
      <c r="AB84" s="27"/>
      <c r="AC84" s="27"/>
      <c r="AD84" s="27"/>
      <c r="AE84" s="27"/>
      <c r="AF84" s="27"/>
      <c r="AG84" s="27"/>
      <c r="AH84" s="27"/>
      <c r="AI84" s="27"/>
      <c r="AJ84" s="27"/>
      <c r="AK84" s="27"/>
      <c r="AL84" s="27"/>
      <c r="AM84" s="27"/>
      <c r="AN84" s="27"/>
      <c r="AO84" s="27"/>
      <c r="AP84" s="27"/>
      <c r="AQ84" s="27"/>
      <c r="AR84" s="27"/>
      <c r="AS84" s="27"/>
      <c r="AT84" s="27"/>
      <c r="AU84" s="27"/>
      <c r="AV84" s="27"/>
      <c r="AW84" s="27"/>
      <c r="AX84" s="27"/>
      <c r="AY84" s="27"/>
      <c r="AZ84" s="27"/>
      <c r="BA84" s="27"/>
      <c r="BB84" s="27"/>
      <c r="BC84" s="27"/>
      <c r="BD84" s="27"/>
      <c r="BE84" s="27"/>
      <c r="BF84" s="27"/>
      <c r="BG84" s="27"/>
      <c r="BH84" s="27"/>
      <c r="BI84" s="27"/>
      <c r="BJ84" s="27"/>
      <c r="BK84" s="27"/>
      <c r="BL84" s="27"/>
      <c r="BM84" s="27"/>
      <c r="BN84" s="27"/>
      <c r="BO84" s="27"/>
      <c r="BP84" s="27"/>
      <c r="BQ84" s="27"/>
      <c r="BR84" s="27"/>
      <c r="BS84" s="27"/>
      <c r="BT84" s="27"/>
      <c r="BU84" s="27"/>
      <c r="BV84" s="27"/>
      <c r="BW84" s="27"/>
      <c r="BX84" s="27"/>
    </row>
    <row r="85" spans="1:76" s="28" customFormat="1" ht="16.5">
      <c r="A85" s="20" t="str">
        <f>IF(F85&lt;&gt;"",1+MAX($A$8:A84),"")</f>
        <v/>
      </c>
      <c r="B85" s="258"/>
      <c r="C85" s="55" t="s">
        <v>51</v>
      </c>
      <c r="D85" s="24"/>
      <c r="E85" s="23"/>
      <c r="F85" s="24"/>
      <c r="G85" s="128"/>
      <c r="H85" s="213"/>
      <c r="I85" s="25"/>
      <c r="J85" s="215"/>
      <c r="K85" s="120"/>
      <c r="L85" s="131"/>
      <c r="M85" s="132"/>
      <c r="N85" s="133"/>
      <c r="O85" s="229"/>
      <c r="P85" s="134"/>
      <c r="Q85" s="27"/>
      <c r="R85" s="27"/>
      <c r="S85" s="27"/>
      <c r="T85" s="27"/>
      <c r="U85" s="27"/>
      <c r="V85" s="27"/>
      <c r="W85" s="27"/>
      <c r="X85" s="27"/>
      <c r="Y85" s="27"/>
      <c r="Z85" s="27"/>
      <c r="AA85" s="27"/>
      <c r="AB85" s="27"/>
      <c r="AC85" s="27"/>
      <c r="AD85" s="27"/>
      <c r="AE85" s="27"/>
      <c r="AF85" s="27"/>
      <c r="AG85" s="27"/>
      <c r="AH85" s="27"/>
      <c r="AI85" s="27"/>
      <c r="AJ85" s="27"/>
      <c r="AK85" s="27"/>
      <c r="AL85" s="27"/>
      <c r="AM85" s="27"/>
      <c r="AN85" s="27"/>
      <c r="AO85" s="27"/>
      <c r="AP85" s="27"/>
      <c r="AQ85" s="27"/>
      <c r="AR85" s="27"/>
      <c r="AS85" s="27"/>
      <c r="AT85" s="27"/>
      <c r="AU85" s="27"/>
      <c r="AV85" s="27"/>
      <c r="AW85" s="27"/>
      <c r="AX85" s="27"/>
      <c r="AY85" s="27"/>
      <c r="AZ85" s="27"/>
      <c r="BA85" s="27"/>
      <c r="BB85" s="27"/>
      <c r="BC85" s="27"/>
      <c r="BD85" s="27"/>
      <c r="BE85" s="27"/>
      <c r="BF85" s="27"/>
      <c r="BG85" s="27"/>
      <c r="BH85" s="27"/>
      <c r="BI85" s="27"/>
      <c r="BJ85" s="27"/>
      <c r="BK85" s="27"/>
      <c r="BL85" s="27"/>
      <c r="BM85" s="27"/>
      <c r="BN85" s="27"/>
      <c r="BO85" s="27"/>
      <c r="BP85" s="27"/>
      <c r="BQ85" s="27"/>
      <c r="BR85" s="27"/>
      <c r="BS85" s="27"/>
      <c r="BT85" s="27"/>
      <c r="BU85" s="27"/>
      <c r="BV85" s="27"/>
      <c r="BW85" s="27"/>
      <c r="BX85" s="27"/>
    </row>
    <row r="86" spans="1:76" s="28" customFormat="1" ht="66">
      <c r="A86" s="20">
        <f>IF(F86&lt;&gt;"",1+MAX($A$8:A85),"")</f>
        <v>69</v>
      </c>
      <c r="B86" s="258"/>
      <c r="C86" s="38" t="s">
        <v>96</v>
      </c>
      <c r="D86" s="24">
        <v>5</v>
      </c>
      <c r="E86" s="23">
        <v>0</v>
      </c>
      <c r="F86" s="24">
        <f t="shared" ref="F86:F91" si="47">(1+E86)*D86</f>
        <v>5</v>
      </c>
      <c r="G86" s="128" t="s">
        <v>43</v>
      </c>
      <c r="H86" s="214">
        <v>218.55</v>
      </c>
      <c r="I86" s="25">
        <f t="shared" ref="I86:I91" si="48">H86*F86</f>
        <v>1092.75</v>
      </c>
      <c r="J86" s="222">
        <v>227.76</v>
      </c>
      <c r="K86" s="131">
        <f t="shared" ref="K86:K91" si="49">N86/M86</f>
        <v>10.352727272727272</v>
      </c>
      <c r="L86" s="131">
        <f t="shared" ref="L86:L104" si="50">D86/K86</f>
        <v>0.48296452406041451</v>
      </c>
      <c r="M86" s="132">
        <f t="shared" ref="M86:M104" si="51">M$24</f>
        <v>110</v>
      </c>
      <c r="N86" s="133">
        <f t="shared" ref="N86:N104" si="52">D86*J86</f>
        <v>1138.8</v>
      </c>
      <c r="O86" s="229">
        <f t="shared" ref="O86:O104" si="53">N86+I86</f>
        <v>2231.5500000000002</v>
      </c>
      <c r="P86" s="134">
        <f t="shared" ref="P86:P104" si="54">O86/F86</f>
        <v>446.31000000000006</v>
      </c>
      <c r="Q86" s="27"/>
      <c r="R86" s="27"/>
      <c r="S86" s="27"/>
      <c r="T86" s="27"/>
      <c r="U86" s="27"/>
      <c r="V86" s="27"/>
      <c r="W86" s="27"/>
      <c r="X86" s="27"/>
      <c r="Y86" s="27"/>
      <c r="Z86" s="27"/>
      <c r="AA86" s="27"/>
      <c r="AB86" s="27"/>
      <c r="AC86" s="27"/>
      <c r="AD86" s="27"/>
      <c r="AE86" s="27"/>
      <c r="AF86" s="27"/>
      <c r="AG86" s="27"/>
      <c r="AH86" s="27"/>
      <c r="AI86" s="27"/>
      <c r="AJ86" s="27"/>
      <c r="AK86" s="27"/>
      <c r="AL86" s="27"/>
      <c r="AM86" s="27"/>
      <c r="AN86" s="27"/>
      <c r="AO86" s="27"/>
      <c r="AP86" s="27"/>
      <c r="AQ86" s="27"/>
      <c r="AR86" s="27"/>
      <c r="AS86" s="27"/>
      <c r="AT86" s="27"/>
      <c r="AU86" s="27"/>
      <c r="AV86" s="27"/>
      <c r="AW86" s="27"/>
      <c r="AX86" s="27"/>
      <c r="AY86" s="27"/>
      <c r="AZ86" s="27"/>
      <c r="BA86" s="27"/>
      <c r="BB86" s="27"/>
      <c r="BC86" s="27"/>
      <c r="BD86" s="27"/>
      <c r="BE86" s="27"/>
      <c r="BF86" s="27"/>
      <c r="BG86" s="27"/>
      <c r="BH86" s="27"/>
      <c r="BI86" s="27"/>
      <c r="BJ86" s="27"/>
      <c r="BK86" s="27"/>
      <c r="BL86" s="27"/>
      <c r="BM86" s="27"/>
      <c r="BN86" s="27"/>
      <c r="BO86" s="27"/>
      <c r="BP86" s="27"/>
      <c r="BQ86" s="27"/>
      <c r="BR86" s="27"/>
      <c r="BS86" s="27"/>
      <c r="BT86" s="27"/>
      <c r="BU86" s="27"/>
      <c r="BV86" s="27"/>
      <c r="BW86" s="27"/>
      <c r="BX86" s="27"/>
    </row>
    <row r="87" spans="1:76" s="28" customFormat="1" ht="82.5">
      <c r="A87" s="20">
        <f>IF(F87&lt;&gt;"",1+MAX($A$8:A86),"")</f>
        <v>70</v>
      </c>
      <c r="B87" s="258"/>
      <c r="C87" s="38" t="s">
        <v>97</v>
      </c>
      <c r="D87" s="24">
        <v>5</v>
      </c>
      <c r="E87" s="23">
        <v>0</v>
      </c>
      <c r="F87" s="24">
        <f t="shared" si="47"/>
        <v>5</v>
      </c>
      <c r="G87" s="128" t="s">
        <v>43</v>
      </c>
      <c r="H87" s="214">
        <v>243.55</v>
      </c>
      <c r="I87" s="25">
        <f t="shared" si="48"/>
        <v>1217.75</v>
      </c>
      <c r="J87" s="222">
        <v>253.81</v>
      </c>
      <c r="K87" s="131">
        <f t="shared" si="49"/>
        <v>11.536818181818182</v>
      </c>
      <c r="L87" s="131">
        <f t="shared" si="50"/>
        <v>0.43339505929632399</v>
      </c>
      <c r="M87" s="132">
        <f t="shared" si="51"/>
        <v>110</v>
      </c>
      <c r="N87" s="133">
        <f t="shared" si="52"/>
        <v>1269.05</v>
      </c>
      <c r="O87" s="229">
        <f t="shared" si="53"/>
        <v>2486.8000000000002</v>
      </c>
      <c r="P87" s="134">
        <f t="shared" si="54"/>
        <v>497.36</v>
      </c>
      <c r="Q87" s="27"/>
      <c r="R87" s="27"/>
      <c r="S87" s="27"/>
      <c r="T87" s="27"/>
      <c r="U87" s="27"/>
      <c r="V87" s="27"/>
      <c r="W87" s="27"/>
      <c r="X87" s="27"/>
      <c r="Y87" s="27"/>
      <c r="Z87" s="27"/>
      <c r="AA87" s="27"/>
      <c r="AB87" s="27"/>
      <c r="AC87" s="27"/>
      <c r="AD87" s="27"/>
      <c r="AE87" s="27"/>
      <c r="AF87" s="27"/>
      <c r="AG87" s="27"/>
      <c r="AH87" s="27"/>
      <c r="AI87" s="27"/>
      <c r="AJ87" s="27"/>
      <c r="AK87" s="27"/>
      <c r="AL87" s="27"/>
      <c r="AM87" s="27"/>
      <c r="AN87" s="27"/>
      <c r="AO87" s="27"/>
      <c r="AP87" s="27"/>
      <c r="AQ87" s="27"/>
      <c r="AR87" s="27"/>
      <c r="AS87" s="27"/>
      <c r="AT87" s="27"/>
      <c r="AU87" s="27"/>
      <c r="AV87" s="27"/>
      <c r="AW87" s="27"/>
      <c r="AX87" s="27"/>
      <c r="AY87" s="27"/>
      <c r="AZ87" s="27"/>
      <c r="BA87" s="27"/>
      <c r="BB87" s="27"/>
      <c r="BC87" s="27"/>
      <c r="BD87" s="27"/>
      <c r="BE87" s="27"/>
      <c r="BF87" s="27"/>
      <c r="BG87" s="27"/>
      <c r="BH87" s="27"/>
      <c r="BI87" s="27"/>
      <c r="BJ87" s="27"/>
      <c r="BK87" s="27"/>
      <c r="BL87" s="27"/>
      <c r="BM87" s="27"/>
      <c r="BN87" s="27"/>
      <c r="BO87" s="27"/>
      <c r="BP87" s="27"/>
      <c r="BQ87" s="27"/>
      <c r="BR87" s="27"/>
      <c r="BS87" s="27"/>
      <c r="BT87" s="27"/>
      <c r="BU87" s="27"/>
      <c r="BV87" s="27"/>
      <c r="BW87" s="27"/>
      <c r="BX87" s="27"/>
    </row>
    <row r="88" spans="1:76" s="28" customFormat="1" ht="82.5">
      <c r="A88" s="20">
        <f>IF(F88&lt;&gt;"",1+MAX($A$8:A87),"")</f>
        <v>71</v>
      </c>
      <c r="B88" s="258"/>
      <c r="C88" s="38" t="s">
        <v>98</v>
      </c>
      <c r="D88" s="24">
        <v>4</v>
      </c>
      <c r="E88" s="23">
        <v>0</v>
      </c>
      <c r="F88" s="24">
        <f t="shared" si="47"/>
        <v>4</v>
      </c>
      <c r="G88" s="128" t="s">
        <v>43</v>
      </c>
      <c r="H88" s="214">
        <v>149.99</v>
      </c>
      <c r="I88" s="25">
        <f t="shared" si="48"/>
        <v>599.96</v>
      </c>
      <c r="J88" s="222">
        <v>191.04999999999998</v>
      </c>
      <c r="K88" s="131">
        <f t="shared" si="49"/>
        <v>6.9472727272727264</v>
      </c>
      <c r="L88" s="131">
        <f t="shared" si="50"/>
        <v>0.57576550641193414</v>
      </c>
      <c r="M88" s="132">
        <f t="shared" si="51"/>
        <v>110</v>
      </c>
      <c r="N88" s="133">
        <f t="shared" si="52"/>
        <v>764.19999999999993</v>
      </c>
      <c r="O88" s="229">
        <f t="shared" si="53"/>
        <v>1364.1599999999999</v>
      </c>
      <c r="P88" s="134">
        <f t="shared" si="54"/>
        <v>341.03999999999996</v>
      </c>
      <c r="Q88" s="27"/>
      <c r="R88" s="27"/>
      <c r="S88" s="27"/>
      <c r="T88" s="27"/>
      <c r="U88" s="27"/>
      <c r="V88" s="27"/>
      <c r="W88" s="27"/>
      <c r="X88" s="27"/>
      <c r="Y88" s="27"/>
      <c r="Z88" s="27"/>
      <c r="AA88" s="27"/>
      <c r="AB88" s="27"/>
      <c r="AC88" s="27"/>
      <c r="AD88" s="27"/>
      <c r="AE88" s="27"/>
      <c r="AF88" s="27"/>
      <c r="AG88" s="27"/>
      <c r="AH88" s="27"/>
      <c r="AI88" s="27"/>
      <c r="AJ88" s="27"/>
      <c r="AK88" s="27"/>
      <c r="AL88" s="27"/>
      <c r="AM88" s="27"/>
      <c r="AN88" s="27"/>
      <c r="AO88" s="27"/>
      <c r="AP88" s="27"/>
      <c r="AQ88" s="27"/>
      <c r="AR88" s="27"/>
      <c r="AS88" s="27"/>
      <c r="AT88" s="27"/>
      <c r="AU88" s="27"/>
      <c r="AV88" s="27"/>
      <c r="AW88" s="27"/>
      <c r="AX88" s="27"/>
      <c r="AY88" s="27"/>
      <c r="AZ88" s="27"/>
      <c r="BA88" s="27"/>
      <c r="BB88" s="27"/>
      <c r="BC88" s="27"/>
      <c r="BD88" s="27"/>
      <c r="BE88" s="27"/>
      <c r="BF88" s="27"/>
      <c r="BG88" s="27"/>
      <c r="BH88" s="27"/>
      <c r="BI88" s="27"/>
      <c r="BJ88" s="27"/>
      <c r="BK88" s="27"/>
      <c r="BL88" s="27"/>
      <c r="BM88" s="27"/>
      <c r="BN88" s="27"/>
      <c r="BO88" s="27"/>
      <c r="BP88" s="27"/>
      <c r="BQ88" s="27"/>
      <c r="BR88" s="27"/>
      <c r="BS88" s="27"/>
      <c r="BT88" s="27"/>
      <c r="BU88" s="27"/>
      <c r="BV88" s="27"/>
      <c r="BW88" s="27"/>
      <c r="BX88" s="27"/>
    </row>
    <row r="89" spans="1:76" s="28" customFormat="1" ht="16.5">
      <c r="A89" s="20">
        <f>IF(F89&lt;&gt;"",1+MAX($A$8:A88),"")</f>
        <v>72</v>
      </c>
      <c r="B89" s="258"/>
      <c r="C89" s="38" t="s">
        <v>174</v>
      </c>
      <c r="D89" s="24">
        <v>8</v>
      </c>
      <c r="E89" s="23">
        <v>0</v>
      </c>
      <c r="F89" s="24">
        <f t="shared" si="47"/>
        <v>8</v>
      </c>
      <c r="G89" s="128" t="s">
        <v>43</v>
      </c>
      <c r="H89" s="214">
        <v>139.9452</v>
      </c>
      <c r="I89" s="25">
        <f t="shared" si="48"/>
        <v>1119.5616</v>
      </c>
      <c r="J89" s="222">
        <v>178.25</v>
      </c>
      <c r="K89" s="131">
        <f t="shared" si="49"/>
        <v>12.963636363636363</v>
      </c>
      <c r="L89" s="131">
        <f t="shared" si="50"/>
        <v>0.61711079943899017</v>
      </c>
      <c r="M89" s="132">
        <f t="shared" si="51"/>
        <v>110</v>
      </c>
      <c r="N89" s="133">
        <f t="shared" si="52"/>
        <v>1426</v>
      </c>
      <c r="O89" s="229">
        <f t="shared" si="53"/>
        <v>2545.5616</v>
      </c>
      <c r="P89" s="134">
        <f t="shared" si="54"/>
        <v>318.1952</v>
      </c>
      <c r="Q89" s="27"/>
      <c r="R89" s="27"/>
      <c r="S89" s="27"/>
      <c r="T89" s="27"/>
      <c r="U89" s="27"/>
      <c r="V89" s="27"/>
      <c r="W89" s="27"/>
      <c r="X89" s="27"/>
      <c r="Y89" s="27"/>
      <c r="Z89" s="27"/>
      <c r="AA89" s="27"/>
      <c r="AB89" s="27"/>
      <c r="AC89" s="27"/>
      <c r="AD89" s="27"/>
      <c r="AE89" s="27"/>
      <c r="AF89" s="27"/>
      <c r="AG89" s="27"/>
      <c r="AH89" s="27"/>
      <c r="AI89" s="27"/>
      <c r="AJ89" s="27"/>
      <c r="AK89" s="27"/>
      <c r="AL89" s="27"/>
      <c r="AM89" s="27"/>
      <c r="AN89" s="27"/>
      <c r="AO89" s="27"/>
      <c r="AP89" s="27"/>
      <c r="AQ89" s="27"/>
      <c r="AR89" s="27"/>
      <c r="AS89" s="27"/>
      <c r="AT89" s="27"/>
      <c r="AU89" s="27"/>
      <c r="AV89" s="27"/>
      <c r="AW89" s="27"/>
      <c r="AX89" s="27"/>
      <c r="AY89" s="27"/>
      <c r="AZ89" s="27"/>
      <c r="BA89" s="27"/>
      <c r="BB89" s="27"/>
      <c r="BC89" s="27"/>
      <c r="BD89" s="27"/>
      <c r="BE89" s="27"/>
      <c r="BF89" s="27"/>
      <c r="BG89" s="27"/>
      <c r="BH89" s="27"/>
      <c r="BI89" s="27"/>
      <c r="BJ89" s="27"/>
      <c r="BK89" s="27"/>
      <c r="BL89" s="27"/>
      <c r="BM89" s="27"/>
      <c r="BN89" s="27"/>
      <c r="BO89" s="27"/>
      <c r="BP89" s="27"/>
      <c r="BQ89" s="27"/>
      <c r="BR89" s="27"/>
      <c r="BS89" s="27"/>
      <c r="BT89" s="27"/>
      <c r="BU89" s="27"/>
      <c r="BV89" s="27"/>
      <c r="BW89" s="27"/>
      <c r="BX89" s="27"/>
    </row>
    <row r="90" spans="1:76" s="28" customFormat="1" ht="82.5">
      <c r="A90" s="20">
        <f>IF(F90&lt;&gt;"",1+MAX($A$8:A89),"")</f>
        <v>73</v>
      </c>
      <c r="B90" s="258"/>
      <c r="C90" s="38" t="s">
        <v>99</v>
      </c>
      <c r="D90" s="24">
        <v>9</v>
      </c>
      <c r="E90" s="23">
        <v>0</v>
      </c>
      <c r="F90" s="24">
        <f t="shared" si="47"/>
        <v>9</v>
      </c>
      <c r="G90" s="128" t="s">
        <v>43</v>
      </c>
      <c r="H90" s="214">
        <v>284.08</v>
      </c>
      <c r="I90" s="25">
        <f t="shared" si="48"/>
        <v>2556.7199999999998</v>
      </c>
      <c r="J90" s="222">
        <v>296.05</v>
      </c>
      <c r="K90" s="131">
        <f t="shared" si="49"/>
        <v>24.222272727272731</v>
      </c>
      <c r="L90" s="131">
        <f t="shared" si="50"/>
        <v>0.37155885830096264</v>
      </c>
      <c r="M90" s="132">
        <f t="shared" si="51"/>
        <v>110</v>
      </c>
      <c r="N90" s="133">
        <f t="shared" si="52"/>
        <v>2664.4500000000003</v>
      </c>
      <c r="O90" s="229">
        <f t="shared" si="53"/>
        <v>5221.17</v>
      </c>
      <c r="P90" s="134">
        <f t="shared" si="54"/>
        <v>580.13</v>
      </c>
      <c r="Q90" s="27"/>
      <c r="R90" s="27"/>
      <c r="S90" s="27"/>
      <c r="T90" s="27"/>
      <c r="U90" s="27"/>
      <c r="V90" s="27"/>
      <c r="W90" s="27"/>
      <c r="X90" s="27"/>
      <c r="Y90" s="27"/>
      <c r="Z90" s="27"/>
      <c r="AA90" s="27"/>
      <c r="AB90" s="27"/>
      <c r="AC90" s="27"/>
      <c r="AD90" s="27"/>
      <c r="AE90" s="27"/>
      <c r="AF90" s="27"/>
      <c r="AG90" s="27"/>
      <c r="AH90" s="27"/>
      <c r="AI90" s="27"/>
      <c r="AJ90" s="27"/>
      <c r="AK90" s="27"/>
      <c r="AL90" s="27"/>
      <c r="AM90" s="27"/>
      <c r="AN90" s="27"/>
      <c r="AO90" s="27"/>
      <c r="AP90" s="27"/>
      <c r="AQ90" s="27"/>
      <c r="AR90" s="27"/>
      <c r="AS90" s="27"/>
      <c r="AT90" s="27"/>
      <c r="AU90" s="27"/>
      <c r="AV90" s="27"/>
      <c r="AW90" s="27"/>
      <c r="AX90" s="27"/>
      <c r="AY90" s="27"/>
      <c r="AZ90" s="27"/>
      <c r="BA90" s="27"/>
      <c r="BB90" s="27"/>
      <c r="BC90" s="27"/>
      <c r="BD90" s="27"/>
      <c r="BE90" s="27"/>
      <c r="BF90" s="27"/>
      <c r="BG90" s="27"/>
      <c r="BH90" s="27"/>
      <c r="BI90" s="27"/>
      <c r="BJ90" s="27"/>
      <c r="BK90" s="27"/>
      <c r="BL90" s="27"/>
      <c r="BM90" s="27"/>
      <c r="BN90" s="27"/>
      <c r="BO90" s="27"/>
      <c r="BP90" s="27"/>
      <c r="BQ90" s="27"/>
      <c r="BR90" s="27"/>
      <c r="BS90" s="27"/>
      <c r="BT90" s="27"/>
      <c r="BU90" s="27"/>
      <c r="BV90" s="27"/>
      <c r="BW90" s="27"/>
      <c r="BX90" s="27"/>
    </row>
    <row r="91" spans="1:76" s="28" customFormat="1" ht="66">
      <c r="A91" s="20">
        <f>IF(F91&lt;&gt;"",1+MAX($A$8:A90),"")</f>
        <v>74</v>
      </c>
      <c r="B91" s="258"/>
      <c r="C91" s="38" t="s">
        <v>100</v>
      </c>
      <c r="D91" s="24">
        <v>1</v>
      </c>
      <c r="E91" s="23">
        <v>0</v>
      </c>
      <c r="F91" s="24">
        <f t="shared" si="47"/>
        <v>1</v>
      </c>
      <c r="G91" s="128" t="s">
        <v>43</v>
      </c>
      <c r="H91" s="214">
        <v>526.86</v>
      </c>
      <c r="I91" s="25">
        <f t="shared" si="48"/>
        <v>526.86</v>
      </c>
      <c r="J91" s="222">
        <v>366.03999999999996</v>
      </c>
      <c r="K91" s="131">
        <f t="shared" si="49"/>
        <v>3.3276363636363633</v>
      </c>
      <c r="L91" s="131">
        <f t="shared" si="50"/>
        <v>0.30051360507048414</v>
      </c>
      <c r="M91" s="132">
        <f t="shared" si="51"/>
        <v>110</v>
      </c>
      <c r="N91" s="133">
        <f t="shared" si="52"/>
        <v>366.03999999999996</v>
      </c>
      <c r="O91" s="229">
        <f t="shared" si="53"/>
        <v>892.9</v>
      </c>
      <c r="P91" s="134">
        <f t="shared" si="54"/>
        <v>892.9</v>
      </c>
      <c r="Q91" s="27"/>
      <c r="R91" s="27"/>
      <c r="S91" s="27"/>
      <c r="T91" s="27"/>
      <c r="U91" s="27"/>
      <c r="V91" s="27"/>
      <c r="W91" s="27"/>
      <c r="X91" s="27"/>
      <c r="Y91" s="27"/>
      <c r="Z91" s="27"/>
      <c r="AA91" s="27"/>
      <c r="AB91" s="27"/>
      <c r="AC91" s="27"/>
      <c r="AD91" s="27"/>
      <c r="AE91" s="27"/>
      <c r="AF91" s="27"/>
      <c r="AG91" s="27"/>
      <c r="AH91" s="27"/>
      <c r="AI91" s="27"/>
      <c r="AJ91" s="27"/>
      <c r="AK91" s="27"/>
      <c r="AL91" s="27"/>
      <c r="AM91" s="27"/>
      <c r="AN91" s="27"/>
      <c r="AO91" s="27"/>
      <c r="AP91" s="27"/>
      <c r="AQ91" s="27"/>
      <c r="AR91" s="27"/>
      <c r="AS91" s="27"/>
      <c r="AT91" s="27"/>
      <c r="AU91" s="27"/>
      <c r="AV91" s="27"/>
      <c r="AW91" s="27"/>
      <c r="AX91" s="27"/>
      <c r="AY91" s="27"/>
      <c r="AZ91" s="27"/>
      <c r="BA91" s="27"/>
      <c r="BB91" s="27"/>
      <c r="BC91" s="27"/>
      <c r="BD91" s="27"/>
      <c r="BE91" s="27"/>
      <c r="BF91" s="27"/>
      <c r="BG91" s="27"/>
      <c r="BH91" s="27"/>
      <c r="BI91" s="27"/>
      <c r="BJ91" s="27"/>
      <c r="BK91" s="27"/>
      <c r="BL91" s="27"/>
      <c r="BM91" s="27"/>
      <c r="BN91" s="27"/>
      <c r="BO91" s="27"/>
      <c r="BP91" s="27"/>
      <c r="BQ91" s="27"/>
      <c r="BR91" s="27"/>
      <c r="BS91" s="27"/>
      <c r="BT91" s="27"/>
      <c r="BU91" s="27"/>
      <c r="BV91" s="27"/>
      <c r="BW91" s="27"/>
      <c r="BX91" s="27"/>
    </row>
    <row r="92" spans="1:76" s="28" customFormat="1" ht="66">
      <c r="A92" s="20">
        <f>IF(F92&lt;&gt;"",1+MAX($A$8:A91),"")</f>
        <v>75</v>
      </c>
      <c r="B92" s="258"/>
      <c r="C92" s="38" t="s">
        <v>101</v>
      </c>
      <c r="D92" s="24">
        <v>9</v>
      </c>
      <c r="E92" s="23">
        <v>0</v>
      </c>
      <c r="F92" s="24">
        <f t="shared" ref="F92:F102" si="55">(1+E92)*D92</f>
        <v>9</v>
      </c>
      <c r="G92" s="128" t="s">
        <v>43</v>
      </c>
      <c r="H92" s="214">
        <v>253.73</v>
      </c>
      <c r="I92" s="25">
        <f t="shared" ref="I92:I102" si="56">H92*F92</f>
        <v>2283.5699999999997</v>
      </c>
      <c r="J92" s="222">
        <v>264.42</v>
      </c>
      <c r="K92" s="131">
        <f t="shared" ref="K92:K102" si="57">N92/M92</f>
        <v>21.634363636363638</v>
      </c>
      <c r="L92" s="131">
        <f t="shared" si="50"/>
        <v>0.41600484078360184</v>
      </c>
      <c r="M92" s="132">
        <f t="shared" si="51"/>
        <v>110</v>
      </c>
      <c r="N92" s="133">
        <f t="shared" si="52"/>
        <v>2379.7800000000002</v>
      </c>
      <c r="O92" s="229">
        <f t="shared" si="53"/>
        <v>4663.3500000000004</v>
      </c>
      <c r="P92" s="134">
        <f t="shared" si="54"/>
        <v>518.15000000000009</v>
      </c>
      <c r="Q92" s="27"/>
      <c r="R92" s="27"/>
      <c r="S92" s="27"/>
      <c r="T92" s="27"/>
      <c r="U92" s="27"/>
      <c r="V92" s="27"/>
      <c r="W92" s="27"/>
      <c r="X92" s="27"/>
      <c r="Y92" s="27"/>
      <c r="Z92" s="27"/>
      <c r="AA92" s="27"/>
      <c r="AB92" s="27"/>
      <c r="AC92" s="27"/>
      <c r="AD92" s="27"/>
      <c r="AE92" s="27"/>
      <c r="AF92" s="27"/>
      <c r="AG92" s="27"/>
      <c r="AH92" s="27"/>
      <c r="AI92" s="27"/>
      <c r="AJ92" s="27"/>
      <c r="AK92" s="27"/>
      <c r="AL92" s="27"/>
      <c r="AM92" s="27"/>
      <c r="AN92" s="27"/>
      <c r="AO92" s="27"/>
      <c r="AP92" s="27"/>
      <c r="AQ92" s="27"/>
      <c r="AR92" s="27"/>
      <c r="AS92" s="27"/>
      <c r="AT92" s="27"/>
      <c r="AU92" s="27"/>
      <c r="AV92" s="27"/>
      <c r="AW92" s="27"/>
      <c r="AX92" s="27"/>
      <c r="AY92" s="27"/>
      <c r="AZ92" s="27"/>
      <c r="BA92" s="27"/>
      <c r="BB92" s="27"/>
      <c r="BC92" s="27"/>
      <c r="BD92" s="27"/>
      <c r="BE92" s="27"/>
      <c r="BF92" s="27"/>
      <c r="BG92" s="27"/>
      <c r="BH92" s="27"/>
      <c r="BI92" s="27"/>
      <c r="BJ92" s="27"/>
      <c r="BK92" s="27"/>
      <c r="BL92" s="27"/>
      <c r="BM92" s="27"/>
      <c r="BN92" s="27"/>
      <c r="BO92" s="27"/>
      <c r="BP92" s="27"/>
      <c r="BQ92" s="27"/>
      <c r="BR92" s="27"/>
      <c r="BS92" s="27"/>
      <c r="BT92" s="27"/>
      <c r="BU92" s="27"/>
      <c r="BV92" s="27"/>
      <c r="BW92" s="27"/>
      <c r="BX92" s="27"/>
    </row>
    <row r="93" spans="1:76" s="28" customFormat="1" ht="66">
      <c r="A93" s="20">
        <f>IF(F93&lt;&gt;"",1+MAX($A$8:A92),"")</f>
        <v>76</v>
      </c>
      <c r="B93" s="258"/>
      <c r="C93" s="38" t="s">
        <v>102</v>
      </c>
      <c r="D93" s="24">
        <v>12</v>
      </c>
      <c r="E93" s="23">
        <v>0</v>
      </c>
      <c r="F93" s="24">
        <f t="shared" si="55"/>
        <v>12</v>
      </c>
      <c r="G93" s="128" t="s">
        <v>43</v>
      </c>
      <c r="H93" s="214">
        <v>278.73</v>
      </c>
      <c r="I93" s="25">
        <f t="shared" si="56"/>
        <v>3344.76</v>
      </c>
      <c r="J93" s="222">
        <v>290.46999999999997</v>
      </c>
      <c r="K93" s="131">
        <f t="shared" si="57"/>
        <v>31.687636363636358</v>
      </c>
      <c r="L93" s="131">
        <f t="shared" si="50"/>
        <v>0.37869659517333981</v>
      </c>
      <c r="M93" s="132">
        <f t="shared" si="51"/>
        <v>110</v>
      </c>
      <c r="N93" s="133">
        <f t="shared" si="52"/>
        <v>3485.6399999999994</v>
      </c>
      <c r="O93" s="229">
        <f t="shared" si="53"/>
        <v>6830.4</v>
      </c>
      <c r="P93" s="134">
        <f t="shared" si="54"/>
        <v>569.19999999999993</v>
      </c>
      <c r="Q93" s="27"/>
      <c r="R93" s="27"/>
      <c r="S93" s="27"/>
      <c r="T93" s="27"/>
      <c r="U93" s="27"/>
      <c r="V93" s="27"/>
      <c r="W93" s="27"/>
      <c r="X93" s="27"/>
      <c r="Y93" s="27"/>
      <c r="Z93" s="27"/>
      <c r="AA93" s="27"/>
      <c r="AB93" s="27"/>
      <c r="AC93" s="27"/>
      <c r="AD93" s="27"/>
      <c r="AE93" s="27"/>
      <c r="AF93" s="27"/>
      <c r="AG93" s="27"/>
      <c r="AH93" s="27"/>
      <c r="AI93" s="27"/>
      <c r="AJ93" s="27"/>
      <c r="AK93" s="27"/>
      <c r="AL93" s="27"/>
      <c r="AM93" s="27"/>
      <c r="AN93" s="27"/>
      <c r="AO93" s="27"/>
      <c r="AP93" s="27"/>
      <c r="AQ93" s="27"/>
      <c r="AR93" s="27"/>
      <c r="AS93" s="27"/>
      <c r="AT93" s="27"/>
      <c r="AU93" s="27"/>
      <c r="AV93" s="27"/>
      <c r="AW93" s="27"/>
      <c r="AX93" s="27"/>
      <c r="AY93" s="27"/>
      <c r="AZ93" s="27"/>
      <c r="BA93" s="27"/>
      <c r="BB93" s="27"/>
      <c r="BC93" s="27"/>
      <c r="BD93" s="27"/>
      <c r="BE93" s="27"/>
      <c r="BF93" s="27"/>
      <c r="BG93" s="27"/>
      <c r="BH93" s="27"/>
      <c r="BI93" s="27"/>
      <c r="BJ93" s="27"/>
      <c r="BK93" s="27"/>
      <c r="BL93" s="27"/>
      <c r="BM93" s="27"/>
      <c r="BN93" s="27"/>
      <c r="BO93" s="27"/>
      <c r="BP93" s="27"/>
      <c r="BQ93" s="27"/>
      <c r="BR93" s="27"/>
      <c r="BS93" s="27"/>
      <c r="BT93" s="27"/>
      <c r="BU93" s="27"/>
      <c r="BV93" s="27"/>
      <c r="BW93" s="27"/>
      <c r="BX93" s="27"/>
    </row>
    <row r="94" spans="1:76" s="28" customFormat="1" ht="66">
      <c r="A94" s="20">
        <f>IF(F94&lt;&gt;"",1+MAX($A$8:A93),"")</f>
        <v>77</v>
      </c>
      <c r="B94" s="258"/>
      <c r="C94" s="38" t="s">
        <v>103</v>
      </c>
      <c r="D94" s="24">
        <v>14</v>
      </c>
      <c r="E94" s="23">
        <v>0</v>
      </c>
      <c r="F94" s="24">
        <f t="shared" si="55"/>
        <v>14</v>
      </c>
      <c r="G94" s="128" t="s">
        <v>43</v>
      </c>
      <c r="H94" s="214">
        <v>229.6</v>
      </c>
      <c r="I94" s="25">
        <f t="shared" si="56"/>
        <v>3214.4</v>
      </c>
      <c r="J94" s="222">
        <v>239.26999999999998</v>
      </c>
      <c r="K94" s="131">
        <f t="shared" si="57"/>
        <v>30.452545454545451</v>
      </c>
      <c r="L94" s="131">
        <f t="shared" si="50"/>
        <v>0.45973168387177671</v>
      </c>
      <c r="M94" s="132">
        <f t="shared" si="51"/>
        <v>110</v>
      </c>
      <c r="N94" s="133">
        <f t="shared" si="52"/>
        <v>3349.7799999999997</v>
      </c>
      <c r="O94" s="229">
        <f t="shared" si="53"/>
        <v>6564.18</v>
      </c>
      <c r="P94" s="134">
        <f t="shared" si="54"/>
        <v>468.87</v>
      </c>
      <c r="Q94" s="27"/>
      <c r="R94" s="27"/>
      <c r="S94" s="27"/>
      <c r="T94" s="27"/>
      <c r="U94" s="27"/>
      <c r="V94" s="27"/>
      <c r="W94" s="27"/>
      <c r="X94" s="27"/>
      <c r="Y94" s="27"/>
      <c r="Z94" s="27"/>
      <c r="AA94" s="27"/>
      <c r="AB94" s="27"/>
      <c r="AC94" s="27"/>
      <c r="AD94" s="27"/>
      <c r="AE94" s="27"/>
      <c r="AF94" s="27"/>
      <c r="AG94" s="27"/>
      <c r="AH94" s="27"/>
      <c r="AI94" s="27"/>
      <c r="AJ94" s="27"/>
      <c r="AK94" s="27"/>
      <c r="AL94" s="27"/>
      <c r="AM94" s="27"/>
      <c r="AN94" s="27"/>
      <c r="AO94" s="27"/>
      <c r="AP94" s="27"/>
      <c r="AQ94" s="27"/>
      <c r="AR94" s="27"/>
      <c r="AS94" s="27"/>
      <c r="AT94" s="27"/>
      <c r="AU94" s="27"/>
      <c r="AV94" s="27"/>
      <c r="AW94" s="27"/>
      <c r="AX94" s="27"/>
      <c r="AY94" s="27"/>
      <c r="AZ94" s="27"/>
      <c r="BA94" s="27"/>
      <c r="BB94" s="27"/>
      <c r="BC94" s="27"/>
      <c r="BD94" s="27"/>
      <c r="BE94" s="27"/>
      <c r="BF94" s="27"/>
      <c r="BG94" s="27"/>
      <c r="BH94" s="27"/>
      <c r="BI94" s="27"/>
      <c r="BJ94" s="27"/>
      <c r="BK94" s="27"/>
      <c r="BL94" s="27"/>
      <c r="BM94" s="27"/>
      <c r="BN94" s="27"/>
      <c r="BO94" s="27"/>
      <c r="BP94" s="27"/>
      <c r="BQ94" s="27"/>
      <c r="BR94" s="27"/>
      <c r="BS94" s="27"/>
      <c r="BT94" s="27"/>
      <c r="BU94" s="27"/>
      <c r="BV94" s="27"/>
      <c r="BW94" s="27"/>
      <c r="BX94" s="27"/>
    </row>
    <row r="95" spans="1:76" s="28" customFormat="1" ht="66">
      <c r="A95" s="20">
        <f>IF(F95&lt;&gt;"",1+MAX($A$8:A94),"")</f>
        <v>78</v>
      </c>
      <c r="B95" s="258"/>
      <c r="C95" s="38" t="s">
        <v>263</v>
      </c>
      <c r="D95" s="24">
        <v>4</v>
      </c>
      <c r="E95" s="23">
        <v>0</v>
      </c>
      <c r="F95" s="24">
        <f t="shared" si="55"/>
        <v>4</v>
      </c>
      <c r="G95" s="128" t="s">
        <v>43</v>
      </c>
      <c r="H95" s="214">
        <v>24.34</v>
      </c>
      <c r="I95" s="25">
        <f t="shared" si="56"/>
        <v>97.36</v>
      </c>
      <c r="J95" s="222">
        <v>31.01</v>
      </c>
      <c r="K95" s="131">
        <f t="shared" si="57"/>
        <v>1.1276363636363638</v>
      </c>
      <c r="L95" s="131">
        <f t="shared" si="50"/>
        <v>3.5472428248951946</v>
      </c>
      <c r="M95" s="132">
        <f t="shared" si="51"/>
        <v>110</v>
      </c>
      <c r="N95" s="133">
        <f t="shared" si="52"/>
        <v>124.04</v>
      </c>
      <c r="O95" s="229">
        <f t="shared" si="53"/>
        <v>221.4</v>
      </c>
      <c r="P95" s="134">
        <f t="shared" si="54"/>
        <v>55.35</v>
      </c>
      <c r="Q95" s="27"/>
      <c r="R95" s="27"/>
      <c r="S95" s="27"/>
      <c r="T95" s="27"/>
      <c r="U95" s="27"/>
      <c r="V95" s="27"/>
      <c r="W95" s="27"/>
      <c r="X95" s="27"/>
      <c r="Y95" s="27"/>
      <c r="Z95" s="27"/>
      <c r="AA95" s="27"/>
      <c r="AB95" s="27"/>
      <c r="AC95" s="27"/>
      <c r="AD95" s="27"/>
      <c r="AE95" s="27"/>
      <c r="AF95" s="27"/>
      <c r="AG95" s="27"/>
      <c r="AH95" s="27"/>
      <c r="AI95" s="27"/>
      <c r="AJ95" s="27"/>
      <c r="AK95" s="27"/>
      <c r="AL95" s="27"/>
      <c r="AM95" s="27"/>
      <c r="AN95" s="27"/>
      <c r="AO95" s="27"/>
      <c r="AP95" s="27"/>
      <c r="AQ95" s="27"/>
      <c r="AR95" s="27"/>
      <c r="AS95" s="27"/>
      <c r="AT95" s="27"/>
      <c r="AU95" s="27"/>
      <c r="AV95" s="27"/>
      <c r="AW95" s="27"/>
      <c r="AX95" s="27"/>
      <c r="AY95" s="27"/>
      <c r="AZ95" s="27"/>
      <c r="BA95" s="27"/>
      <c r="BB95" s="27"/>
      <c r="BC95" s="27"/>
      <c r="BD95" s="27"/>
      <c r="BE95" s="27"/>
      <c r="BF95" s="27"/>
      <c r="BG95" s="27"/>
      <c r="BH95" s="27"/>
      <c r="BI95" s="27"/>
      <c r="BJ95" s="27"/>
      <c r="BK95" s="27"/>
      <c r="BL95" s="27"/>
      <c r="BM95" s="27"/>
      <c r="BN95" s="27"/>
      <c r="BO95" s="27"/>
      <c r="BP95" s="27"/>
      <c r="BQ95" s="27"/>
      <c r="BR95" s="27"/>
      <c r="BS95" s="27"/>
      <c r="BT95" s="27"/>
      <c r="BU95" s="27"/>
      <c r="BV95" s="27"/>
      <c r="BW95" s="27"/>
      <c r="BX95" s="27"/>
    </row>
    <row r="96" spans="1:76" s="28" customFormat="1" ht="66">
      <c r="A96" s="20">
        <f>IF(F96&lt;&gt;"",1+MAX($A$8:A95),"")</f>
        <v>79</v>
      </c>
      <c r="B96" s="258"/>
      <c r="C96" s="38" t="s">
        <v>104</v>
      </c>
      <c r="D96" s="24">
        <v>5</v>
      </c>
      <c r="E96" s="23">
        <v>0</v>
      </c>
      <c r="F96" s="24">
        <f t="shared" si="55"/>
        <v>5</v>
      </c>
      <c r="G96" s="128" t="s">
        <v>43</v>
      </c>
      <c r="H96" s="214">
        <v>359.95</v>
      </c>
      <c r="I96" s="25">
        <f t="shared" si="56"/>
        <v>1799.75</v>
      </c>
      <c r="J96" s="222">
        <v>333.43</v>
      </c>
      <c r="K96" s="131">
        <f t="shared" si="57"/>
        <v>15.155909090909091</v>
      </c>
      <c r="L96" s="131">
        <f t="shared" si="50"/>
        <v>0.32990432774495393</v>
      </c>
      <c r="M96" s="132">
        <f t="shared" si="51"/>
        <v>110</v>
      </c>
      <c r="N96" s="133">
        <f t="shared" si="52"/>
        <v>1667.15</v>
      </c>
      <c r="O96" s="229">
        <f t="shared" si="53"/>
        <v>3466.9</v>
      </c>
      <c r="P96" s="134">
        <f t="shared" si="54"/>
        <v>693.38</v>
      </c>
      <c r="Q96" s="27"/>
      <c r="R96" s="27"/>
      <c r="S96" s="27"/>
      <c r="T96" s="27"/>
      <c r="U96" s="27"/>
      <c r="V96" s="27"/>
      <c r="W96" s="27"/>
      <c r="X96" s="27"/>
      <c r="Y96" s="27"/>
      <c r="Z96" s="27"/>
      <c r="AA96" s="27"/>
      <c r="AB96" s="27"/>
      <c r="AC96" s="27"/>
      <c r="AD96" s="27"/>
      <c r="AE96" s="27"/>
      <c r="AF96" s="27"/>
      <c r="AG96" s="27"/>
      <c r="AH96" s="27"/>
      <c r="AI96" s="27"/>
      <c r="AJ96" s="27"/>
      <c r="AK96" s="27"/>
      <c r="AL96" s="27"/>
      <c r="AM96" s="27"/>
      <c r="AN96" s="27"/>
      <c r="AO96" s="27"/>
      <c r="AP96" s="27"/>
      <c r="AQ96" s="27"/>
      <c r="AR96" s="27"/>
      <c r="AS96" s="27"/>
      <c r="AT96" s="27"/>
      <c r="AU96" s="27"/>
      <c r="AV96" s="27"/>
      <c r="AW96" s="27"/>
      <c r="AX96" s="27"/>
      <c r="AY96" s="27"/>
      <c r="AZ96" s="27"/>
      <c r="BA96" s="27"/>
      <c r="BB96" s="27"/>
      <c r="BC96" s="27"/>
      <c r="BD96" s="27"/>
      <c r="BE96" s="27"/>
      <c r="BF96" s="27"/>
      <c r="BG96" s="27"/>
      <c r="BH96" s="27"/>
      <c r="BI96" s="27"/>
      <c r="BJ96" s="27"/>
      <c r="BK96" s="27"/>
      <c r="BL96" s="27"/>
      <c r="BM96" s="27"/>
      <c r="BN96" s="27"/>
      <c r="BO96" s="27"/>
      <c r="BP96" s="27"/>
      <c r="BQ96" s="27"/>
      <c r="BR96" s="27"/>
      <c r="BS96" s="27"/>
      <c r="BT96" s="27"/>
      <c r="BU96" s="27"/>
      <c r="BV96" s="27"/>
      <c r="BW96" s="27"/>
      <c r="BX96" s="27"/>
    </row>
    <row r="97" spans="1:76" s="28" customFormat="1" ht="66">
      <c r="A97" s="20">
        <f>IF(F97&lt;&gt;"",1+MAX($A$8:A96),"")</f>
        <v>80</v>
      </c>
      <c r="B97" s="258"/>
      <c r="C97" s="38" t="s">
        <v>105</v>
      </c>
      <c r="D97" s="24">
        <v>1</v>
      </c>
      <c r="E97" s="23">
        <v>0</v>
      </c>
      <c r="F97" s="24">
        <f t="shared" si="55"/>
        <v>1</v>
      </c>
      <c r="G97" s="128" t="s">
        <v>43</v>
      </c>
      <c r="H97" s="214">
        <v>227.02</v>
      </c>
      <c r="I97" s="25">
        <f t="shared" si="56"/>
        <v>227.02</v>
      </c>
      <c r="J97" s="222">
        <v>236.57999999999998</v>
      </c>
      <c r="K97" s="131">
        <f t="shared" si="57"/>
        <v>2.1507272727272726</v>
      </c>
      <c r="L97" s="131">
        <f t="shared" si="50"/>
        <v>0.46495899907008204</v>
      </c>
      <c r="M97" s="132">
        <f t="shared" si="51"/>
        <v>110</v>
      </c>
      <c r="N97" s="133">
        <f t="shared" si="52"/>
        <v>236.57999999999998</v>
      </c>
      <c r="O97" s="229">
        <f t="shared" si="53"/>
        <v>463.6</v>
      </c>
      <c r="P97" s="134">
        <f t="shared" si="54"/>
        <v>463.6</v>
      </c>
      <c r="Q97" s="27"/>
      <c r="R97" s="27"/>
      <c r="S97" s="27"/>
      <c r="T97" s="27"/>
      <c r="U97" s="27"/>
      <c r="V97" s="27"/>
      <c r="W97" s="27"/>
      <c r="X97" s="27"/>
      <c r="Y97" s="27"/>
      <c r="Z97" s="27"/>
      <c r="AA97" s="27"/>
      <c r="AB97" s="27"/>
      <c r="AC97" s="27"/>
      <c r="AD97" s="27"/>
      <c r="AE97" s="27"/>
      <c r="AF97" s="27"/>
      <c r="AG97" s="27"/>
      <c r="AH97" s="27"/>
      <c r="AI97" s="27"/>
      <c r="AJ97" s="27"/>
      <c r="AK97" s="27"/>
      <c r="AL97" s="27"/>
      <c r="AM97" s="27"/>
      <c r="AN97" s="27"/>
      <c r="AO97" s="27"/>
      <c r="AP97" s="27"/>
      <c r="AQ97" s="27"/>
      <c r="AR97" s="27"/>
      <c r="AS97" s="27"/>
      <c r="AT97" s="27"/>
      <c r="AU97" s="27"/>
      <c r="AV97" s="27"/>
      <c r="AW97" s="27"/>
      <c r="AX97" s="27"/>
      <c r="AY97" s="27"/>
      <c r="AZ97" s="27"/>
      <c r="BA97" s="27"/>
      <c r="BB97" s="27"/>
      <c r="BC97" s="27"/>
      <c r="BD97" s="27"/>
      <c r="BE97" s="27"/>
      <c r="BF97" s="27"/>
      <c r="BG97" s="27"/>
      <c r="BH97" s="27"/>
      <c r="BI97" s="27"/>
      <c r="BJ97" s="27"/>
      <c r="BK97" s="27"/>
      <c r="BL97" s="27"/>
      <c r="BM97" s="27"/>
      <c r="BN97" s="27"/>
      <c r="BO97" s="27"/>
      <c r="BP97" s="27"/>
      <c r="BQ97" s="27"/>
      <c r="BR97" s="27"/>
      <c r="BS97" s="27"/>
      <c r="BT97" s="27"/>
      <c r="BU97" s="27"/>
      <c r="BV97" s="27"/>
      <c r="BW97" s="27"/>
      <c r="BX97" s="27"/>
    </row>
    <row r="98" spans="1:76" s="28" customFormat="1" ht="16.5">
      <c r="A98" s="20">
        <f>IF(F98&lt;&gt;"",1+MAX($A$8:A97),"")</f>
        <v>81</v>
      </c>
      <c r="B98" s="258"/>
      <c r="C98" s="38" t="s">
        <v>106</v>
      </c>
      <c r="D98" s="24">
        <v>1</v>
      </c>
      <c r="E98" s="23">
        <v>0</v>
      </c>
      <c r="F98" s="24">
        <f t="shared" si="55"/>
        <v>1</v>
      </c>
      <c r="G98" s="128" t="s">
        <v>43</v>
      </c>
      <c r="H98" s="214">
        <v>1732.99</v>
      </c>
      <c r="I98" s="25">
        <f t="shared" si="56"/>
        <v>1732.99</v>
      </c>
      <c r="J98" s="222">
        <v>561.59</v>
      </c>
      <c r="K98" s="131">
        <f t="shared" si="57"/>
        <v>5.105363636363637</v>
      </c>
      <c r="L98" s="131">
        <f t="shared" si="50"/>
        <v>0.19587243362595486</v>
      </c>
      <c r="M98" s="132">
        <f t="shared" si="51"/>
        <v>110</v>
      </c>
      <c r="N98" s="133">
        <f t="shared" si="52"/>
        <v>561.59</v>
      </c>
      <c r="O98" s="229">
        <f t="shared" si="53"/>
        <v>2294.58</v>
      </c>
      <c r="P98" s="134">
        <f t="shared" si="54"/>
        <v>2294.58</v>
      </c>
      <c r="Q98" s="27"/>
      <c r="R98" s="27"/>
      <c r="S98" s="27"/>
      <c r="T98" s="27"/>
      <c r="U98" s="27"/>
      <c r="V98" s="27"/>
      <c r="W98" s="27"/>
      <c r="X98" s="27"/>
      <c r="Y98" s="27"/>
      <c r="Z98" s="27"/>
      <c r="AA98" s="27"/>
      <c r="AB98" s="27"/>
      <c r="AC98" s="27"/>
      <c r="AD98" s="27"/>
      <c r="AE98" s="27"/>
      <c r="AF98" s="27"/>
      <c r="AG98" s="27"/>
      <c r="AH98" s="27"/>
      <c r="AI98" s="27"/>
      <c r="AJ98" s="27"/>
      <c r="AK98" s="27"/>
      <c r="AL98" s="27"/>
      <c r="AM98" s="27"/>
      <c r="AN98" s="27"/>
      <c r="AO98" s="27"/>
      <c r="AP98" s="27"/>
      <c r="AQ98" s="27"/>
      <c r="AR98" s="27"/>
      <c r="AS98" s="27"/>
      <c r="AT98" s="27"/>
      <c r="AU98" s="27"/>
      <c r="AV98" s="27"/>
      <c r="AW98" s="27"/>
      <c r="AX98" s="27"/>
      <c r="AY98" s="27"/>
      <c r="AZ98" s="27"/>
      <c r="BA98" s="27"/>
      <c r="BB98" s="27"/>
      <c r="BC98" s="27"/>
      <c r="BD98" s="27"/>
      <c r="BE98" s="27"/>
      <c r="BF98" s="27"/>
      <c r="BG98" s="27"/>
      <c r="BH98" s="27"/>
      <c r="BI98" s="27"/>
      <c r="BJ98" s="27"/>
      <c r="BK98" s="27"/>
      <c r="BL98" s="27"/>
      <c r="BM98" s="27"/>
      <c r="BN98" s="27"/>
      <c r="BO98" s="27"/>
      <c r="BP98" s="27"/>
      <c r="BQ98" s="27"/>
      <c r="BR98" s="27"/>
      <c r="BS98" s="27"/>
      <c r="BT98" s="27"/>
      <c r="BU98" s="27"/>
      <c r="BV98" s="27"/>
      <c r="BW98" s="27"/>
      <c r="BX98" s="27"/>
    </row>
    <row r="99" spans="1:76" s="28" customFormat="1" ht="82.5">
      <c r="A99" s="20">
        <f>IF(F99&lt;&gt;"",1+MAX($A$8:A98),"")</f>
        <v>82</v>
      </c>
      <c r="B99" s="258"/>
      <c r="C99" s="38" t="s">
        <v>108</v>
      </c>
      <c r="D99" s="24">
        <v>2</v>
      </c>
      <c r="E99" s="23">
        <v>0</v>
      </c>
      <c r="F99" s="24">
        <f t="shared" si="55"/>
        <v>2</v>
      </c>
      <c r="G99" s="128" t="s">
        <v>43</v>
      </c>
      <c r="H99" s="214">
        <v>142.63999999999999</v>
      </c>
      <c r="I99" s="25">
        <f t="shared" si="56"/>
        <v>285.27999999999997</v>
      </c>
      <c r="J99" s="222">
        <v>181.67999999999998</v>
      </c>
      <c r="K99" s="131">
        <f t="shared" si="57"/>
        <v>3.3032727272727267</v>
      </c>
      <c r="L99" s="131">
        <f t="shared" si="50"/>
        <v>0.60546014971378259</v>
      </c>
      <c r="M99" s="132">
        <f t="shared" si="51"/>
        <v>110</v>
      </c>
      <c r="N99" s="133">
        <f t="shared" si="52"/>
        <v>363.35999999999996</v>
      </c>
      <c r="O99" s="229">
        <f t="shared" si="53"/>
        <v>648.63999999999987</v>
      </c>
      <c r="P99" s="134">
        <f t="shared" si="54"/>
        <v>324.31999999999994</v>
      </c>
      <c r="Q99" s="27"/>
      <c r="R99" s="27"/>
      <c r="S99" s="27"/>
      <c r="T99" s="27"/>
      <c r="U99" s="27"/>
      <c r="V99" s="27"/>
      <c r="W99" s="27"/>
      <c r="X99" s="27"/>
      <c r="Y99" s="27"/>
      <c r="Z99" s="27"/>
      <c r="AA99" s="27"/>
      <c r="AB99" s="27"/>
      <c r="AC99" s="27"/>
      <c r="AD99" s="27"/>
      <c r="AE99" s="27"/>
      <c r="AF99" s="27"/>
      <c r="AG99" s="27"/>
      <c r="AH99" s="27"/>
      <c r="AI99" s="27"/>
      <c r="AJ99" s="27"/>
      <c r="AK99" s="27"/>
      <c r="AL99" s="27"/>
      <c r="AM99" s="27"/>
      <c r="AN99" s="27"/>
      <c r="AO99" s="27"/>
      <c r="AP99" s="27"/>
      <c r="AQ99" s="27"/>
      <c r="AR99" s="27"/>
      <c r="AS99" s="27"/>
      <c r="AT99" s="27"/>
      <c r="AU99" s="27"/>
      <c r="AV99" s="27"/>
      <c r="AW99" s="27"/>
      <c r="AX99" s="27"/>
      <c r="AY99" s="27"/>
      <c r="AZ99" s="27"/>
      <c r="BA99" s="27"/>
      <c r="BB99" s="27"/>
      <c r="BC99" s="27"/>
      <c r="BD99" s="27"/>
      <c r="BE99" s="27"/>
      <c r="BF99" s="27"/>
      <c r="BG99" s="27"/>
      <c r="BH99" s="27"/>
      <c r="BI99" s="27"/>
      <c r="BJ99" s="27"/>
      <c r="BK99" s="27"/>
      <c r="BL99" s="27"/>
      <c r="BM99" s="27"/>
      <c r="BN99" s="27"/>
      <c r="BO99" s="27"/>
      <c r="BP99" s="27"/>
      <c r="BQ99" s="27"/>
      <c r="BR99" s="27"/>
      <c r="BS99" s="27"/>
      <c r="BT99" s="27"/>
      <c r="BU99" s="27"/>
      <c r="BV99" s="27"/>
      <c r="BW99" s="27"/>
      <c r="BX99" s="27"/>
    </row>
    <row r="100" spans="1:76" s="28" customFormat="1" ht="99">
      <c r="A100" s="20">
        <f>IF(F100&lt;&gt;"",1+MAX($A$8:A99),"")</f>
        <v>83</v>
      </c>
      <c r="B100" s="258"/>
      <c r="C100" s="38" t="s">
        <v>109</v>
      </c>
      <c r="D100" s="24">
        <v>1</v>
      </c>
      <c r="E100" s="23">
        <v>0</v>
      </c>
      <c r="F100" s="24">
        <f t="shared" si="55"/>
        <v>1</v>
      </c>
      <c r="G100" s="128" t="s">
        <v>43</v>
      </c>
      <c r="H100" s="214">
        <v>147.59</v>
      </c>
      <c r="I100" s="25">
        <f t="shared" si="56"/>
        <v>147.59</v>
      </c>
      <c r="J100" s="222">
        <v>187.98999999999998</v>
      </c>
      <c r="K100" s="131">
        <f t="shared" si="57"/>
        <v>1.7089999999999999</v>
      </c>
      <c r="L100" s="131">
        <f t="shared" si="50"/>
        <v>0.58513750731421887</v>
      </c>
      <c r="M100" s="132">
        <f t="shared" si="51"/>
        <v>110</v>
      </c>
      <c r="N100" s="133">
        <f t="shared" si="52"/>
        <v>187.98999999999998</v>
      </c>
      <c r="O100" s="229">
        <f t="shared" si="53"/>
        <v>335.58</v>
      </c>
      <c r="P100" s="134">
        <f t="shared" si="54"/>
        <v>335.58</v>
      </c>
      <c r="Q100" s="27"/>
      <c r="R100" s="27"/>
      <c r="S100" s="27"/>
      <c r="T100" s="27"/>
      <c r="U100" s="27"/>
      <c r="V100" s="27"/>
      <c r="W100" s="27"/>
      <c r="X100" s="27"/>
      <c r="Y100" s="27"/>
      <c r="Z100" s="27"/>
      <c r="AA100" s="27"/>
      <c r="AB100" s="27"/>
      <c r="AC100" s="27"/>
      <c r="AD100" s="27"/>
      <c r="AE100" s="27"/>
      <c r="AF100" s="27"/>
      <c r="AG100" s="27"/>
      <c r="AH100" s="27"/>
      <c r="AI100" s="27"/>
      <c r="AJ100" s="27"/>
      <c r="AK100" s="27"/>
      <c r="AL100" s="27"/>
      <c r="AM100" s="27"/>
      <c r="AN100" s="27"/>
      <c r="AO100" s="27"/>
      <c r="AP100" s="27"/>
      <c r="AQ100" s="27"/>
      <c r="AR100" s="27"/>
      <c r="AS100" s="27"/>
      <c r="AT100" s="27"/>
      <c r="AU100" s="27"/>
      <c r="AV100" s="27"/>
      <c r="AW100" s="27"/>
      <c r="AX100" s="27"/>
      <c r="AY100" s="27"/>
      <c r="AZ100" s="27"/>
      <c r="BA100" s="27"/>
      <c r="BB100" s="27"/>
      <c r="BC100" s="27"/>
      <c r="BD100" s="27"/>
      <c r="BE100" s="27"/>
      <c r="BF100" s="27"/>
      <c r="BG100" s="27"/>
      <c r="BH100" s="27"/>
      <c r="BI100" s="27"/>
      <c r="BJ100" s="27"/>
      <c r="BK100" s="27"/>
      <c r="BL100" s="27"/>
      <c r="BM100" s="27"/>
      <c r="BN100" s="27"/>
      <c r="BO100" s="27"/>
      <c r="BP100" s="27"/>
      <c r="BQ100" s="27"/>
      <c r="BR100" s="27"/>
      <c r="BS100" s="27"/>
      <c r="BT100" s="27"/>
      <c r="BU100" s="27"/>
      <c r="BV100" s="27"/>
      <c r="BW100" s="27"/>
      <c r="BX100" s="27"/>
    </row>
    <row r="101" spans="1:76" s="28" customFormat="1" ht="82.5">
      <c r="A101" s="20">
        <f>IF(F101&lt;&gt;"",1+MAX($A$8:A100),"")</f>
        <v>84</v>
      </c>
      <c r="B101" s="258"/>
      <c r="C101" s="38" t="s">
        <v>110</v>
      </c>
      <c r="D101" s="24">
        <v>21</v>
      </c>
      <c r="E101" s="23">
        <v>0</v>
      </c>
      <c r="F101" s="24">
        <f t="shared" si="55"/>
        <v>21</v>
      </c>
      <c r="G101" s="128" t="s">
        <v>43</v>
      </c>
      <c r="H101" s="214">
        <v>328.84</v>
      </c>
      <c r="I101" s="25">
        <f t="shared" si="56"/>
        <v>6905.6399999999994</v>
      </c>
      <c r="J101" s="222">
        <v>304.62</v>
      </c>
      <c r="K101" s="131">
        <f t="shared" si="57"/>
        <v>58.154727272727278</v>
      </c>
      <c r="L101" s="131">
        <f t="shared" si="50"/>
        <v>0.36110563981353816</v>
      </c>
      <c r="M101" s="132">
        <f t="shared" si="51"/>
        <v>110</v>
      </c>
      <c r="N101" s="133">
        <f t="shared" si="52"/>
        <v>6397.02</v>
      </c>
      <c r="O101" s="229">
        <f t="shared" si="53"/>
        <v>13302.66</v>
      </c>
      <c r="P101" s="134">
        <f t="shared" si="54"/>
        <v>633.46</v>
      </c>
      <c r="Q101" s="27"/>
      <c r="R101" s="27"/>
      <c r="S101" s="27"/>
      <c r="T101" s="27"/>
      <c r="U101" s="27"/>
      <c r="V101" s="27"/>
      <c r="W101" s="27"/>
      <c r="X101" s="27"/>
      <c r="Y101" s="27"/>
      <c r="Z101" s="27"/>
      <c r="AA101" s="27"/>
      <c r="AB101" s="27"/>
      <c r="AC101" s="27"/>
      <c r="AD101" s="27"/>
      <c r="AE101" s="27"/>
      <c r="AF101" s="27"/>
      <c r="AG101" s="27"/>
      <c r="AH101" s="27"/>
      <c r="AI101" s="27"/>
      <c r="AJ101" s="27"/>
      <c r="AK101" s="27"/>
      <c r="AL101" s="27"/>
      <c r="AM101" s="27"/>
      <c r="AN101" s="27"/>
      <c r="AO101" s="27"/>
      <c r="AP101" s="27"/>
      <c r="AQ101" s="27"/>
      <c r="AR101" s="27"/>
      <c r="AS101" s="27"/>
      <c r="AT101" s="27"/>
      <c r="AU101" s="27"/>
      <c r="AV101" s="27"/>
      <c r="AW101" s="27"/>
      <c r="AX101" s="27"/>
      <c r="AY101" s="27"/>
      <c r="AZ101" s="27"/>
      <c r="BA101" s="27"/>
      <c r="BB101" s="27"/>
      <c r="BC101" s="27"/>
      <c r="BD101" s="27"/>
      <c r="BE101" s="27"/>
      <c r="BF101" s="27"/>
      <c r="BG101" s="27"/>
      <c r="BH101" s="27"/>
      <c r="BI101" s="27"/>
      <c r="BJ101" s="27"/>
      <c r="BK101" s="27"/>
      <c r="BL101" s="27"/>
      <c r="BM101" s="27"/>
      <c r="BN101" s="27"/>
      <c r="BO101" s="27"/>
      <c r="BP101" s="27"/>
      <c r="BQ101" s="27"/>
      <c r="BR101" s="27"/>
      <c r="BS101" s="27"/>
      <c r="BT101" s="27"/>
      <c r="BU101" s="27"/>
      <c r="BV101" s="27"/>
      <c r="BW101" s="27"/>
      <c r="BX101" s="27"/>
    </row>
    <row r="102" spans="1:76" s="28" customFormat="1" ht="82.5">
      <c r="A102" s="20">
        <f>IF(F102&lt;&gt;"",1+MAX($A$8:A101),"")</f>
        <v>85</v>
      </c>
      <c r="B102" s="258"/>
      <c r="C102" s="38" t="s">
        <v>115</v>
      </c>
      <c r="D102" s="24">
        <v>11</v>
      </c>
      <c r="E102" s="23">
        <v>0</v>
      </c>
      <c r="F102" s="24">
        <f t="shared" si="55"/>
        <v>11</v>
      </c>
      <c r="G102" s="128" t="s">
        <v>43</v>
      </c>
      <c r="H102" s="214">
        <v>185</v>
      </c>
      <c r="I102" s="25">
        <f t="shared" si="56"/>
        <v>2035</v>
      </c>
      <c r="J102" s="222">
        <v>235.64</v>
      </c>
      <c r="K102" s="131">
        <f t="shared" si="57"/>
        <v>23.564</v>
      </c>
      <c r="L102" s="131">
        <f t="shared" si="50"/>
        <v>0.46681378373790527</v>
      </c>
      <c r="M102" s="132">
        <f t="shared" si="51"/>
        <v>110</v>
      </c>
      <c r="N102" s="133">
        <f t="shared" si="52"/>
        <v>2592.04</v>
      </c>
      <c r="O102" s="229">
        <f t="shared" si="53"/>
        <v>4627.04</v>
      </c>
      <c r="P102" s="134">
        <f t="shared" si="54"/>
        <v>420.64</v>
      </c>
      <c r="Q102" s="27"/>
      <c r="R102" s="27"/>
      <c r="S102" s="27"/>
      <c r="T102" s="27"/>
      <c r="U102" s="27"/>
      <c r="V102" s="27"/>
      <c r="W102" s="27"/>
      <c r="X102" s="27"/>
      <c r="Y102" s="27"/>
      <c r="Z102" s="27"/>
      <c r="AA102" s="27"/>
      <c r="AB102" s="27"/>
      <c r="AC102" s="27"/>
      <c r="AD102" s="27"/>
      <c r="AE102" s="27"/>
      <c r="AF102" s="27"/>
      <c r="AG102" s="27"/>
      <c r="AH102" s="27"/>
      <c r="AI102" s="27"/>
      <c r="AJ102" s="27"/>
      <c r="AK102" s="27"/>
      <c r="AL102" s="27"/>
      <c r="AM102" s="27"/>
      <c r="AN102" s="27"/>
      <c r="AO102" s="27"/>
      <c r="AP102" s="27"/>
      <c r="AQ102" s="27"/>
      <c r="AR102" s="27"/>
      <c r="AS102" s="27"/>
      <c r="AT102" s="27"/>
      <c r="AU102" s="27"/>
      <c r="AV102" s="27"/>
      <c r="AW102" s="27"/>
      <c r="AX102" s="27"/>
      <c r="AY102" s="27"/>
      <c r="AZ102" s="27"/>
      <c r="BA102" s="27"/>
      <c r="BB102" s="27"/>
      <c r="BC102" s="27"/>
      <c r="BD102" s="27"/>
      <c r="BE102" s="27"/>
      <c r="BF102" s="27"/>
      <c r="BG102" s="27"/>
      <c r="BH102" s="27"/>
      <c r="BI102" s="27"/>
      <c r="BJ102" s="27"/>
      <c r="BK102" s="27"/>
      <c r="BL102" s="27"/>
      <c r="BM102" s="27"/>
      <c r="BN102" s="27"/>
      <c r="BO102" s="27"/>
      <c r="BP102" s="27"/>
      <c r="BQ102" s="27"/>
      <c r="BR102" s="27"/>
      <c r="BS102" s="27"/>
      <c r="BT102" s="27"/>
      <c r="BU102" s="27"/>
      <c r="BV102" s="27"/>
      <c r="BW102" s="27"/>
      <c r="BX102" s="27"/>
    </row>
    <row r="103" spans="1:76" s="28" customFormat="1" ht="99">
      <c r="A103" s="20">
        <f>IF(F103&lt;&gt;"",1+MAX($A$8:A102),"")</f>
        <v>86</v>
      </c>
      <c r="B103" s="258"/>
      <c r="C103" s="38" t="s">
        <v>113</v>
      </c>
      <c r="D103" s="24">
        <v>4</v>
      </c>
      <c r="E103" s="23">
        <v>0</v>
      </c>
      <c r="F103" s="24">
        <f t="shared" ref="F103:F104" si="58">(1+E103)*D103</f>
        <v>4</v>
      </c>
      <c r="G103" s="128" t="s">
        <v>43</v>
      </c>
      <c r="H103" s="214">
        <v>807.04</v>
      </c>
      <c r="I103" s="25">
        <f t="shared" ref="I103:I104" si="59">H103*F103</f>
        <v>3228.16</v>
      </c>
      <c r="J103" s="222">
        <v>467.24</v>
      </c>
      <c r="K103" s="131">
        <f t="shared" ref="K103:K104" si="60">N103/M103</f>
        <v>16.990545454545455</v>
      </c>
      <c r="L103" s="131">
        <f t="shared" si="50"/>
        <v>0.23542504922523758</v>
      </c>
      <c r="M103" s="132">
        <f t="shared" si="51"/>
        <v>110</v>
      </c>
      <c r="N103" s="133">
        <f t="shared" si="52"/>
        <v>1868.96</v>
      </c>
      <c r="O103" s="229">
        <f t="shared" si="53"/>
        <v>5097.12</v>
      </c>
      <c r="P103" s="134">
        <f t="shared" si="54"/>
        <v>1274.28</v>
      </c>
      <c r="Q103" s="27"/>
      <c r="R103" s="27"/>
      <c r="S103" s="27"/>
      <c r="T103" s="27"/>
      <c r="U103" s="27"/>
      <c r="V103" s="27"/>
      <c r="W103" s="27"/>
      <c r="X103" s="27"/>
      <c r="Y103" s="27"/>
      <c r="Z103" s="27"/>
      <c r="AA103" s="27"/>
      <c r="AB103" s="27"/>
      <c r="AC103" s="27"/>
      <c r="AD103" s="27"/>
      <c r="AE103" s="27"/>
      <c r="AF103" s="27"/>
      <c r="AG103" s="27"/>
      <c r="AH103" s="27"/>
      <c r="AI103" s="27"/>
      <c r="AJ103" s="27"/>
      <c r="AK103" s="27"/>
      <c r="AL103" s="27"/>
      <c r="AM103" s="27"/>
      <c r="AN103" s="27"/>
      <c r="AO103" s="27"/>
      <c r="AP103" s="27"/>
      <c r="AQ103" s="27"/>
      <c r="AR103" s="27"/>
      <c r="AS103" s="27"/>
      <c r="AT103" s="27"/>
      <c r="AU103" s="27"/>
      <c r="AV103" s="27"/>
      <c r="AW103" s="27"/>
      <c r="AX103" s="27"/>
      <c r="AY103" s="27"/>
      <c r="AZ103" s="27"/>
      <c r="BA103" s="27"/>
      <c r="BB103" s="27"/>
      <c r="BC103" s="27"/>
      <c r="BD103" s="27"/>
      <c r="BE103" s="27"/>
      <c r="BF103" s="27"/>
      <c r="BG103" s="27"/>
      <c r="BH103" s="27"/>
      <c r="BI103" s="27"/>
      <c r="BJ103" s="27"/>
      <c r="BK103" s="27"/>
      <c r="BL103" s="27"/>
      <c r="BM103" s="27"/>
      <c r="BN103" s="27"/>
      <c r="BO103" s="27"/>
      <c r="BP103" s="27"/>
      <c r="BQ103" s="27"/>
      <c r="BR103" s="27"/>
      <c r="BS103" s="27"/>
      <c r="BT103" s="27"/>
      <c r="BU103" s="27"/>
      <c r="BV103" s="27"/>
      <c r="BW103" s="27"/>
      <c r="BX103" s="27"/>
    </row>
    <row r="104" spans="1:76" s="28" customFormat="1" ht="82.5">
      <c r="A104" s="20">
        <f>IF(F104&lt;&gt;"",1+MAX($A$8:A103),"")</f>
        <v>87</v>
      </c>
      <c r="B104" s="260"/>
      <c r="C104" s="38" t="s">
        <v>114</v>
      </c>
      <c r="D104" s="24">
        <v>2</v>
      </c>
      <c r="E104" s="23">
        <v>0</v>
      </c>
      <c r="F104" s="24">
        <f t="shared" si="58"/>
        <v>2</v>
      </c>
      <c r="G104" s="128" t="s">
        <v>43</v>
      </c>
      <c r="H104" s="214">
        <v>161.55000000000001</v>
      </c>
      <c r="I104" s="25">
        <f t="shared" si="59"/>
        <v>323.10000000000002</v>
      </c>
      <c r="J104" s="222">
        <v>205.76999999999998</v>
      </c>
      <c r="K104" s="131">
        <f t="shared" si="60"/>
        <v>3.7412727272727269</v>
      </c>
      <c r="L104" s="131">
        <f t="shared" si="50"/>
        <v>0.53457744083199699</v>
      </c>
      <c r="M104" s="132">
        <f t="shared" si="51"/>
        <v>110</v>
      </c>
      <c r="N104" s="133">
        <f t="shared" si="52"/>
        <v>411.53999999999996</v>
      </c>
      <c r="O104" s="229">
        <f t="shared" si="53"/>
        <v>734.64</v>
      </c>
      <c r="P104" s="134">
        <f t="shared" si="54"/>
        <v>367.32</v>
      </c>
      <c r="Q104" s="27"/>
      <c r="R104" s="27"/>
      <c r="S104" s="27"/>
      <c r="T104" s="27"/>
      <c r="U104" s="27"/>
      <c r="V104" s="27"/>
      <c r="W104" s="27"/>
      <c r="X104" s="27"/>
      <c r="Y104" s="27"/>
      <c r="Z104" s="27"/>
      <c r="AA104" s="27"/>
      <c r="AB104" s="27"/>
      <c r="AC104" s="27"/>
      <c r="AD104" s="27"/>
      <c r="AE104" s="27"/>
      <c r="AF104" s="27"/>
      <c r="AG104" s="27"/>
      <c r="AH104" s="27"/>
      <c r="AI104" s="27"/>
      <c r="AJ104" s="27"/>
      <c r="AK104" s="27"/>
      <c r="AL104" s="27"/>
      <c r="AM104" s="27"/>
      <c r="AN104" s="27"/>
      <c r="AO104" s="27"/>
      <c r="AP104" s="27"/>
      <c r="AQ104" s="27"/>
      <c r="AR104" s="27"/>
      <c r="AS104" s="27"/>
      <c r="AT104" s="27"/>
      <c r="AU104" s="27"/>
      <c r="AV104" s="27"/>
      <c r="AW104" s="27"/>
      <c r="AX104" s="27"/>
      <c r="AY104" s="27"/>
      <c r="AZ104" s="27"/>
      <c r="BA104" s="27"/>
      <c r="BB104" s="27"/>
      <c r="BC104" s="27"/>
      <c r="BD104" s="27"/>
      <c r="BE104" s="27"/>
      <c r="BF104" s="27"/>
      <c r="BG104" s="27"/>
      <c r="BH104" s="27"/>
      <c r="BI104" s="27"/>
      <c r="BJ104" s="27"/>
      <c r="BK104" s="27"/>
      <c r="BL104" s="27"/>
      <c r="BM104" s="27"/>
      <c r="BN104" s="27"/>
      <c r="BO104" s="27"/>
      <c r="BP104" s="27"/>
      <c r="BQ104" s="27"/>
      <c r="BR104" s="27"/>
      <c r="BS104" s="27"/>
      <c r="BT104" s="27"/>
      <c r="BU104" s="27"/>
      <c r="BV104" s="27"/>
      <c r="BW104" s="27"/>
      <c r="BX104" s="27"/>
    </row>
    <row r="105" spans="1:76" s="28" customFormat="1" ht="16.5">
      <c r="A105" s="20" t="str">
        <f>IF(F105&lt;&gt;"",1+MAX($A$8:A104),"")</f>
        <v/>
      </c>
      <c r="B105" s="258" t="s">
        <v>258</v>
      </c>
      <c r="C105" s="55" t="s">
        <v>125</v>
      </c>
      <c r="D105" s="24"/>
      <c r="E105" s="23"/>
      <c r="F105" s="24"/>
      <c r="G105" s="128"/>
      <c r="H105" s="213"/>
      <c r="I105" s="25"/>
      <c r="J105" s="215"/>
      <c r="K105" s="120"/>
      <c r="L105" s="131"/>
      <c r="M105" s="132"/>
      <c r="N105" s="133"/>
      <c r="O105" s="229"/>
      <c r="P105" s="134"/>
      <c r="Q105" s="27"/>
      <c r="R105" s="27"/>
      <c r="S105" s="27"/>
      <c r="T105" s="27"/>
      <c r="U105" s="27"/>
      <c r="V105" s="27"/>
      <c r="W105" s="27"/>
      <c r="X105" s="27"/>
      <c r="Y105" s="27"/>
      <c r="Z105" s="27"/>
      <c r="AA105" s="27"/>
      <c r="AB105" s="27"/>
      <c r="AC105" s="27"/>
      <c r="AD105" s="27"/>
      <c r="AE105" s="27"/>
      <c r="AF105" s="27"/>
      <c r="AG105" s="27"/>
      <c r="AH105" s="27"/>
      <c r="AI105" s="27"/>
      <c r="AJ105" s="27"/>
      <c r="AK105" s="27"/>
      <c r="AL105" s="27"/>
      <c r="AM105" s="27"/>
      <c r="AN105" s="27"/>
      <c r="AO105" s="27"/>
      <c r="AP105" s="27"/>
      <c r="AQ105" s="27"/>
      <c r="AR105" s="27"/>
      <c r="AS105" s="27"/>
      <c r="AT105" s="27"/>
      <c r="AU105" s="27"/>
      <c r="AV105" s="27"/>
      <c r="AW105" s="27"/>
      <c r="AX105" s="27"/>
      <c r="AY105" s="27"/>
      <c r="AZ105" s="27"/>
      <c r="BA105" s="27"/>
      <c r="BB105" s="27"/>
      <c r="BC105" s="27"/>
      <c r="BD105" s="27"/>
      <c r="BE105" s="27"/>
      <c r="BF105" s="27"/>
      <c r="BG105" s="27"/>
      <c r="BH105" s="27"/>
      <c r="BI105" s="27"/>
      <c r="BJ105" s="27"/>
      <c r="BK105" s="27"/>
      <c r="BL105" s="27"/>
      <c r="BM105" s="27"/>
      <c r="BN105" s="27"/>
      <c r="BO105" s="27"/>
      <c r="BP105" s="27"/>
      <c r="BQ105" s="27"/>
      <c r="BR105" s="27"/>
      <c r="BS105" s="27"/>
      <c r="BT105" s="27"/>
      <c r="BU105" s="27"/>
      <c r="BV105" s="27"/>
      <c r="BW105" s="27"/>
      <c r="BX105" s="27"/>
    </row>
    <row r="106" spans="1:76" s="28" customFormat="1" ht="16.5">
      <c r="A106" s="20">
        <f>IF(F106&lt;&gt;"",1+MAX($A$8:A105),"")</f>
        <v>88</v>
      </c>
      <c r="B106" s="258"/>
      <c r="C106" s="38" t="s">
        <v>126</v>
      </c>
      <c r="D106" s="24">
        <f>1660+488</f>
        <v>2148</v>
      </c>
      <c r="E106" s="23">
        <v>0.05</v>
      </c>
      <c r="F106" s="24">
        <f t="shared" ref="F106:F135" si="61">(1+E106)*D106</f>
        <v>2255.4</v>
      </c>
      <c r="G106" s="128" t="s">
        <v>41</v>
      </c>
      <c r="H106" s="214">
        <v>16.714070818373159</v>
      </c>
      <c r="I106" s="25">
        <f t="shared" ref="I106:I132" si="62">H106*F106</f>
        <v>37696.915323758825</v>
      </c>
      <c r="J106" s="222">
        <v>14.48</v>
      </c>
      <c r="K106" s="131">
        <f t="shared" ref="K106:K135" si="63">N106/M106</f>
        <v>282.75490909090911</v>
      </c>
      <c r="L106" s="131">
        <f t="shared" ref="L106:L135" si="64">D106/K106</f>
        <v>7.596685082872928</v>
      </c>
      <c r="M106" s="132">
        <f t="shared" ref="M106:M135" si="65">M$24</f>
        <v>110</v>
      </c>
      <c r="N106" s="133">
        <f t="shared" ref="N106:N135" si="66">D106*J106</f>
        <v>31103.040000000001</v>
      </c>
      <c r="O106" s="229">
        <f t="shared" ref="O106:O135" si="67">N106+I106</f>
        <v>68799.955323758826</v>
      </c>
      <c r="P106" s="134">
        <f t="shared" ref="P106:P135" si="68">O106/F106</f>
        <v>30.50454700884935</v>
      </c>
      <c r="Q106" s="27"/>
      <c r="R106" s="27"/>
      <c r="S106" s="27"/>
      <c r="T106" s="27"/>
      <c r="U106" s="27"/>
      <c r="V106" s="27"/>
      <c r="W106" s="27"/>
      <c r="X106" s="27"/>
      <c r="Y106" s="27"/>
      <c r="Z106" s="27"/>
      <c r="AA106" s="27"/>
      <c r="AB106" s="27"/>
      <c r="AC106" s="27"/>
      <c r="AD106" s="27"/>
      <c r="AE106" s="27"/>
      <c r="AF106" s="27"/>
      <c r="AG106" s="27"/>
      <c r="AH106" s="27"/>
      <c r="AI106" s="27"/>
      <c r="AJ106" s="27"/>
      <c r="AK106" s="27"/>
      <c r="AL106" s="27"/>
      <c r="AM106" s="27"/>
      <c r="AN106" s="27"/>
      <c r="AO106" s="27"/>
      <c r="AP106" s="27"/>
      <c r="AQ106" s="27"/>
      <c r="AR106" s="27"/>
      <c r="AS106" s="27"/>
      <c r="AT106" s="27"/>
      <c r="AU106" s="27"/>
      <c r="AV106" s="27"/>
      <c r="AW106" s="27"/>
      <c r="AX106" s="27"/>
      <c r="AY106" s="27"/>
      <c r="AZ106" s="27"/>
      <c r="BA106" s="27"/>
      <c r="BB106" s="27"/>
      <c r="BC106" s="27"/>
      <c r="BD106" s="27"/>
      <c r="BE106" s="27"/>
      <c r="BF106" s="27"/>
      <c r="BG106" s="27"/>
      <c r="BH106" s="27"/>
      <c r="BI106" s="27"/>
      <c r="BJ106" s="27"/>
      <c r="BK106" s="27"/>
      <c r="BL106" s="27"/>
      <c r="BM106" s="27"/>
      <c r="BN106" s="27"/>
      <c r="BO106" s="27"/>
      <c r="BP106" s="27"/>
      <c r="BQ106" s="27"/>
      <c r="BR106" s="27"/>
      <c r="BS106" s="27"/>
      <c r="BT106" s="27"/>
      <c r="BU106" s="27"/>
      <c r="BV106" s="27"/>
      <c r="BW106" s="27"/>
      <c r="BX106" s="27"/>
    </row>
    <row r="107" spans="1:76" s="28" customFormat="1" ht="16.5">
      <c r="A107" s="20">
        <f>IF(F107&lt;&gt;"",1+MAX($A$8:A106),"")</f>
        <v>89</v>
      </c>
      <c r="B107" s="258"/>
      <c r="C107" s="38" t="s">
        <v>121</v>
      </c>
      <c r="D107" s="24">
        <v>31</v>
      </c>
      <c r="E107" s="23">
        <v>0</v>
      </c>
      <c r="F107" s="24">
        <f t="shared" si="61"/>
        <v>31</v>
      </c>
      <c r="G107" s="128" t="s">
        <v>43</v>
      </c>
      <c r="H107" s="214">
        <v>329</v>
      </c>
      <c r="I107" s="25">
        <f t="shared" si="62"/>
        <v>10199</v>
      </c>
      <c r="J107" s="222">
        <v>260.52999999999997</v>
      </c>
      <c r="K107" s="131">
        <f t="shared" si="63"/>
        <v>73.422090909090898</v>
      </c>
      <c r="L107" s="131">
        <f t="shared" si="64"/>
        <v>0.42221625148735276</v>
      </c>
      <c r="M107" s="132">
        <f t="shared" si="65"/>
        <v>110</v>
      </c>
      <c r="N107" s="133">
        <f t="shared" si="66"/>
        <v>8076.4299999999994</v>
      </c>
      <c r="O107" s="229">
        <f t="shared" si="67"/>
        <v>18275.43</v>
      </c>
      <c r="P107" s="134">
        <f t="shared" si="68"/>
        <v>589.53</v>
      </c>
      <c r="Q107" s="27"/>
      <c r="R107" s="27"/>
      <c r="S107" s="27"/>
      <c r="T107" s="27"/>
      <c r="U107" s="27"/>
      <c r="V107" s="27"/>
      <c r="W107" s="27"/>
      <c r="X107" s="27"/>
      <c r="Y107" s="27"/>
      <c r="Z107" s="27"/>
      <c r="AA107" s="27"/>
      <c r="AB107" s="27"/>
      <c r="AC107" s="27"/>
      <c r="AD107" s="27"/>
      <c r="AE107" s="27"/>
      <c r="AF107" s="27"/>
      <c r="AG107" s="27"/>
      <c r="AH107" s="27"/>
      <c r="AI107" s="27"/>
      <c r="AJ107" s="27"/>
      <c r="AK107" s="27"/>
      <c r="AL107" s="27"/>
      <c r="AM107" s="27"/>
      <c r="AN107" s="27"/>
      <c r="AO107" s="27"/>
      <c r="AP107" s="27"/>
      <c r="AQ107" s="27"/>
      <c r="AR107" s="27"/>
      <c r="AS107" s="27"/>
      <c r="AT107" s="27"/>
      <c r="AU107" s="27"/>
      <c r="AV107" s="27"/>
      <c r="AW107" s="27"/>
      <c r="AX107" s="27"/>
      <c r="AY107" s="27"/>
      <c r="AZ107" s="27"/>
      <c r="BA107" s="27"/>
      <c r="BB107" s="27"/>
      <c r="BC107" s="27"/>
      <c r="BD107" s="27"/>
      <c r="BE107" s="27"/>
      <c r="BF107" s="27"/>
      <c r="BG107" s="27"/>
      <c r="BH107" s="27"/>
      <c r="BI107" s="27"/>
      <c r="BJ107" s="27"/>
      <c r="BK107" s="27"/>
      <c r="BL107" s="27"/>
      <c r="BM107" s="27"/>
      <c r="BN107" s="27"/>
      <c r="BO107" s="27"/>
      <c r="BP107" s="27"/>
      <c r="BQ107" s="27"/>
      <c r="BR107" s="27"/>
      <c r="BS107" s="27"/>
      <c r="BT107" s="27"/>
      <c r="BU107" s="27"/>
      <c r="BV107" s="27"/>
      <c r="BW107" s="27"/>
      <c r="BX107" s="27"/>
    </row>
    <row r="108" spans="1:76" s="28" customFormat="1" ht="16.5">
      <c r="A108" s="20">
        <f>IF(F108&lt;&gt;"",1+MAX($A$8:A107),"")</f>
        <v>90</v>
      </c>
      <c r="B108" s="258"/>
      <c r="C108" s="38" t="s">
        <v>175</v>
      </c>
      <c r="D108" s="24">
        <v>1</v>
      </c>
      <c r="E108" s="23">
        <v>0</v>
      </c>
      <c r="F108" s="24">
        <f t="shared" si="61"/>
        <v>1</v>
      </c>
      <c r="G108" s="128" t="s">
        <v>43</v>
      </c>
      <c r="H108" s="214">
        <v>19440</v>
      </c>
      <c r="I108" s="25">
        <f t="shared" si="62"/>
        <v>19440</v>
      </c>
      <c r="J108" s="222">
        <v>3376.44</v>
      </c>
      <c r="K108" s="131">
        <f t="shared" si="63"/>
        <v>30.694909090909093</v>
      </c>
      <c r="L108" s="131">
        <f t="shared" si="64"/>
        <v>3.2578692350523034E-2</v>
      </c>
      <c r="M108" s="132">
        <f t="shared" si="65"/>
        <v>110</v>
      </c>
      <c r="N108" s="133">
        <f t="shared" si="66"/>
        <v>3376.44</v>
      </c>
      <c r="O108" s="229">
        <f t="shared" si="67"/>
        <v>22816.44</v>
      </c>
      <c r="P108" s="134">
        <f t="shared" si="68"/>
        <v>22816.44</v>
      </c>
      <c r="Q108" s="27"/>
      <c r="R108" s="27"/>
      <c r="S108" s="27"/>
      <c r="T108" s="27"/>
      <c r="U108" s="27"/>
      <c r="V108" s="27"/>
      <c r="W108" s="27"/>
      <c r="X108" s="27"/>
      <c r="Y108" s="27"/>
      <c r="Z108" s="27"/>
      <c r="AA108" s="27"/>
      <c r="AB108" s="27"/>
      <c r="AC108" s="27"/>
      <c r="AD108" s="27"/>
      <c r="AE108" s="27"/>
      <c r="AF108" s="27"/>
      <c r="AG108" s="27"/>
      <c r="AH108" s="27"/>
      <c r="AI108" s="27"/>
      <c r="AJ108" s="27"/>
      <c r="AK108" s="27"/>
      <c r="AL108" s="27"/>
      <c r="AM108" s="27"/>
      <c r="AN108" s="27"/>
      <c r="AO108" s="27"/>
      <c r="AP108" s="27"/>
      <c r="AQ108" s="27"/>
      <c r="AR108" s="27"/>
      <c r="AS108" s="27"/>
      <c r="AT108" s="27"/>
      <c r="AU108" s="27"/>
      <c r="AV108" s="27"/>
      <c r="AW108" s="27"/>
      <c r="AX108" s="27"/>
      <c r="AY108" s="27"/>
      <c r="AZ108" s="27"/>
      <c r="BA108" s="27"/>
      <c r="BB108" s="27"/>
      <c r="BC108" s="27"/>
      <c r="BD108" s="27"/>
      <c r="BE108" s="27"/>
      <c r="BF108" s="27"/>
      <c r="BG108" s="27"/>
      <c r="BH108" s="27"/>
      <c r="BI108" s="27"/>
      <c r="BJ108" s="27"/>
      <c r="BK108" s="27"/>
      <c r="BL108" s="27"/>
      <c r="BM108" s="27"/>
      <c r="BN108" s="27"/>
      <c r="BO108" s="27"/>
      <c r="BP108" s="27"/>
      <c r="BQ108" s="27"/>
      <c r="BR108" s="27"/>
      <c r="BS108" s="27"/>
      <c r="BT108" s="27"/>
      <c r="BU108" s="27"/>
      <c r="BV108" s="27"/>
      <c r="BW108" s="27"/>
      <c r="BX108" s="27"/>
    </row>
    <row r="109" spans="1:76" s="28" customFormat="1" ht="16.5">
      <c r="A109" s="20">
        <f>IF(F109&lt;&gt;"",1+MAX($A$8:A108),"")</f>
        <v>91</v>
      </c>
      <c r="B109" s="258"/>
      <c r="C109" s="38" t="s">
        <v>176</v>
      </c>
      <c r="D109" s="24">
        <v>2</v>
      </c>
      <c r="E109" s="23">
        <v>0</v>
      </c>
      <c r="F109" s="24">
        <f t="shared" si="61"/>
        <v>2</v>
      </c>
      <c r="G109" s="128" t="s">
        <v>43</v>
      </c>
      <c r="H109" s="214">
        <v>4252.5</v>
      </c>
      <c r="I109" s="25">
        <f t="shared" si="62"/>
        <v>8505</v>
      </c>
      <c r="J109" s="222">
        <v>984.8</v>
      </c>
      <c r="K109" s="131">
        <f t="shared" si="63"/>
        <v>17.905454545454546</v>
      </c>
      <c r="L109" s="131">
        <f t="shared" si="64"/>
        <v>0.11169780666125101</v>
      </c>
      <c r="M109" s="132">
        <f t="shared" si="65"/>
        <v>110</v>
      </c>
      <c r="N109" s="133">
        <f t="shared" si="66"/>
        <v>1969.6</v>
      </c>
      <c r="O109" s="229">
        <f t="shared" si="67"/>
        <v>10474.6</v>
      </c>
      <c r="P109" s="134">
        <f t="shared" si="68"/>
        <v>5237.3</v>
      </c>
      <c r="Q109" s="27"/>
      <c r="R109" s="27"/>
      <c r="S109" s="27"/>
      <c r="T109" s="27"/>
      <c r="U109" s="27"/>
      <c r="V109" s="27"/>
      <c r="W109" s="27"/>
      <c r="X109" s="27"/>
      <c r="Y109" s="27"/>
      <c r="Z109" s="27"/>
      <c r="AA109" s="27"/>
      <c r="AB109" s="27"/>
      <c r="AC109" s="27"/>
      <c r="AD109" s="27"/>
      <c r="AE109" s="27"/>
      <c r="AF109" s="27"/>
      <c r="AG109" s="27"/>
      <c r="AH109" s="27"/>
      <c r="AI109" s="27"/>
      <c r="AJ109" s="27"/>
      <c r="AK109" s="27"/>
      <c r="AL109" s="27"/>
      <c r="AM109" s="27"/>
      <c r="AN109" s="27"/>
      <c r="AO109" s="27"/>
      <c r="AP109" s="27"/>
      <c r="AQ109" s="27"/>
      <c r="AR109" s="27"/>
      <c r="AS109" s="27"/>
      <c r="AT109" s="27"/>
      <c r="AU109" s="27"/>
      <c r="AV109" s="27"/>
      <c r="AW109" s="27"/>
      <c r="AX109" s="27"/>
      <c r="AY109" s="27"/>
      <c r="AZ109" s="27"/>
      <c r="BA109" s="27"/>
      <c r="BB109" s="27"/>
      <c r="BC109" s="27"/>
      <c r="BD109" s="27"/>
      <c r="BE109" s="27"/>
      <c r="BF109" s="27"/>
      <c r="BG109" s="27"/>
      <c r="BH109" s="27"/>
      <c r="BI109" s="27"/>
      <c r="BJ109" s="27"/>
      <c r="BK109" s="27"/>
      <c r="BL109" s="27"/>
      <c r="BM109" s="27"/>
      <c r="BN109" s="27"/>
      <c r="BO109" s="27"/>
      <c r="BP109" s="27"/>
      <c r="BQ109" s="27"/>
      <c r="BR109" s="27"/>
      <c r="BS109" s="27"/>
      <c r="BT109" s="27"/>
      <c r="BU109" s="27"/>
      <c r="BV109" s="27"/>
      <c r="BW109" s="27"/>
      <c r="BX109" s="27"/>
    </row>
    <row r="110" spans="1:76" s="28" customFormat="1" ht="16.5">
      <c r="A110" s="20">
        <f>IF(F110&lt;&gt;"",1+MAX($A$8:A109),"")</f>
        <v>92</v>
      </c>
      <c r="B110" s="258"/>
      <c r="C110" s="38" t="s">
        <v>177</v>
      </c>
      <c r="D110" s="24">
        <v>1</v>
      </c>
      <c r="E110" s="23">
        <v>0</v>
      </c>
      <c r="F110" s="24">
        <f t="shared" si="61"/>
        <v>1</v>
      </c>
      <c r="G110" s="128" t="s">
        <v>43</v>
      </c>
      <c r="H110" s="214">
        <v>6075</v>
      </c>
      <c r="I110" s="25">
        <f t="shared" si="62"/>
        <v>6075</v>
      </c>
      <c r="J110" s="222">
        <v>1406.85</v>
      </c>
      <c r="K110" s="131">
        <f t="shared" si="63"/>
        <v>12.789545454545454</v>
      </c>
      <c r="L110" s="131">
        <f t="shared" si="64"/>
        <v>7.8188861641255283E-2</v>
      </c>
      <c r="M110" s="132">
        <f t="shared" si="65"/>
        <v>110</v>
      </c>
      <c r="N110" s="133">
        <f t="shared" si="66"/>
        <v>1406.85</v>
      </c>
      <c r="O110" s="229">
        <f t="shared" si="67"/>
        <v>7481.85</v>
      </c>
      <c r="P110" s="134">
        <f t="shared" si="68"/>
        <v>7481.85</v>
      </c>
      <c r="Q110" s="27"/>
      <c r="R110" s="27"/>
      <c r="S110" s="27"/>
      <c r="T110" s="27"/>
      <c r="U110" s="27"/>
      <c r="V110" s="27"/>
      <c r="W110" s="27"/>
      <c r="X110" s="27"/>
      <c r="Y110" s="27"/>
      <c r="Z110" s="27"/>
      <c r="AA110" s="27"/>
      <c r="AB110" s="27"/>
      <c r="AC110" s="27"/>
      <c r="AD110" s="27"/>
      <c r="AE110" s="27"/>
      <c r="AF110" s="27"/>
      <c r="AG110" s="27"/>
      <c r="AH110" s="27"/>
      <c r="AI110" s="27"/>
      <c r="AJ110" s="27"/>
      <c r="AK110" s="27"/>
      <c r="AL110" s="27"/>
      <c r="AM110" s="27"/>
      <c r="AN110" s="27"/>
      <c r="AO110" s="27"/>
      <c r="AP110" s="27"/>
      <c r="AQ110" s="27"/>
      <c r="AR110" s="27"/>
      <c r="AS110" s="27"/>
      <c r="AT110" s="27"/>
      <c r="AU110" s="27"/>
      <c r="AV110" s="27"/>
      <c r="AW110" s="27"/>
      <c r="AX110" s="27"/>
      <c r="AY110" s="27"/>
      <c r="AZ110" s="27"/>
      <c r="BA110" s="27"/>
      <c r="BB110" s="27"/>
      <c r="BC110" s="27"/>
      <c r="BD110" s="27"/>
      <c r="BE110" s="27"/>
      <c r="BF110" s="27"/>
      <c r="BG110" s="27"/>
      <c r="BH110" s="27"/>
      <c r="BI110" s="27"/>
      <c r="BJ110" s="27"/>
      <c r="BK110" s="27"/>
      <c r="BL110" s="27"/>
      <c r="BM110" s="27"/>
      <c r="BN110" s="27"/>
      <c r="BO110" s="27"/>
      <c r="BP110" s="27"/>
      <c r="BQ110" s="27"/>
      <c r="BR110" s="27"/>
      <c r="BS110" s="27"/>
      <c r="BT110" s="27"/>
      <c r="BU110" s="27"/>
      <c r="BV110" s="27"/>
      <c r="BW110" s="27"/>
      <c r="BX110" s="27"/>
    </row>
    <row r="111" spans="1:76" s="28" customFormat="1" ht="16.5">
      <c r="A111" s="20">
        <f>IF(F111&lt;&gt;"",1+MAX($A$8:A110),"")</f>
        <v>93</v>
      </c>
      <c r="B111" s="258"/>
      <c r="C111" s="38" t="s">
        <v>178</v>
      </c>
      <c r="D111" s="24">
        <v>1</v>
      </c>
      <c r="E111" s="23">
        <v>0</v>
      </c>
      <c r="F111" s="24">
        <f t="shared" si="61"/>
        <v>1</v>
      </c>
      <c r="G111" s="128" t="s">
        <v>43</v>
      </c>
      <c r="H111" s="214">
        <v>9720</v>
      </c>
      <c r="I111" s="25">
        <f t="shared" si="62"/>
        <v>9720</v>
      </c>
      <c r="J111" s="222">
        <v>2250.96</v>
      </c>
      <c r="K111" s="131">
        <f t="shared" si="63"/>
        <v>20.463272727272727</v>
      </c>
      <c r="L111" s="131">
        <f t="shared" si="64"/>
        <v>4.8868038525784557E-2</v>
      </c>
      <c r="M111" s="132">
        <f t="shared" si="65"/>
        <v>110</v>
      </c>
      <c r="N111" s="133">
        <f t="shared" si="66"/>
        <v>2250.96</v>
      </c>
      <c r="O111" s="229">
        <f t="shared" si="67"/>
        <v>11970.96</v>
      </c>
      <c r="P111" s="134">
        <f t="shared" si="68"/>
        <v>11970.96</v>
      </c>
      <c r="Q111" s="27"/>
      <c r="R111" s="27"/>
      <c r="S111" s="27"/>
      <c r="T111" s="27"/>
      <c r="U111" s="27"/>
      <c r="V111" s="27"/>
      <c r="W111" s="27"/>
      <c r="X111" s="27"/>
      <c r="Y111" s="27"/>
      <c r="Z111" s="27"/>
      <c r="AA111" s="27"/>
      <c r="AB111" s="27"/>
      <c r="AC111" s="27"/>
      <c r="AD111" s="27"/>
      <c r="AE111" s="27"/>
      <c r="AF111" s="27"/>
      <c r="AG111" s="27"/>
      <c r="AH111" s="27"/>
      <c r="AI111" s="27"/>
      <c r="AJ111" s="27"/>
      <c r="AK111" s="27"/>
      <c r="AL111" s="27"/>
      <c r="AM111" s="27"/>
      <c r="AN111" s="27"/>
      <c r="AO111" s="27"/>
      <c r="AP111" s="27"/>
      <c r="AQ111" s="27"/>
      <c r="AR111" s="27"/>
      <c r="AS111" s="27"/>
      <c r="AT111" s="27"/>
      <c r="AU111" s="27"/>
      <c r="AV111" s="27"/>
      <c r="AW111" s="27"/>
      <c r="AX111" s="27"/>
      <c r="AY111" s="27"/>
      <c r="AZ111" s="27"/>
      <c r="BA111" s="27"/>
      <c r="BB111" s="27"/>
      <c r="BC111" s="27"/>
      <c r="BD111" s="27"/>
      <c r="BE111" s="27"/>
      <c r="BF111" s="27"/>
      <c r="BG111" s="27"/>
      <c r="BH111" s="27"/>
      <c r="BI111" s="27"/>
      <c r="BJ111" s="27"/>
      <c r="BK111" s="27"/>
      <c r="BL111" s="27"/>
      <c r="BM111" s="27"/>
      <c r="BN111" s="27"/>
      <c r="BO111" s="27"/>
      <c r="BP111" s="27"/>
      <c r="BQ111" s="27"/>
      <c r="BR111" s="27"/>
      <c r="BS111" s="27"/>
      <c r="BT111" s="27"/>
      <c r="BU111" s="27"/>
      <c r="BV111" s="27"/>
      <c r="BW111" s="27"/>
      <c r="BX111" s="27"/>
    </row>
    <row r="112" spans="1:76" s="28" customFormat="1" ht="16.5">
      <c r="A112" s="20">
        <f>IF(F112&lt;&gt;"",1+MAX($A$8:A111),"")</f>
        <v>94</v>
      </c>
      <c r="B112" s="258"/>
      <c r="C112" s="38" t="s">
        <v>179</v>
      </c>
      <c r="D112" s="24">
        <v>1</v>
      </c>
      <c r="E112" s="23">
        <v>0</v>
      </c>
      <c r="F112" s="24">
        <f t="shared" si="61"/>
        <v>1</v>
      </c>
      <c r="G112" s="128" t="s">
        <v>43</v>
      </c>
      <c r="H112" s="214">
        <v>2128.21</v>
      </c>
      <c r="I112" s="25">
        <f t="shared" si="62"/>
        <v>2128.21</v>
      </c>
      <c r="J112" s="222">
        <v>1232.1299999999999</v>
      </c>
      <c r="K112" s="131">
        <f t="shared" si="63"/>
        <v>11.201181818181817</v>
      </c>
      <c r="L112" s="131">
        <f t="shared" si="64"/>
        <v>8.9276293897559519E-2</v>
      </c>
      <c r="M112" s="132">
        <f t="shared" si="65"/>
        <v>110</v>
      </c>
      <c r="N112" s="133">
        <f t="shared" si="66"/>
        <v>1232.1299999999999</v>
      </c>
      <c r="O112" s="229">
        <f t="shared" si="67"/>
        <v>3360.34</v>
      </c>
      <c r="P112" s="134">
        <f t="shared" si="68"/>
        <v>3360.34</v>
      </c>
      <c r="Q112" s="27"/>
      <c r="R112" s="27"/>
      <c r="S112" s="27"/>
      <c r="T112" s="27"/>
      <c r="U112" s="27"/>
      <c r="V112" s="27"/>
      <c r="W112" s="27"/>
      <c r="X112" s="27"/>
      <c r="Y112" s="27"/>
      <c r="Z112" s="27"/>
      <c r="AA112" s="27"/>
      <c r="AB112" s="27"/>
      <c r="AC112" s="27"/>
      <c r="AD112" s="27"/>
      <c r="AE112" s="27"/>
      <c r="AF112" s="27"/>
      <c r="AG112" s="27"/>
      <c r="AH112" s="27"/>
      <c r="AI112" s="27"/>
      <c r="AJ112" s="27"/>
      <c r="AK112" s="27"/>
      <c r="AL112" s="27"/>
      <c r="AM112" s="27"/>
      <c r="AN112" s="27"/>
      <c r="AO112" s="27"/>
      <c r="AP112" s="27"/>
      <c r="AQ112" s="27"/>
      <c r="AR112" s="27"/>
      <c r="AS112" s="27"/>
      <c r="AT112" s="27"/>
      <c r="AU112" s="27"/>
      <c r="AV112" s="27"/>
      <c r="AW112" s="27"/>
      <c r="AX112" s="27"/>
      <c r="AY112" s="27"/>
      <c r="AZ112" s="27"/>
      <c r="BA112" s="27"/>
      <c r="BB112" s="27"/>
      <c r="BC112" s="27"/>
      <c r="BD112" s="27"/>
      <c r="BE112" s="27"/>
      <c r="BF112" s="27"/>
      <c r="BG112" s="27"/>
      <c r="BH112" s="27"/>
      <c r="BI112" s="27"/>
      <c r="BJ112" s="27"/>
      <c r="BK112" s="27"/>
      <c r="BL112" s="27"/>
      <c r="BM112" s="27"/>
      <c r="BN112" s="27"/>
      <c r="BO112" s="27"/>
      <c r="BP112" s="27"/>
      <c r="BQ112" s="27"/>
      <c r="BR112" s="27"/>
      <c r="BS112" s="27"/>
      <c r="BT112" s="27"/>
      <c r="BU112" s="27"/>
      <c r="BV112" s="27"/>
      <c r="BW112" s="27"/>
      <c r="BX112" s="27"/>
    </row>
    <row r="113" spans="1:76" s="28" customFormat="1" ht="16.5">
      <c r="A113" s="20">
        <f>IF(F113&lt;&gt;"",1+MAX($A$8:A112),"")</f>
        <v>95</v>
      </c>
      <c r="B113" s="258"/>
      <c r="C113" s="38" t="s">
        <v>180</v>
      </c>
      <c r="D113" s="24">
        <v>2</v>
      </c>
      <c r="E113" s="23">
        <v>0</v>
      </c>
      <c r="F113" s="24">
        <f t="shared" si="61"/>
        <v>2</v>
      </c>
      <c r="G113" s="128" t="s">
        <v>43</v>
      </c>
      <c r="H113" s="214">
        <v>465.54593749999998</v>
      </c>
      <c r="I113" s="25">
        <f t="shared" si="62"/>
        <v>931.09187499999996</v>
      </c>
      <c r="J113" s="222">
        <v>323.44</v>
      </c>
      <c r="K113" s="131">
        <f t="shared" si="63"/>
        <v>5.880727272727273</v>
      </c>
      <c r="L113" s="131">
        <f t="shared" si="64"/>
        <v>0.34009398961167447</v>
      </c>
      <c r="M113" s="132">
        <f t="shared" si="65"/>
        <v>110</v>
      </c>
      <c r="N113" s="133">
        <f t="shared" si="66"/>
        <v>646.88</v>
      </c>
      <c r="O113" s="229">
        <f t="shared" si="67"/>
        <v>1577.971875</v>
      </c>
      <c r="P113" s="134">
        <f t="shared" si="68"/>
        <v>788.98593749999998</v>
      </c>
      <c r="Q113" s="27"/>
      <c r="R113" s="27"/>
      <c r="S113" s="27"/>
      <c r="T113" s="27"/>
      <c r="U113" s="27"/>
      <c r="V113" s="27"/>
      <c r="W113" s="27"/>
      <c r="X113" s="27"/>
      <c r="Y113" s="27"/>
      <c r="Z113" s="27"/>
      <c r="AA113" s="27"/>
      <c r="AB113" s="27"/>
      <c r="AC113" s="27"/>
      <c r="AD113" s="27"/>
      <c r="AE113" s="27"/>
      <c r="AF113" s="27"/>
      <c r="AG113" s="27"/>
      <c r="AH113" s="27"/>
      <c r="AI113" s="27"/>
      <c r="AJ113" s="27"/>
      <c r="AK113" s="27"/>
      <c r="AL113" s="27"/>
      <c r="AM113" s="27"/>
      <c r="AN113" s="27"/>
      <c r="AO113" s="27"/>
      <c r="AP113" s="27"/>
      <c r="AQ113" s="27"/>
      <c r="AR113" s="27"/>
      <c r="AS113" s="27"/>
      <c r="AT113" s="27"/>
      <c r="AU113" s="27"/>
      <c r="AV113" s="27"/>
      <c r="AW113" s="27"/>
      <c r="AX113" s="27"/>
      <c r="AY113" s="27"/>
      <c r="AZ113" s="27"/>
      <c r="BA113" s="27"/>
      <c r="BB113" s="27"/>
      <c r="BC113" s="27"/>
      <c r="BD113" s="27"/>
      <c r="BE113" s="27"/>
      <c r="BF113" s="27"/>
      <c r="BG113" s="27"/>
      <c r="BH113" s="27"/>
      <c r="BI113" s="27"/>
      <c r="BJ113" s="27"/>
      <c r="BK113" s="27"/>
      <c r="BL113" s="27"/>
      <c r="BM113" s="27"/>
      <c r="BN113" s="27"/>
      <c r="BO113" s="27"/>
      <c r="BP113" s="27"/>
      <c r="BQ113" s="27"/>
      <c r="BR113" s="27"/>
      <c r="BS113" s="27"/>
      <c r="BT113" s="27"/>
      <c r="BU113" s="27"/>
      <c r="BV113" s="27"/>
      <c r="BW113" s="27"/>
      <c r="BX113" s="27"/>
    </row>
    <row r="114" spans="1:76" s="28" customFormat="1" ht="16.5">
      <c r="A114" s="20">
        <f>IF(F114&lt;&gt;"",1+MAX($A$8:A113),"")</f>
        <v>96</v>
      </c>
      <c r="B114" s="258"/>
      <c r="C114" s="38" t="s">
        <v>181</v>
      </c>
      <c r="D114" s="24">
        <v>1</v>
      </c>
      <c r="E114" s="23">
        <v>0</v>
      </c>
      <c r="F114" s="24">
        <f t="shared" si="61"/>
        <v>1</v>
      </c>
      <c r="G114" s="128" t="s">
        <v>43</v>
      </c>
      <c r="H114" s="214">
        <v>665.06562499999995</v>
      </c>
      <c r="I114" s="25">
        <f t="shared" si="62"/>
        <v>665.06562499999995</v>
      </c>
      <c r="J114" s="222">
        <v>462.05</v>
      </c>
      <c r="K114" s="131">
        <f t="shared" si="63"/>
        <v>4.2004545454545452</v>
      </c>
      <c r="L114" s="131">
        <f t="shared" si="64"/>
        <v>0.23806947300075751</v>
      </c>
      <c r="M114" s="132">
        <f t="shared" si="65"/>
        <v>110</v>
      </c>
      <c r="N114" s="133">
        <f t="shared" si="66"/>
        <v>462.05</v>
      </c>
      <c r="O114" s="229">
        <f t="shared" si="67"/>
        <v>1127.1156249999999</v>
      </c>
      <c r="P114" s="134">
        <f t="shared" si="68"/>
        <v>1127.1156249999999</v>
      </c>
      <c r="Q114" s="27"/>
      <c r="R114" s="27"/>
      <c r="S114" s="27"/>
      <c r="T114" s="27"/>
      <c r="U114" s="27"/>
      <c r="V114" s="27"/>
      <c r="W114" s="27"/>
      <c r="X114" s="27"/>
      <c r="Y114" s="27"/>
      <c r="Z114" s="27"/>
      <c r="AA114" s="27"/>
      <c r="AB114" s="27"/>
      <c r="AC114" s="27"/>
      <c r="AD114" s="27"/>
      <c r="AE114" s="27"/>
      <c r="AF114" s="27"/>
      <c r="AG114" s="27"/>
      <c r="AH114" s="27"/>
      <c r="AI114" s="27"/>
      <c r="AJ114" s="27"/>
      <c r="AK114" s="27"/>
      <c r="AL114" s="27"/>
      <c r="AM114" s="27"/>
      <c r="AN114" s="27"/>
      <c r="AO114" s="27"/>
      <c r="AP114" s="27"/>
      <c r="AQ114" s="27"/>
      <c r="AR114" s="27"/>
      <c r="AS114" s="27"/>
      <c r="AT114" s="27"/>
      <c r="AU114" s="27"/>
      <c r="AV114" s="27"/>
      <c r="AW114" s="27"/>
      <c r="AX114" s="27"/>
      <c r="AY114" s="27"/>
      <c r="AZ114" s="27"/>
      <c r="BA114" s="27"/>
      <c r="BB114" s="27"/>
      <c r="BC114" s="27"/>
      <c r="BD114" s="27"/>
      <c r="BE114" s="27"/>
      <c r="BF114" s="27"/>
      <c r="BG114" s="27"/>
      <c r="BH114" s="27"/>
      <c r="BI114" s="27"/>
      <c r="BJ114" s="27"/>
      <c r="BK114" s="27"/>
      <c r="BL114" s="27"/>
      <c r="BM114" s="27"/>
      <c r="BN114" s="27"/>
      <c r="BO114" s="27"/>
      <c r="BP114" s="27"/>
      <c r="BQ114" s="27"/>
      <c r="BR114" s="27"/>
      <c r="BS114" s="27"/>
      <c r="BT114" s="27"/>
      <c r="BU114" s="27"/>
      <c r="BV114" s="27"/>
      <c r="BW114" s="27"/>
      <c r="BX114" s="27"/>
    </row>
    <row r="115" spans="1:76" s="28" customFormat="1" ht="16.5">
      <c r="A115" s="20">
        <f>IF(F115&lt;&gt;"",1+MAX($A$8:A114),"")</f>
        <v>97</v>
      </c>
      <c r="B115" s="258"/>
      <c r="C115" s="38" t="s">
        <v>182</v>
      </c>
      <c r="D115" s="24">
        <v>1</v>
      </c>
      <c r="E115" s="23">
        <v>0</v>
      </c>
      <c r="F115" s="24">
        <f t="shared" si="61"/>
        <v>1</v>
      </c>
      <c r="G115" s="128" t="s">
        <v>43</v>
      </c>
      <c r="H115" s="214">
        <v>17382.37</v>
      </c>
      <c r="I115" s="25">
        <f t="shared" si="62"/>
        <v>17382.37</v>
      </c>
      <c r="J115" s="222">
        <v>3019.0600000000004</v>
      </c>
      <c r="K115" s="131">
        <f t="shared" si="63"/>
        <v>27.446000000000005</v>
      </c>
      <c r="L115" s="131">
        <f t="shared" si="64"/>
        <v>3.6435181811557235E-2</v>
      </c>
      <c r="M115" s="132">
        <f t="shared" si="65"/>
        <v>110</v>
      </c>
      <c r="N115" s="133">
        <f t="shared" si="66"/>
        <v>3019.0600000000004</v>
      </c>
      <c r="O115" s="229">
        <f t="shared" si="67"/>
        <v>20401.43</v>
      </c>
      <c r="P115" s="134">
        <f t="shared" si="68"/>
        <v>20401.43</v>
      </c>
      <c r="Q115" s="27"/>
      <c r="R115" s="27"/>
      <c r="S115" s="27"/>
      <c r="T115" s="27"/>
      <c r="U115" s="27"/>
      <c r="V115" s="27"/>
      <c r="W115" s="27"/>
      <c r="X115" s="27"/>
      <c r="Y115" s="27"/>
      <c r="Z115" s="27"/>
      <c r="AA115" s="27"/>
      <c r="AB115" s="27"/>
      <c r="AC115" s="27"/>
      <c r="AD115" s="27"/>
      <c r="AE115" s="27"/>
      <c r="AF115" s="27"/>
      <c r="AG115" s="27"/>
      <c r="AH115" s="27"/>
      <c r="AI115" s="27"/>
      <c r="AJ115" s="27"/>
      <c r="AK115" s="27"/>
      <c r="AL115" s="27"/>
      <c r="AM115" s="27"/>
      <c r="AN115" s="27"/>
      <c r="AO115" s="27"/>
      <c r="AP115" s="27"/>
      <c r="AQ115" s="27"/>
      <c r="AR115" s="27"/>
      <c r="AS115" s="27"/>
      <c r="AT115" s="27"/>
      <c r="AU115" s="27"/>
      <c r="AV115" s="27"/>
      <c r="AW115" s="27"/>
      <c r="AX115" s="27"/>
      <c r="AY115" s="27"/>
      <c r="AZ115" s="27"/>
      <c r="BA115" s="27"/>
      <c r="BB115" s="27"/>
      <c r="BC115" s="27"/>
      <c r="BD115" s="27"/>
      <c r="BE115" s="27"/>
      <c r="BF115" s="27"/>
      <c r="BG115" s="27"/>
      <c r="BH115" s="27"/>
      <c r="BI115" s="27"/>
      <c r="BJ115" s="27"/>
      <c r="BK115" s="27"/>
      <c r="BL115" s="27"/>
      <c r="BM115" s="27"/>
      <c r="BN115" s="27"/>
      <c r="BO115" s="27"/>
      <c r="BP115" s="27"/>
      <c r="BQ115" s="27"/>
      <c r="BR115" s="27"/>
      <c r="BS115" s="27"/>
      <c r="BT115" s="27"/>
      <c r="BU115" s="27"/>
      <c r="BV115" s="27"/>
      <c r="BW115" s="27"/>
      <c r="BX115" s="27"/>
    </row>
    <row r="116" spans="1:76" s="28" customFormat="1" ht="33">
      <c r="A116" s="20">
        <f>IF(F116&lt;&gt;"",1+MAX($A$8:A115),"")</f>
        <v>98</v>
      </c>
      <c r="B116" s="258"/>
      <c r="C116" s="38" t="s">
        <v>183</v>
      </c>
      <c r="D116" s="24">
        <v>1</v>
      </c>
      <c r="E116" s="23">
        <v>0</v>
      </c>
      <c r="F116" s="24">
        <f t="shared" si="61"/>
        <v>1</v>
      </c>
      <c r="G116" s="128" t="s">
        <v>43</v>
      </c>
      <c r="H116" s="214">
        <v>243181.56</v>
      </c>
      <c r="I116" s="25">
        <f t="shared" si="62"/>
        <v>243181.56</v>
      </c>
      <c r="J116" s="222">
        <v>35197.5</v>
      </c>
      <c r="K116" s="131">
        <f t="shared" si="63"/>
        <v>319.97727272727275</v>
      </c>
      <c r="L116" s="131">
        <f t="shared" si="64"/>
        <v>3.1252219617870585E-3</v>
      </c>
      <c r="M116" s="132">
        <f t="shared" si="65"/>
        <v>110</v>
      </c>
      <c r="N116" s="133">
        <f t="shared" si="66"/>
        <v>35197.5</v>
      </c>
      <c r="O116" s="229">
        <f t="shared" si="67"/>
        <v>278379.06</v>
      </c>
      <c r="P116" s="134">
        <f t="shared" si="68"/>
        <v>278379.06</v>
      </c>
      <c r="Q116" s="27"/>
      <c r="R116" s="27"/>
      <c r="S116" s="27"/>
      <c r="T116" s="27"/>
      <c r="U116" s="27"/>
      <c r="V116" s="27"/>
      <c r="W116" s="27"/>
      <c r="X116" s="27"/>
      <c r="Y116" s="27"/>
      <c r="Z116" s="27"/>
      <c r="AA116" s="27"/>
      <c r="AB116" s="27"/>
      <c r="AC116" s="27"/>
      <c r="AD116" s="27"/>
      <c r="AE116" s="27"/>
      <c r="AF116" s="27"/>
      <c r="AG116" s="27"/>
      <c r="AH116" s="27"/>
      <c r="AI116" s="27"/>
      <c r="AJ116" s="27"/>
      <c r="AK116" s="27"/>
      <c r="AL116" s="27"/>
      <c r="AM116" s="27"/>
      <c r="AN116" s="27"/>
      <c r="AO116" s="27"/>
      <c r="AP116" s="27"/>
      <c r="AQ116" s="27"/>
      <c r="AR116" s="27"/>
      <c r="AS116" s="27"/>
      <c r="AT116" s="27"/>
      <c r="AU116" s="27"/>
      <c r="AV116" s="27"/>
      <c r="AW116" s="27"/>
      <c r="AX116" s="27"/>
      <c r="AY116" s="27"/>
      <c r="AZ116" s="27"/>
      <c r="BA116" s="27"/>
      <c r="BB116" s="27"/>
      <c r="BC116" s="27"/>
      <c r="BD116" s="27"/>
      <c r="BE116" s="27"/>
      <c r="BF116" s="27"/>
      <c r="BG116" s="27"/>
      <c r="BH116" s="27"/>
      <c r="BI116" s="27"/>
      <c r="BJ116" s="27"/>
      <c r="BK116" s="27"/>
      <c r="BL116" s="27"/>
      <c r="BM116" s="27"/>
      <c r="BN116" s="27"/>
      <c r="BO116" s="27"/>
      <c r="BP116" s="27"/>
      <c r="BQ116" s="27"/>
      <c r="BR116" s="27"/>
      <c r="BS116" s="27"/>
      <c r="BT116" s="27"/>
      <c r="BU116" s="27"/>
      <c r="BV116" s="27"/>
      <c r="BW116" s="27"/>
      <c r="BX116" s="27"/>
    </row>
    <row r="117" spans="1:76" s="28" customFormat="1" ht="33">
      <c r="A117" s="20">
        <f>IF(F117&lt;&gt;"",1+MAX($A$8:A116),"")</f>
        <v>99</v>
      </c>
      <c r="B117" s="258"/>
      <c r="C117" s="38" t="s">
        <v>184</v>
      </c>
      <c r="D117" s="24">
        <v>1</v>
      </c>
      <c r="E117" s="23">
        <v>0</v>
      </c>
      <c r="F117" s="24">
        <f t="shared" si="61"/>
        <v>1</v>
      </c>
      <c r="G117" s="128" t="s">
        <v>43</v>
      </c>
      <c r="H117" s="214">
        <v>5483.2</v>
      </c>
      <c r="I117" s="25">
        <f t="shared" si="62"/>
        <v>5483.2</v>
      </c>
      <c r="J117" s="222">
        <v>1389.48</v>
      </c>
      <c r="K117" s="131">
        <f t="shared" si="63"/>
        <v>12.631636363636364</v>
      </c>
      <c r="L117" s="131">
        <f t="shared" si="64"/>
        <v>7.9166306819817484E-2</v>
      </c>
      <c r="M117" s="132">
        <f t="shared" si="65"/>
        <v>110</v>
      </c>
      <c r="N117" s="133">
        <f t="shared" si="66"/>
        <v>1389.48</v>
      </c>
      <c r="O117" s="229">
        <f t="shared" si="67"/>
        <v>6872.68</v>
      </c>
      <c r="P117" s="134">
        <f t="shared" si="68"/>
        <v>6872.68</v>
      </c>
      <c r="Q117" s="27"/>
      <c r="R117" s="27"/>
      <c r="S117" s="27"/>
      <c r="T117" s="27"/>
      <c r="U117" s="27"/>
      <c r="V117" s="27"/>
      <c r="W117" s="27"/>
      <c r="X117" s="27"/>
      <c r="Y117" s="27"/>
      <c r="Z117" s="27"/>
      <c r="AA117" s="27"/>
      <c r="AB117" s="27"/>
      <c r="AC117" s="27"/>
      <c r="AD117" s="27"/>
      <c r="AE117" s="27"/>
      <c r="AF117" s="27"/>
      <c r="AG117" s="27"/>
      <c r="AH117" s="27"/>
      <c r="AI117" s="27"/>
      <c r="AJ117" s="27"/>
      <c r="AK117" s="27"/>
      <c r="AL117" s="27"/>
      <c r="AM117" s="27"/>
      <c r="AN117" s="27"/>
      <c r="AO117" s="27"/>
      <c r="AP117" s="27"/>
      <c r="AQ117" s="27"/>
      <c r="AR117" s="27"/>
      <c r="AS117" s="27"/>
      <c r="AT117" s="27"/>
      <c r="AU117" s="27"/>
      <c r="AV117" s="27"/>
      <c r="AW117" s="27"/>
      <c r="AX117" s="27"/>
      <c r="AY117" s="27"/>
      <c r="AZ117" s="27"/>
      <c r="BA117" s="27"/>
      <c r="BB117" s="27"/>
      <c r="BC117" s="27"/>
      <c r="BD117" s="27"/>
      <c r="BE117" s="27"/>
      <c r="BF117" s="27"/>
      <c r="BG117" s="27"/>
      <c r="BH117" s="27"/>
      <c r="BI117" s="27"/>
      <c r="BJ117" s="27"/>
      <c r="BK117" s="27"/>
      <c r="BL117" s="27"/>
      <c r="BM117" s="27"/>
      <c r="BN117" s="27"/>
      <c r="BO117" s="27"/>
      <c r="BP117" s="27"/>
      <c r="BQ117" s="27"/>
      <c r="BR117" s="27"/>
      <c r="BS117" s="27"/>
      <c r="BT117" s="27"/>
      <c r="BU117" s="27"/>
      <c r="BV117" s="27"/>
      <c r="BW117" s="27"/>
      <c r="BX117" s="27"/>
    </row>
    <row r="118" spans="1:76" s="28" customFormat="1" ht="33">
      <c r="A118" s="20">
        <f>IF(F118&lt;&gt;"",1+MAX($A$8:A117),"")</f>
        <v>100</v>
      </c>
      <c r="B118" s="258"/>
      <c r="C118" s="38" t="s">
        <v>185</v>
      </c>
      <c r="D118" s="24">
        <v>1</v>
      </c>
      <c r="E118" s="23">
        <v>0</v>
      </c>
      <c r="F118" s="24">
        <f t="shared" si="61"/>
        <v>1</v>
      </c>
      <c r="G118" s="128" t="s">
        <v>43</v>
      </c>
      <c r="H118" s="214">
        <v>28000</v>
      </c>
      <c r="I118" s="25">
        <f t="shared" si="62"/>
        <v>28000</v>
      </c>
      <c r="J118" s="222">
        <v>4863.18</v>
      </c>
      <c r="K118" s="131">
        <f t="shared" si="63"/>
        <v>44.210727272727276</v>
      </c>
      <c r="L118" s="131">
        <f t="shared" si="64"/>
        <v>2.2618944805662136E-2</v>
      </c>
      <c r="M118" s="132">
        <f t="shared" si="65"/>
        <v>110</v>
      </c>
      <c r="N118" s="133">
        <f t="shared" si="66"/>
        <v>4863.18</v>
      </c>
      <c r="O118" s="229">
        <f t="shared" si="67"/>
        <v>32863.18</v>
      </c>
      <c r="P118" s="134">
        <f t="shared" si="68"/>
        <v>32863.18</v>
      </c>
      <c r="Q118" s="27"/>
      <c r="R118" s="27"/>
      <c r="S118" s="27"/>
      <c r="T118" s="27"/>
      <c r="U118" s="27"/>
      <c r="V118" s="27"/>
      <c r="W118" s="27"/>
      <c r="X118" s="27"/>
      <c r="Y118" s="27"/>
      <c r="Z118" s="27"/>
      <c r="AA118" s="27"/>
      <c r="AB118" s="27"/>
      <c r="AC118" s="27"/>
      <c r="AD118" s="27"/>
      <c r="AE118" s="27"/>
      <c r="AF118" s="27"/>
      <c r="AG118" s="27"/>
      <c r="AH118" s="27"/>
      <c r="AI118" s="27"/>
      <c r="AJ118" s="27"/>
      <c r="AK118" s="27"/>
      <c r="AL118" s="27"/>
      <c r="AM118" s="27"/>
      <c r="AN118" s="27"/>
      <c r="AO118" s="27"/>
      <c r="AP118" s="27"/>
      <c r="AQ118" s="27"/>
      <c r="AR118" s="27"/>
      <c r="AS118" s="27"/>
      <c r="AT118" s="27"/>
      <c r="AU118" s="27"/>
      <c r="AV118" s="27"/>
      <c r="AW118" s="27"/>
      <c r="AX118" s="27"/>
      <c r="AY118" s="27"/>
      <c r="AZ118" s="27"/>
      <c r="BA118" s="27"/>
      <c r="BB118" s="27"/>
      <c r="BC118" s="27"/>
      <c r="BD118" s="27"/>
      <c r="BE118" s="27"/>
      <c r="BF118" s="27"/>
      <c r="BG118" s="27"/>
      <c r="BH118" s="27"/>
      <c r="BI118" s="27"/>
      <c r="BJ118" s="27"/>
      <c r="BK118" s="27"/>
      <c r="BL118" s="27"/>
      <c r="BM118" s="27"/>
      <c r="BN118" s="27"/>
      <c r="BO118" s="27"/>
      <c r="BP118" s="27"/>
      <c r="BQ118" s="27"/>
      <c r="BR118" s="27"/>
      <c r="BS118" s="27"/>
      <c r="BT118" s="27"/>
      <c r="BU118" s="27"/>
      <c r="BV118" s="27"/>
      <c r="BW118" s="27"/>
      <c r="BX118" s="27"/>
    </row>
    <row r="119" spans="1:76" s="28" customFormat="1" ht="33">
      <c r="A119" s="20">
        <f>IF(F119&lt;&gt;"",1+MAX($A$8:A118),"")</f>
        <v>101</v>
      </c>
      <c r="B119" s="258"/>
      <c r="C119" s="38" t="s">
        <v>186</v>
      </c>
      <c r="D119" s="24">
        <v>1</v>
      </c>
      <c r="E119" s="23">
        <v>0</v>
      </c>
      <c r="F119" s="24">
        <f t="shared" si="61"/>
        <v>1</v>
      </c>
      <c r="G119" s="128" t="s">
        <v>43</v>
      </c>
      <c r="H119" s="214">
        <v>28000</v>
      </c>
      <c r="I119" s="25">
        <f t="shared" si="62"/>
        <v>28000</v>
      </c>
      <c r="J119" s="222">
        <v>4863.18</v>
      </c>
      <c r="K119" s="131">
        <f t="shared" si="63"/>
        <v>44.210727272727276</v>
      </c>
      <c r="L119" s="131">
        <f t="shared" si="64"/>
        <v>2.2618944805662136E-2</v>
      </c>
      <c r="M119" s="132">
        <f t="shared" si="65"/>
        <v>110</v>
      </c>
      <c r="N119" s="133">
        <f t="shared" si="66"/>
        <v>4863.18</v>
      </c>
      <c r="O119" s="229">
        <f t="shared" si="67"/>
        <v>32863.18</v>
      </c>
      <c r="P119" s="134">
        <f t="shared" si="68"/>
        <v>32863.18</v>
      </c>
      <c r="Q119" s="27"/>
      <c r="R119" s="27"/>
      <c r="S119" s="27"/>
      <c r="T119" s="27"/>
      <c r="U119" s="27"/>
      <c r="V119" s="27"/>
      <c r="W119" s="27"/>
      <c r="X119" s="27"/>
      <c r="Y119" s="27"/>
      <c r="Z119" s="27"/>
      <c r="AA119" s="27"/>
      <c r="AB119" s="27"/>
      <c r="AC119" s="27"/>
      <c r="AD119" s="27"/>
      <c r="AE119" s="27"/>
      <c r="AF119" s="27"/>
      <c r="AG119" s="27"/>
      <c r="AH119" s="27"/>
      <c r="AI119" s="27"/>
      <c r="AJ119" s="27"/>
      <c r="AK119" s="27"/>
      <c r="AL119" s="27"/>
      <c r="AM119" s="27"/>
      <c r="AN119" s="27"/>
      <c r="AO119" s="27"/>
      <c r="AP119" s="27"/>
      <c r="AQ119" s="27"/>
      <c r="AR119" s="27"/>
      <c r="AS119" s="27"/>
      <c r="AT119" s="27"/>
      <c r="AU119" s="27"/>
      <c r="AV119" s="27"/>
      <c r="AW119" s="27"/>
      <c r="AX119" s="27"/>
      <c r="AY119" s="27"/>
      <c r="AZ119" s="27"/>
      <c r="BA119" s="27"/>
      <c r="BB119" s="27"/>
      <c r="BC119" s="27"/>
      <c r="BD119" s="27"/>
      <c r="BE119" s="27"/>
      <c r="BF119" s="27"/>
      <c r="BG119" s="27"/>
      <c r="BH119" s="27"/>
      <c r="BI119" s="27"/>
      <c r="BJ119" s="27"/>
      <c r="BK119" s="27"/>
      <c r="BL119" s="27"/>
      <c r="BM119" s="27"/>
      <c r="BN119" s="27"/>
      <c r="BO119" s="27"/>
      <c r="BP119" s="27"/>
      <c r="BQ119" s="27"/>
      <c r="BR119" s="27"/>
      <c r="BS119" s="27"/>
      <c r="BT119" s="27"/>
      <c r="BU119" s="27"/>
      <c r="BV119" s="27"/>
      <c r="BW119" s="27"/>
      <c r="BX119" s="27"/>
    </row>
    <row r="120" spans="1:76" s="28" customFormat="1" ht="16.5">
      <c r="A120" s="20">
        <f>IF(F120&lt;&gt;"",1+MAX($A$8:A119),"")</f>
        <v>102</v>
      </c>
      <c r="B120" s="258"/>
      <c r="C120" s="38" t="s">
        <v>187</v>
      </c>
      <c r="D120" s="24">
        <v>2</v>
      </c>
      <c r="E120" s="23">
        <v>0</v>
      </c>
      <c r="F120" s="24">
        <f t="shared" si="61"/>
        <v>2</v>
      </c>
      <c r="G120" s="128" t="s">
        <v>43</v>
      </c>
      <c r="H120" s="214">
        <v>19000</v>
      </c>
      <c r="I120" s="25">
        <f t="shared" si="62"/>
        <v>38000</v>
      </c>
      <c r="J120" s="222">
        <v>3300.0200000000004</v>
      </c>
      <c r="K120" s="131">
        <f t="shared" si="63"/>
        <v>60.000363636363645</v>
      </c>
      <c r="L120" s="131">
        <f t="shared" si="64"/>
        <v>3.3333131314355668E-2</v>
      </c>
      <c r="M120" s="132">
        <f t="shared" si="65"/>
        <v>110</v>
      </c>
      <c r="N120" s="133">
        <f t="shared" si="66"/>
        <v>6600.0400000000009</v>
      </c>
      <c r="O120" s="229">
        <f t="shared" si="67"/>
        <v>44600.04</v>
      </c>
      <c r="P120" s="134">
        <f t="shared" si="68"/>
        <v>22300.02</v>
      </c>
      <c r="Q120" s="27"/>
      <c r="R120" s="27"/>
      <c r="S120" s="27"/>
      <c r="T120" s="27"/>
      <c r="U120" s="27"/>
      <c r="V120" s="27"/>
      <c r="W120" s="27"/>
      <c r="X120" s="27"/>
      <c r="Y120" s="27"/>
      <c r="Z120" s="27"/>
      <c r="AA120" s="27"/>
      <c r="AB120" s="27"/>
      <c r="AC120" s="27"/>
      <c r="AD120" s="27"/>
      <c r="AE120" s="27"/>
      <c r="AF120" s="27"/>
      <c r="AG120" s="27"/>
      <c r="AH120" s="27"/>
      <c r="AI120" s="27"/>
      <c r="AJ120" s="27"/>
      <c r="AK120" s="27"/>
      <c r="AL120" s="27"/>
      <c r="AM120" s="27"/>
      <c r="AN120" s="27"/>
      <c r="AO120" s="27"/>
      <c r="AP120" s="27"/>
      <c r="AQ120" s="27"/>
      <c r="AR120" s="27"/>
      <c r="AS120" s="27"/>
      <c r="AT120" s="27"/>
      <c r="AU120" s="27"/>
      <c r="AV120" s="27"/>
      <c r="AW120" s="27"/>
      <c r="AX120" s="27"/>
      <c r="AY120" s="27"/>
      <c r="AZ120" s="27"/>
      <c r="BA120" s="27"/>
      <c r="BB120" s="27"/>
      <c r="BC120" s="27"/>
      <c r="BD120" s="27"/>
      <c r="BE120" s="27"/>
      <c r="BF120" s="27"/>
      <c r="BG120" s="27"/>
      <c r="BH120" s="27"/>
      <c r="BI120" s="27"/>
      <c r="BJ120" s="27"/>
      <c r="BK120" s="27"/>
      <c r="BL120" s="27"/>
      <c r="BM120" s="27"/>
      <c r="BN120" s="27"/>
      <c r="BO120" s="27"/>
      <c r="BP120" s="27"/>
      <c r="BQ120" s="27"/>
      <c r="BR120" s="27"/>
      <c r="BS120" s="27"/>
      <c r="BT120" s="27"/>
      <c r="BU120" s="27"/>
      <c r="BV120" s="27"/>
      <c r="BW120" s="27"/>
      <c r="BX120" s="27"/>
    </row>
    <row r="121" spans="1:76" s="28" customFormat="1" ht="16.5">
      <c r="A121" s="20">
        <f>IF(F121&lt;&gt;"",1+MAX($A$8:A120),"")</f>
        <v>103</v>
      </c>
      <c r="B121" s="258"/>
      <c r="C121" s="38" t="s">
        <v>188</v>
      </c>
      <c r="D121" s="24">
        <v>2</v>
      </c>
      <c r="E121" s="23">
        <v>0</v>
      </c>
      <c r="F121" s="24">
        <f t="shared" si="61"/>
        <v>2</v>
      </c>
      <c r="G121" s="128" t="s">
        <v>43</v>
      </c>
      <c r="H121" s="214">
        <v>19000</v>
      </c>
      <c r="I121" s="25">
        <f t="shared" ref="I121:I123" si="69">H121*F121</f>
        <v>38000</v>
      </c>
      <c r="J121" s="222">
        <v>3300.0200000000004</v>
      </c>
      <c r="K121" s="131">
        <f t="shared" si="63"/>
        <v>60.000363636363645</v>
      </c>
      <c r="L121" s="131">
        <f t="shared" si="64"/>
        <v>3.3333131314355668E-2</v>
      </c>
      <c r="M121" s="132">
        <f t="shared" si="65"/>
        <v>110</v>
      </c>
      <c r="N121" s="133">
        <f t="shared" si="66"/>
        <v>6600.0400000000009</v>
      </c>
      <c r="O121" s="229">
        <f t="shared" si="67"/>
        <v>44600.04</v>
      </c>
      <c r="P121" s="134">
        <f t="shared" si="68"/>
        <v>22300.02</v>
      </c>
      <c r="Q121" s="27"/>
      <c r="R121" s="27"/>
      <c r="S121" s="27"/>
      <c r="T121" s="27"/>
      <c r="U121" s="27"/>
      <c r="V121" s="27"/>
      <c r="W121" s="27"/>
      <c r="X121" s="27"/>
      <c r="Y121" s="27"/>
      <c r="Z121" s="27"/>
      <c r="AA121" s="27"/>
      <c r="AB121" s="27"/>
      <c r="AC121" s="27"/>
      <c r="AD121" s="27"/>
      <c r="AE121" s="27"/>
      <c r="AF121" s="27"/>
      <c r="AG121" s="27"/>
      <c r="AH121" s="27"/>
      <c r="AI121" s="27"/>
      <c r="AJ121" s="27"/>
      <c r="AK121" s="27"/>
      <c r="AL121" s="27"/>
      <c r="AM121" s="27"/>
      <c r="AN121" s="27"/>
      <c r="AO121" s="27"/>
      <c r="AP121" s="27"/>
      <c r="AQ121" s="27"/>
      <c r="AR121" s="27"/>
      <c r="AS121" s="27"/>
      <c r="AT121" s="27"/>
      <c r="AU121" s="27"/>
      <c r="AV121" s="27"/>
      <c r="AW121" s="27"/>
      <c r="AX121" s="27"/>
      <c r="AY121" s="27"/>
      <c r="AZ121" s="27"/>
      <c r="BA121" s="27"/>
      <c r="BB121" s="27"/>
      <c r="BC121" s="27"/>
      <c r="BD121" s="27"/>
      <c r="BE121" s="27"/>
      <c r="BF121" s="27"/>
      <c r="BG121" s="27"/>
      <c r="BH121" s="27"/>
      <c r="BI121" s="27"/>
      <c r="BJ121" s="27"/>
      <c r="BK121" s="27"/>
      <c r="BL121" s="27"/>
      <c r="BM121" s="27"/>
      <c r="BN121" s="27"/>
      <c r="BO121" s="27"/>
      <c r="BP121" s="27"/>
      <c r="BQ121" s="27"/>
      <c r="BR121" s="27"/>
      <c r="BS121" s="27"/>
      <c r="BT121" s="27"/>
      <c r="BU121" s="27"/>
      <c r="BV121" s="27"/>
      <c r="BW121" s="27"/>
      <c r="BX121" s="27"/>
    </row>
    <row r="122" spans="1:76" s="28" customFormat="1" ht="16.5">
      <c r="A122" s="20">
        <f>IF(F122&lt;&gt;"",1+MAX($A$8:A121),"")</f>
        <v>104</v>
      </c>
      <c r="B122" s="258"/>
      <c r="C122" s="38" t="s">
        <v>189</v>
      </c>
      <c r="D122" s="24">
        <v>2</v>
      </c>
      <c r="E122" s="23">
        <v>0</v>
      </c>
      <c r="F122" s="24">
        <f t="shared" si="61"/>
        <v>2</v>
      </c>
      <c r="G122" s="128" t="s">
        <v>43</v>
      </c>
      <c r="H122" s="214">
        <v>19000</v>
      </c>
      <c r="I122" s="25">
        <f t="shared" si="69"/>
        <v>38000</v>
      </c>
      <c r="J122" s="222">
        <v>3300.0200000000004</v>
      </c>
      <c r="K122" s="131">
        <f t="shared" si="63"/>
        <v>60.000363636363645</v>
      </c>
      <c r="L122" s="131">
        <f t="shared" si="64"/>
        <v>3.3333131314355668E-2</v>
      </c>
      <c r="M122" s="132">
        <f t="shared" si="65"/>
        <v>110</v>
      </c>
      <c r="N122" s="133">
        <f t="shared" si="66"/>
        <v>6600.0400000000009</v>
      </c>
      <c r="O122" s="229">
        <f t="shared" si="67"/>
        <v>44600.04</v>
      </c>
      <c r="P122" s="134">
        <f t="shared" si="68"/>
        <v>22300.02</v>
      </c>
      <c r="Q122" s="27"/>
      <c r="R122" s="27"/>
      <c r="S122" s="27"/>
      <c r="T122" s="27"/>
      <c r="U122" s="27"/>
      <c r="V122" s="27"/>
      <c r="W122" s="27"/>
      <c r="X122" s="27"/>
      <c r="Y122" s="27"/>
      <c r="Z122" s="27"/>
      <c r="AA122" s="27"/>
      <c r="AB122" s="27"/>
      <c r="AC122" s="27"/>
      <c r="AD122" s="27"/>
      <c r="AE122" s="27"/>
      <c r="AF122" s="27"/>
      <c r="AG122" s="27"/>
      <c r="AH122" s="27"/>
      <c r="AI122" s="27"/>
      <c r="AJ122" s="27"/>
      <c r="AK122" s="27"/>
      <c r="AL122" s="27"/>
      <c r="AM122" s="27"/>
      <c r="AN122" s="27"/>
      <c r="AO122" s="27"/>
      <c r="AP122" s="27"/>
      <c r="AQ122" s="27"/>
      <c r="AR122" s="27"/>
      <c r="AS122" s="27"/>
      <c r="AT122" s="27"/>
      <c r="AU122" s="27"/>
      <c r="AV122" s="27"/>
      <c r="AW122" s="27"/>
      <c r="AX122" s="27"/>
      <c r="AY122" s="27"/>
      <c r="AZ122" s="27"/>
      <c r="BA122" s="27"/>
      <c r="BB122" s="27"/>
      <c r="BC122" s="27"/>
      <c r="BD122" s="27"/>
      <c r="BE122" s="27"/>
      <c r="BF122" s="27"/>
      <c r="BG122" s="27"/>
      <c r="BH122" s="27"/>
      <c r="BI122" s="27"/>
      <c r="BJ122" s="27"/>
      <c r="BK122" s="27"/>
      <c r="BL122" s="27"/>
      <c r="BM122" s="27"/>
      <c r="BN122" s="27"/>
      <c r="BO122" s="27"/>
      <c r="BP122" s="27"/>
      <c r="BQ122" s="27"/>
      <c r="BR122" s="27"/>
      <c r="BS122" s="27"/>
      <c r="BT122" s="27"/>
      <c r="BU122" s="27"/>
      <c r="BV122" s="27"/>
      <c r="BW122" s="27"/>
      <c r="BX122" s="27"/>
    </row>
    <row r="123" spans="1:76" s="28" customFormat="1" ht="16.5">
      <c r="A123" s="20">
        <f>IF(F123&lt;&gt;"",1+MAX($A$8:A122),"")</f>
        <v>105</v>
      </c>
      <c r="B123" s="258"/>
      <c r="C123" s="38" t="s">
        <v>190</v>
      </c>
      <c r="D123" s="24">
        <v>2</v>
      </c>
      <c r="E123" s="23">
        <v>0</v>
      </c>
      <c r="F123" s="24">
        <f t="shared" si="61"/>
        <v>2</v>
      </c>
      <c r="G123" s="128" t="s">
        <v>43</v>
      </c>
      <c r="H123" s="214">
        <v>19000</v>
      </c>
      <c r="I123" s="25">
        <f t="shared" si="69"/>
        <v>38000</v>
      </c>
      <c r="J123" s="222">
        <v>3300.0200000000004</v>
      </c>
      <c r="K123" s="131">
        <f t="shared" si="63"/>
        <v>60.000363636363645</v>
      </c>
      <c r="L123" s="131">
        <f t="shared" si="64"/>
        <v>3.3333131314355668E-2</v>
      </c>
      <c r="M123" s="132">
        <f t="shared" si="65"/>
        <v>110</v>
      </c>
      <c r="N123" s="133">
        <f t="shared" si="66"/>
        <v>6600.0400000000009</v>
      </c>
      <c r="O123" s="229">
        <f t="shared" si="67"/>
        <v>44600.04</v>
      </c>
      <c r="P123" s="134">
        <f t="shared" si="68"/>
        <v>22300.02</v>
      </c>
      <c r="Q123" s="27"/>
      <c r="R123" s="27"/>
      <c r="S123" s="27"/>
      <c r="T123" s="27"/>
      <c r="U123" s="27"/>
      <c r="V123" s="27"/>
      <c r="W123" s="27"/>
      <c r="X123" s="27"/>
      <c r="Y123" s="27"/>
      <c r="Z123" s="27"/>
      <c r="AA123" s="27"/>
      <c r="AB123" s="27"/>
      <c r="AC123" s="27"/>
      <c r="AD123" s="27"/>
      <c r="AE123" s="27"/>
      <c r="AF123" s="27"/>
      <c r="AG123" s="27"/>
      <c r="AH123" s="27"/>
      <c r="AI123" s="27"/>
      <c r="AJ123" s="27"/>
      <c r="AK123" s="27"/>
      <c r="AL123" s="27"/>
      <c r="AM123" s="27"/>
      <c r="AN123" s="27"/>
      <c r="AO123" s="27"/>
      <c r="AP123" s="27"/>
      <c r="AQ123" s="27"/>
      <c r="AR123" s="27"/>
      <c r="AS123" s="27"/>
      <c r="AT123" s="27"/>
      <c r="AU123" s="27"/>
      <c r="AV123" s="27"/>
      <c r="AW123" s="27"/>
      <c r="AX123" s="27"/>
      <c r="AY123" s="27"/>
      <c r="AZ123" s="27"/>
      <c r="BA123" s="27"/>
      <c r="BB123" s="27"/>
      <c r="BC123" s="27"/>
      <c r="BD123" s="27"/>
      <c r="BE123" s="27"/>
      <c r="BF123" s="27"/>
      <c r="BG123" s="27"/>
      <c r="BH123" s="27"/>
      <c r="BI123" s="27"/>
      <c r="BJ123" s="27"/>
      <c r="BK123" s="27"/>
      <c r="BL123" s="27"/>
      <c r="BM123" s="27"/>
      <c r="BN123" s="27"/>
      <c r="BO123" s="27"/>
      <c r="BP123" s="27"/>
      <c r="BQ123" s="27"/>
      <c r="BR123" s="27"/>
      <c r="BS123" s="27"/>
      <c r="BT123" s="27"/>
      <c r="BU123" s="27"/>
      <c r="BV123" s="27"/>
      <c r="BW123" s="27"/>
      <c r="BX123" s="27"/>
    </row>
    <row r="124" spans="1:76" s="28" customFormat="1" ht="33">
      <c r="A124" s="20">
        <f>IF(F124&lt;&gt;"",1+MAX($A$8:A123),"")</f>
        <v>106</v>
      </c>
      <c r="B124" s="258"/>
      <c r="C124" s="38" t="s">
        <v>191</v>
      </c>
      <c r="D124" s="24">
        <v>1</v>
      </c>
      <c r="E124" s="23">
        <v>0</v>
      </c>
      <c r="F124" s="24">
        <f t="shared" si="61"/>
        <v>1</v>
      </c>
      <c r="G124" s="128" t="s">
        <v>43</v>
      </c>
      <c r="H124" s="214">
        <v>4500</v>
      </c>
      <c r="I124" s="25">
        <f t="shared" si="62"/>
        <v>4500</v>
      </c>
      <c r="J124" s="222">
        <v>2084.2199999999998</v>
      </c>
      <c r="K124" s="131">
        <f t="shared" si="63"/>
        <v>18.947454545454544</v>
      </c>
      <c r="L124" s="131">
        <f t="shared" si="64"/>
        <v>5.2777537879878329E-2</v>
      </c>
      <c r="M124" s="132">
        <f t="shared" si="65"/>
        <v>110</v>
      </c>
      <c r="N124" s="133">
        <f t="shared" si="66"/>
        <v>2084.2199999999998</v>
      </c>
      <c r="O124" s="229">
        <f t="shared" si="67"/>
        <v>6584.2199999999993</v>
      </c>
      <c r="P124" s="134">
        <f t="shared" si="68"/>
        <v>6584.2199999999993</v>
      </c>
      <c r="Q124" s="27"/>
      <c r="R124" s="27"/>
      <c r="S124" s="27"/>
      <c r="T124" s="27"/>
      <c r="U124" s="27"/>
      <c r="V124" s="27"/>
      <c r="W124" s="27"/>
      <c r="X124" s="27"/>
      <c r="Y124" s="27"/>
      <c r="Z124" s="27"/>
      <c r="AA124" s="27"/>
      <c r="AB124" s="27"/>
      <c r="AC124" s="27"/>
      <c r="AD124" s="27"/>
      <c r="AE124" s="27"/>
      <c r="AF124" s="27"/>
      <c r="AG124" s="27"/>
      <c r="AH124" s="27"/>
      <c r="AI124" s="27"/>
      <c r="AJ124" s="27"/>
      <c r="AK124" s="27"/>
      <c r="AL124" s="27"/>
      <c r="AM124" s="27"/>
      <c r="AN124" s="27"/>
      <c r="AO124" s="27"/>
      <c r="AP124" s="27"/>
      <c r="AQ124" s="27"/>
      <c r="AR124" s="27"/>
      <c r="AS124" s="27"/>
      <c r="AT124" s="27"/>
      <c r="AU124" s="27"/>
      <c r="AV124" s="27"/>
      <c r="AW124" s="27"/>
      <c r="AX124" s="27"/>
      <c r="AY124" s="27"/>
      <c r="AZ124" s="27"/>
      <c r="BA124" s="27"/>
      <c r="BB124" s="27"/>
      <c r="BC124" s="27"/>
      <c r="BD124" s="27"/>
      <c r="BE124" s="27"/>
      <c r="BF124" s="27"/>
      <c r="BG124" s="27"/>
      <c r="BH124" s="27"/>
      <c r="BI124" s="27"/>
      <c r="BJ124" s="27"/>
      <c r="BK124" s="27"/>
      <c r="BL124" s="27"/>
      <c r="BM124" s="27"/>
      <c r="BN124" s="27"/>
      <c r="BO124" s="27"/>
      <c r="BP124" s="27"/>
      <c r="BQ124" s="27"/>
      <c r="BR124" s="27"/>
      <c r="BS124" s="27"/>
      <c r="BT124" s="27"/>
      <c r="BU124" s="27"/>
      <c r="BV124" s="27"/>
      <c r="BW124" s="27"/>
      <c r="BX124" s="27"/>
    </row>
    <row r="125" spans="1:76" s="28" customFormat="1" ht="33">
      <c r="A125" s="20">
        <f>IF(F125&lt;&gt;"",1+MAX($A$8:A124),"")</f>
        <v>107</v>
      </c>
      <c r="B125" s="258"/>
      <c r="C125" s="38" t="s">
        <v>192</v>
      </c>
      <c r="D125" s="24">
        <v>1</v>
      </c>
      <c r="E125" s="23">
        <v>0</v>
      </c>
      <c r="F125" s="24">
        <f t="shared" si="61"/>
        <v>1</v>
      </c>
      <c r="G125" s="128" t="s">
        <v>43</v>
      </c>
      <c r="H125" s="214">
        <v>360</v>
      </c>
      <c r="I125" s="25">
        <f t="shared" si="62"/>
        <v>360</v>
      </c>
      <c r="J125" s="222">
        <v>333.48</v>
      </c>
      <c r="K125" s="131">
        <f t="shared" si="63"/>
        <v>3.0316363636363639</v>
      </c>
      <c r="L125" s="131">
        <f t="shared" si="64"/>
        <v>0.32985486385990159</v>
      </c>
      <c r="M125" s="132">
        <f t="shared" si="65"/>
        <v>110</v>
      </c>
      <c r="N125" s="133">
        <f t="shared" si="66"/>
        <v>333.48</v>
      </c>
      <c r="O125" s="229">
        <f t="shared" si="67"/>
        <v>693.48</v>
      </c>
      <c r="P125" s="134">
        <f t="shared" si="68"/>
        <v>693.48</v>
      </c>
      <c r="Q125" s="27"/>
      <c r="R125" s="27"/>
      <c r="S125" s="27"/>
      <c r="T125" s="27"/>
      <c r="U125" s="27"/>
      <c r="V125" s="27"/>
      <c r="W125" s="27"/>
      <c r="X125" s="27"/>
      <c r="Y125" s="27"/>
      <c r="Z125" s="27"/>
      <c r="AA125" s="27"/>
      <c r="AB125" s="27"/>
      <c r="AC125" s="27"/>
      <c r="AD125" s="27"/>
      <c r="AE125" s="27"/>
      <c r="AF125" s="27"/>
      <c r="AG125" s="27"/>
      <c r="AH125" s="27"/>
      <c r="AI125" s="27"/>
      <c r="AJ125" s="27"/>
      <c r="AK125" s="27"/>
      <c r="AL125" s="27"/>
      <c r="AM125" s="27"/>
      <c r="AN125" s="27"/>
      <c r="AO125" s="27"/>
      <c r="AP125" s="27"/>
      <c r="AQ125" s="27"/>
      <c r="AR125" s="27"/>
      <c r="AS125" s="27"/>
      <c r="AT125" s="27"/>
      <c r="AU125" s="27"/>
      <c r="AV125" s="27"/>
      <c r="AW125" s="27"/>
      <c r="AX125" s="27"/>
      <c r="AY125" s="27"/>
      <c r="AZ125" s="27"/>
      <c r="BA125" s="27"/>
      <c r="BB125" s="27"/>
      <c r="BC125" s="27"/>
      <c r="BD125" s="27"/>
      <c r="BE125" s="27"/>
      <c r="BF125" s="27"/>
      <c r="BG125" s="27"/>
      <c r="BH125" s="27"/>
      <c r="BI125" s="27"/>
      <c r="BJ125" s="27"/>
      <c r="BK125" s="27"/>
      <c r="BL125" s="27"/>
      <c r="BM125" s="27"/>
      <c r="BN125" s="27"/>
      <c r="BO125" s="27"/>
      <c r="BP125" s="27"/>
      <c r="BQ125" s="27"/>
      <c r="BR125" s="27"/>
      <c r="BS125" s="27"/>
      <c r="BT125" s="27"/>
      <c r="BU125" s="27"/>
      <c r="BV125" s="27"/>
      <c r="BW125" s="27"/>
      <c r="BX125" s="27"/>
    </row>
    <row r="126" spans="1:76" s="28" customFormat="1" ht="33">
      <c r="A126" s="20">
        <f>IF(F126&lt;&gt;"",1+MAX($A$8:A125),"")</f>
        <v>108</v>
      </c>
      <c r="B126" s="258"/>
      <c r="C126" s="38" t="s">
        <v>193</v>
      </c>
      <c r="D126" s="24">
        <v>1</v>
      </c>
      <c r="E126" s="23">
        <v>0</v>
      </c>
      <c r="F126" s="24">
        <f t="shared" si="61"/>
        <v>1</v>
      </c>
      <c r="G126" s="128" t="s">
        <v>43</v>
      </c>
      <c r="H126" s="214">
        <v>7080.82</v>
      </c>
      <c r="I126" s="25">
        <f t="shared" si="62"/>
        <v>7080.82</v>
      </c>
      <c r="J126" s="222">
        <v>3279.5600000000004</v>
      </c>
      <c r="K126" s="131">
        <f t="shared" si="63"/>
        <v>29.814181818181822</v>
      </c>
      <c r="L126" s="131">
        <f t="shared" si="64"/>
        <v>3.354108477966556E-2</v>
      </c>
      <c r="M126" s="132">
        <f t="shared" si="65"/>
        <v>110</v>
      </c>
      <c r="N126" s="133">
        <f t="shared" si="66"/>
        <v>3279.5600000000004</v>
      </c>
      <c r="O126" s="229">
        <f t="shared" si="67"/>
        <v>10360.380000000001</v>
      </c>
      <c r="P126" s="134">
        <f t="shared" si="68"/>
        <v>10360.380000000001</v>
      </c>
      <c r="Q126" s="27"/>
      <c r="R126" s="27"/>
      <c r="S126" s="27"/>
      <c r="T126" s="27"/>
      <c r="U126" s="27"/>
      <c r="V126" s="27"/>
      <c r="W126" s="27"/>
      <c r="X126" s="27"/>
      <c r="Y126" s="27"/>
      <c r="Z126" s="27"/>
      <c r="AA126" s="27"/>
      <c r="AB126" s="27"/>
      <c r="AC126" s="27"/>
      <c r="AD126" s="27"/>
      <c r="AE126" s="27"/>
      <c r="AF126" s="27"/>
      <c r="AG126" s="27"/>
      <c r="AH126" s="27"/>
      <c r="AI126" s="27"/>
      <c r="AJ126" s="27"/>
      <c r="AK126" s="27"/>
      <c r="AL126" s="27"/>
      <c r="AM126" s="27"/>
      <c r="AN126" s="27"/>
      <c r="AO126" s="27"/>
      <c r="AP126" s="27"/>
      <c r="AQ126" s="27"/>
      <c r="AR126" s="27"/>
      <c r="AS126" s="27"/>
      <c r="AT126" s="27"/>
      <c r="AU126" s="27"/>
      <c r="AV126" s="27"/>
      <c r="AW126" s="27"/>
      <c r="AX126" s="27"/>
      <c r="AY126" s="27"/>
      <c r="AZ126" s="27"/>
      <c r="BA126" s="27"/>
      <c r="BB126" s="27"/>
      <c r="BC126" s="27"/>
      <c r="BD126" s="27"/>
      <c r="BE126" s="27"/>
      <c r="BF126" s="27"/>
      <c r="BG126" s="27"/>
      <c r="BH126" s="27"/>
      <c r="BI126" s="27"/>
      <c r="BJ126" s="27"/>
      <c r="BK126" s="27"/>
      <c r="BL126" s="27"/>
      <c r="BM126" s="27"/>
      <c r="BN126" s="27"/>
      <c r="BO126" s="27"/>
      <c r="BP126" s="27"/>
      <c r="BQ126" s="27"/>
      <c r="BR126" s="27"/>
      <c r="BS126" s="27"/>
      <c r="BT126" s="27"/>
      <c r="BU126" s="27"/>
      <c r="BV126" s="27"/>
      <c r="BW126" s="27"/>
      <c r="BX126" s="27"/>
    </row>
    <row r="127" spans="1:76" s="28" customFormat="1" ht="33">
      <c r="A127" s="20">
        <f>IF(F127&lt;&gt;"",1+MAX($A$8:A126),"")</f>
        <v>109</v>
      </c>
      <c r="B127" s="258"/>
      <c r="C127" s="38" t="s">
        <v>194</v>
      </c>
      <c r="D127" s="24">
        <v>1</v>
      </c>
      <c r="E127" s="23">
        <v>0</v>
      </c>
      <c r="F127" s="24">
        <f t="shared" si="61"/>
        <v>1</v>
      </c>
      <c r="G127" s="128" t="s">
        <v>43</v>
      </c>
      <c r="H127" s="214">
        <v>5900</v>
      </c>
      <c r="I127" s="25">
        <f t="shared" si="62"/>
        <v>5900</v>
      </c>
      <c r="J127" s="222">
        <v>2732.65</v>
      </c>
      <c r="K127" s="131">
        <f t="shared" si="63"/>
        <v>24.842272727272729</v>
      </c>
      <c r="L127" s="131">
        <f t="shared" si="64"/>
        <v>4.0253965930507014E-2</v>
      </c>
      <c r="M127" s="132">
        <f t="shared" si="65"/>
        <v>110</v>
      </c>
      <c r="N127" s="133">
        <f t="shared" si="66"/>
        <v>2732.65</v>
      </c>
      <c r="O127" s="229">
        <f t="shared" si="67"/>
        <v>8632.65</v>
      </c>
      <c r="P127" s="134">
        <f t="shared" si="68"/>
        <v>8632.65</v>
      </c>
      <c r="Q127" s="27"/>
      <c r="R127" s="27"/>
      <c r="S127" s="27"/>
      <c r="T127" s="27"/>
      <c r="U127" s="27"/>
      <c r="V127" s="27"/>
      <c r="W127" s="27"/>
      <c r="X127" s="27"/>
      <c r="Y127" s="27"/>
      <c r="Z127" s="27"/>
      <c r="AA127" s="27"/>
      <c r="AB127" s="27"/>
      <c r="AC127" s="27"/>
      <c r="AD127" s="27"/>
      <c r="AE127" s="27"/>
      <c r="AF127" s="27"/>
      <c r="AG127" s="27"/>
      <c r="AH127" s="27"/>
      <c r="AI127" s="27"/>
      <c r="AJ127" s="27"/>
      <c r="AK127" s="27"/>
      <c r="AL127" s="27"/>
      <c r="AM127" s="27"/>
      <c r="AN127" s="27"/>
      <c r="AO127" s="27"/>
      <c r="AP127" s="27"/>
      <c r="AQ127" s="27"/>
      <c r="AR127" s="27"/>
      <c r="AS127" s="27"/>
      <c r="AT127" s="27"/>
      <c r="AU127" s="27"/>
      <c r="AV127" s="27"/>
      <c r="AW127" s="27"/>
      <c r="AX127" s="27"/>
      <c r="AY127" s="27"/>
      <c r="AZ127" s="27"/>
      <c r="BA127" s="27"/>
      <c r="BB127" s="27"/>
      <c r="BC127" s="27"/>
      <c r="BD127" s="27"/>
      <c r="BE127" s="27"/>
      <c r="BF127" s="27"/>
      <c r="BG127" s="27"/>
      <c r="BH127" s="27"/>
      <c r="BI127" s="27"/>
      <c r="BJ127" s="27"/>
      <c r="BK127" s="27"/>
      <c r="BL127" s="27"/>
      <c r="BM127" s="27"/>
      <c r="BN127" s="27"/>
      <c r="BO127" s="27"/>
      <c r="BP127" s="27"/>
      <c r="BQ127" s="27"/>
      <c r="BR127" s="27"/>
      <c r="BS127" s="27"/>
      <c r="BT127" s="27"/>
      <c r="BU127" s="27"/>
      <c r="BV127" s="27"/>
      <c r="BW127" s="27"/>
      <c r="BX127" s="27"/>
    </row>
    <row r="128" spans="1:76" s="28" customFormat="1" ht="33">
      <c r="A128" s="20">
        <f>IF(F128&lt;&gt;"",1+MAX($A$8:A127),"")</f>
        <v>110</v>
      </c>
      <c r="B128" s="258"/>
      <c r="C128" s="38" t="s">
        <v>195</v>
      </c>
      <c r="D128" s="24">
        <v>1</v>
      </c>
      <c r="E128" s="23">
        <v>0</v>
      </c>
      <c r="F128" s="24">
        <f t="shared" si="61"/>
        <v>1</v>
      </c>
      <c r="G128" s="128" t="s">
        <v>43</v>
      </c>
      <c r="H128" s="214">
        <v>1415</v>
      </c>
      <c r="I128" s="25">
        <f t="shared" si="62"/>
        <v>1415</v>
      </c>
      <c r="J128" s="222">
        <v>819.22</v>
      </c>
      <c r="K128" s="131">
        <f t="shared" si="63"/>
        <v>7.447454545454546</v>
      </c>
      <c r="L128" s="131">
        <f t="shared" si="64"/>
        <v>0.13427406557457092</v>
      </c>
      <c r="M128" s="132">
        <f t="shared" si="65"/>
        <v>110</v>
      </c>
      <c r="N128" s="133">
        <f t="shared" si="66"/>
        <v>819.22</v>
      </c>
      <c r="O128" s="229">
        <f t="shared" si="67"/>
        <v>2234.2200000000003</v>
      </c>
      <c r="P128" s="134">
        <f t="shared" si="68"/>
        <v>2234.2200000000003</v>
      </c>
      <c r="Q128" s="27"/>
      <c r="R128" s="27"/>
      <c r="S128" s="27"/>
      <c r="T128" s="27"/>
      <c r="U128" s="27"/>
      <c r="V128" s="27"/>
      <c r="W128" s="27"/>
      <c r="X128" s="27"/>
      <c r="Y128" s="27"/>
      <c r="Z128" s="27"/>
      <c r="AA128" s="27"/>
      <c r="AB128" s="27"/>
      <c r="AC128" s="27"/>
      <c r="AD128" s="27"/>
      <c r="AE128" s="27"/>
      <c r="AF128" s="27"/>
      <c r="AG128" s="27"/>
      <c r="AH128" s="27"/>
      <c r="AI128" s="27"/>
      <c r="AJ128" s="27"/>
      <c r="AK128" s="27"/>
      <c r="AL128" s="27"/>
      <c r="AM128" s="27"/>
      <c r="AN128" s="27"/>
      <c r="AO128" s="27"/>
      <c r="AP128" s="27"/>
      <c r="AQ128" s="27"/>
      <c r="AR128" s="27"/>
      <c r="AS128" s="27"/>
      <c r="AT128" s="27"/>
      <c r="AU128" s="27"/>
      <c r="AV128" s="27"/>
      <c r="AW128" s="27"/>
      <c r="AX128" s="27"/>
      <c r="AY128" s="27"/>
      <c r="AZ128" s="27"/>
      <c r="BA128" s="27"/>
      <c r="BB128" s="27"/>
      <c r="BC128" s="27"/>
      <c r="BD128" s="27"/>
      <c r="BE128" s="27"/>
      <c r="BF128" s="27"/>
      <c r="BG128" s="27"/>
      <c r="BH128" s="27"/>
      <c r="BI128" s="27"/>
      <c r="BJ128" s="27"/>
      <c r="BK128" s="27"/>
      <c r="BL128" s="27"/>
      <c r="BM128" s="27"/>
      <c r="BN128" s="27"/>
      <c r="BO128" s="27"/>
      <c r="BP128" s="27"/>
      <c r="BQ128" s="27"/>
      <c r="BR128" s="27"/>
      <c r="BS128" s="27"/>
      <c r="BT128" s="27"/>
      <c r="BU128" s="27"/>
      <c r="BV128" s="27"/>
      <c r="BW128" s="27"/>
      <c r="BX128" s="27"/>
    </row>
    <row r="129" spans="1:76" s="28" customFormat="1" ht="33">
      <c r="A129" s="20">
        <f>IF(F129&lt;&gt;"",1+MAX($A$8:A128),"")</f>
        <v>111</v>
      </c>
      <c r="B129" s="258"/>
      <c r="C129" s="38" t="s">
        <v>196</v>
      </c>
      <c r="D129" s="24">
        <v>1</v>
      </c>
      <c r="E129" s="23">
        <v>0</v>
      </c>
      <c r="F129" s="24">
        <f t="shared" si="61"/>
        <v>1</v>
      </c>
      <c r="G129" s="128" t="s">
        <v>43</v>
      </c>
      <c r="H129" s="214">
        <v>504</v>
      </c>
      <c r="I129" s="25">
        <f t="shared" si="62"/>
        <v>504</v>
      </c>
      <c r="J129" s="222">
        <v>466.87</v>
      </c>
      <c r="K129" s="131">
        <f t="shared" si="63"/>
        <v>4.244272727272727</v>
      </c>
      <c r="L129" s="131">
        <f t="shared" si="64"/>
        <v>0.23561162636279909</v>
      </c>
      <c r="M129" s="132">
        <f t="shared" si="65"/>
        <v>110</v>
      </c>
      <c r="N129" s="133">
        <f t="shared" si="66"/>
        <v>466.87</v>
      </c>
      <c r="O129" s="229">
        <f t="shared" si="67"/>
        <v>970.87</v>
      </c>
      <c r="P129" s="134">
        <f t="shared" si="68"/>
        <v>970.87</v>
      </c>
      <c r="Q129" s="27"/>
      <c r="R129" s="27"/>
      <c r="S129" s="27"/>
      <c r="T129" s="27"/>
      <c r="U129" s="27"/>
      <c r="V129" s="27"/>
      <c r="W129" s="27"/>
      <c r="X129" s="27"/>
      <c r="Y129" s="27"/>
      <c r="Z129" s="27"/>
      <c r="AA129" s="27"/>
      <c r="AB129" s="27"/>
      <c r="AC129" s="27"/>
      <c r="AD129" s="27"/>
      <c r="AE129" s="27"/>
      <c r="AF129" s="27"/>
      <c r="AG129" s="27"/>
      <c r="AH129" s="27"/>
      <c r="AI129" s="27"/>
      <c r="AJ129" s="27"/>
      <c r="AK129" s="27"/>
      <c r="AL129" s="27"/>
      <c r="AM129" s="27"/>
      <c r="AN129" s="27"/>
      <c r="AO129" s="27"/>
      <c r="AP129" s="27"/>
      <c r="AQ129" s="27"/>
      <c r="AR129" s="27"/>
      <c r="AS129" s="27"/>
      <c r="AT129" s="27"/>
      <c r="AU129" s="27"/>
      <c r="AV129" s="27"/>
      <c r="AW129" s="27"/>
      <c r="AX129" s="27"/>
      <c r="AY129" s="27"/>
      <c r="AZ129" s="27"/>
      <c r="BA129" s="27"/>
      <c r="BB129" s="27"/>
      <c r="BC129" s="27"/>
      <c r="BD129" s="27"/>
      <c r="BE129" s="27"/>
      <c r="BF129" s="27"/>
      <c r="BG129" s="27"/>
      <c r="BH129" s="27"/>
      <c r="BI129" s="27"/>
      <c r="BJ129" s="27"/>
      <c r="BK129" s="27"/>
      <c r="BL129" s="27"/>
      <c r="BM129" s="27"/>
      <c r="BN129" s="27"/>
      <c r="BO129" s="27"/>
      <c r="BP129" s="27"/>
      <c r="BQ129" s="27"/>
      <c r="BR129" s="27"/>
      <c r="BS129" s="27"/>
      <c r="BT129" s="27"/>
      <c r="BU129" s="27"/>
      <c r="BV129" s="27"/>
      <c r="BW129" s="27"/>
      <c r="BX129" s="27"/>
    </row>
    <row r="130" spans="1:76" s="28" customFormat="1" ht="33">
      <c r="A130" s="20">
        <f>IF(F130&lt;&gt;"",1+MAX($A$8:A129),"")</f>
        <v>112</v>
      </c>
      <c r="B130" s="258"/>
      <c r="C130" s="38" t="s">
        <v>197</v>
      </c>
      <c r="D130" s="24">
        <v>1</v>
      </c>
      <c r="E130" s="23">
        <v>0</v>
      </c>
      <c r="F130" s="24">
        <f t="shared" si="61"/>
        <v>1</v>
      </c>
      <c r="G130" s="128" t="s">
        <v>43</v>
      </c>
      <c r="H130" s="214">
        <v>360</v>
      </c>
      <c r="I130" s="25">
        <f t="shared" ref="I130" si="70">H130*F130</f>
        <v>360</v>
      </c>
      <c r="J130" s="222">
        <v>333.48</v>
      </c>
      <c r="K130" s="131">
        <f t="shared" si="63"/>
        <v>3.0316363636363639</v>
      </c>
      <c r="L130" s="131">
        <f t="shared" si="64"/>
        <v>0.32985486385990159</v>
      </c>
      <c r="M130" s="132">
        <f t="shared" si="65"/>
        <v>110</v>
      </c>
      <c r="N130" s="133">
        <f t="shared" si="66"/>
        <v>333.48</v>
      </c>
      <c r="O130" s="229">
        <f t="shared" si="67"/>
        <v>693.48</v>
      </c>
      <c r="P130" s="134">
        <f t="shared" si="68"/>
        <v>693.48</v>
      </c>
      <c r="Q130" s="27"/>
      <c r="R130" s="27"/>
      <c r="S130" s="27"/>
      <c r="T130" s="27"/>
      <c r="U130" s="27"/>
      <c r="V130" s="27"/>
      <c r="W130" s="27"/>
      <c r="X130" s="27"/>
      <c r="Y130" s="27"/>
      <c r="Z130" s="27"/>
      <c r="AA130" s="27"/>
      <c r="AB130" s="27"/>
      <c r="AC130" s="27"/>
      <c r="AD130" s="27"/>
      <c r="AE130" s="27"/>
      <c r="AF130" s="27"/>
      <c r="AG130" s="27"/>
      <c r="AH130" s="27"/>
      <c r="AI130" s="27"/>
      <c r="AJ130" s="27"/>
      <c r="AK130" s="27"/>
      <c r="AL130" s="27"/>
      <c r="AM130" s="27"/>
      <c r="AN130" s="27"/>
      <c r="AO130" s="27"/>
      <c r="AP130" s="27"/>
      <c r="AQ130" s="27"/>
      <c r="AR130" s="27"/>
      <c r="AS130" s="27"/>
      <c r="AT130" s="27"/>
      <c r="AU130" s="27"/>
      <c r="AV130" s="27"/>
      <c r="AW130" s="27"/>
      <c r="AX130" s="27"/>
      <c r="AY130" s="27"/>
      <c r="AZ130" s="27"/>
      <c r="BA130" s="27"/>
      <c r="BB130" s="27"/>
      <c r="BC130" s="27"/>
      <c r="BD130" s="27"/>
      <c r="BE130" s="27"/>
      <c r="BF130" s="27"/>
      <c r="BG130" s="27"/>
      <c r="BH130" s="27"/>
      <c r="BI130" s="27"/>
      <c r="BJ130" s="27"/>
      <c r="BK130" s="27"/>
      <c r="BL130" s="27"/>
      <c r="BM130" s="27"/>
      <c r="BN130" s="27"/>
      <c r="BO130" s="27"/>
      <c r="BP130" s="27"/>
      <c r="BQ130" s="27"/>
      <c r="BR130" s="27"/>
      <c r="BS130" s="27"/>
      <c r="BT130" s="27"/>
      <c r="BU130" s="27"/>
      <c r="BV130" s="27"/>
      <c r="BW130" s="27"/>
      <c r="BX130" s="27"/>
    </row>
    <row r="131" spans="1:76" s="28" customFormat="1" ht="33">
      <c r="A131" s="20">
        <f>IF(F131&lt;&gt;"",1+MAX($A$8:A130),"")</f>
        <v>113</v>
      </c>
      <c r="B131" s="258"/>
      <c r="C131" s="38" t="s">
        <v>198</v>
      </c>
      <c r="D131" s="24">
        <v>1</v>
      </c>
      <c r="E131" s="23">
        <v>0</v>
      </c>
      <c r="F131" s="24">
        <f t="shared" si="61"/>
        <v>1</v>
      </c>
      <c r="G131" s="128" t="s">
        <v>43</v>
      </c>
      <c r="H131" s="214">
        <v>3725</v>
      </c>
      <c r="I131" s="25">
        <f t="shared" si="62"/>
        <v>3725</v>
      </c>
      <c r="J131" s="222">
        <v>1725.28</v>
      </c>
      <c r="K131" s="131">
        <f t="shared" si="63"/>
        <v>15.684363636363637</v>
      </c>
      <c r="L131" s="131">
        <f t="shared" si="64"/>
        <v>6.3757766855235085E-2</v>
      </c>
      <c r="M131" s="132">
        <f t="shared" si="65"/>
        <v>110</v>
      </c>
      <c r="N131" s="133">
        <f t="shared" si="66"/>
        <v>1725.28</v>
      </c>
      <c r="O131" s="229">
        <f t="shared" si="67"/>
        <v>5450.28</v>
      </c>
      <c r="P131" s="134">
        <f t="shared" si="68"/>
        <v>5450.28</v>
      </c>
      <c r="Q131" s="27"/>
      <c r="R131" s="27"/>
      <c r="S131" s="27"/>
      <c r="T131" s="27"/>
      <c r="U131" s="27"/>
      <c r="V131" s="27"/>
      <c r="W131" s="27"/>
      <c r="X131" s="27"/>
      <c r="Y131" s="27"/>
      <c r="Z131" s="27"/>
      <c r="AA131" s="27"/>
      <c r="AB131" s="27"/>
      <c r="AC131" s="27"/>
      <c r="AD131" s="27"/>
      <c r="AE131" s="27"/>
      <c r="AF131" s="27"/>
      <c r="AG131" s="27"/>
      <c r="AH131" s="27"/>
      <c r="AI131" s="27"/>
      <c r="AJ131" s="27"/>
      <c r="AK131" s="27"/>
      <c r="AL131" s="27"/>
      <c r="AM131" s="27"/>
      <c r="AN131" s="27"/>
      <c r="AO131" s="27"/>
      <c r="AP131" s="27"/>
      <c r="AQ131" s="27"/>
      <c r="AR131" s="27"/>
      <c r="AS131" s="27"/>
      <c r="AT131" s="27"/>
      <c r="AU131" s="27"/>
      <c r="AV131" s="27"/>
      <c r="AW131" s="27"/>
      <c r="AX131" s="27"/>
      <c r="AY131" s="27"/>
      <c r="AZ131" s="27"/>
      <c r="BA131" s="27"/>
      <c r="BB131" s="27"/>
      <c r="BC131" s="27"/>
      <c r="BD131" s="27"/>
      <c r="BE131" s="27"/>
      <c r="BF131" s="27"/>
      <c r="BG131" s="27"/>
      <c r="BH131" s="27"/>
      <c r="BI131" s="27"/>
      <c r="BJ131" s="27"/>
      <c r="BK131" s="27"/>
      <c r="BL131" s="27"/>
      <c r="BM131" s="27"/>
      <c r="BN131" s="27"/>
      <c r="BO131" s="27"/>
      <c r="BP131" s="27"/>
      <c r="BQ131" s="27"/>
      <c r="BR131" s="27"/>
      <c r="BS131" s="27"/>
      <c r="BT131" s="27"/>
      <c r="BU131" s="27"/>
      <c r="BV131" s="27"/>
      <c r="BW131" s="27"/>
      <c r="BX131" s="27"/>
    </row>
    <row r="132" spans="1:76" s="28" customFormat="1" ht="33">
      <c r="A132" s="20">
        <f>IF(F132&lt;&gt;"",1+MAX($A$8:A131),"")</f>
        <v>114</v>
      </c>
      <c r="B132" s="258"/>
      <c r="C132" s="38" t="s">
        <v>199</v>
      </c>
      <c r="D132" s="24">
        <v>1</v>
      </c>
      <c r="E132" s="23">
        <v>0</v>
      </c>
      <c r="F132" s="24">
        <f t="shared" si="61"/>
        <v>1</v>
      </c>
      <c r="G132" s="128" t="s">
        <v>43</v>
      </c>
      <c r="H132" s="214">
        <v>37800</v>
      </c>
      <c r="I132" s="25">
        <f t="shared" si="62"/>
        <v>37800</v>
      </c>
      <c r="J132" s="222">
        <v>5471.08</v>
      </c>
      <c r="K132" s="131">
        <f t="shared" si="63"/>
        <v>49.737090909090909</v>
      </c>
      <c r="L132" s="131">
        <f t="shared" si="64"/>
        <v>2.0105719528868159E-2</v>
      </c>
      <c r="M132" s="132">
        <f t="shared" si="65"/>
        <v>110</v>
      </c>
      <c r="N132" s="133">
        <f t="shared" si="66"/>
        <v>5471.08</v>
      </c>
      <c r="O132" s="229">
        <f t="shared" si="67"/>
        <v>43271.08</v>
      </c>
      <c r="P132" s="134">
        <f t="shared" si="68"/>
        <v>43271.08</v>
      </c>
      <c r="Q132" s="27"/>
      <c r="R132" s="27"/>
      <c r="S132" s="27"/>
      <c r="T132" s="27"/>
      <c r="U132" s="27"/>
      <c r="V132" s="27"/>
      <c r="W132" s="27"/>
      <c r="X132" s="27"/>
      <c r="Y132" s="27"/>
      <c r="Z132" s="27"/>
      <c r="AA132" s="27"/>
      <c r="AB132" s="27"/>
      <c r="AC132" s="27"/>
      <c r="AD132" s="27"/>
      <c r="AE132" s="27"/>
      <c r="AF132" s="27"/>
      <c r="AG132" s="27"/>
      <c r="AH132" s="27"/>
      <c r="AI132" s="27"/>
      <c r="AJ132" s="27"/>
      <c r="AK132" s="27"/>
      <c r="AL132" s="27"/>
      <c r="AM132" s="27"/>
      <c r="AN132" s="27"/>
      <c r="AO132" s="27"/>
      <c r="AP132" s="27"/>
      <c r="AQ132" s="27"/>
      <c r="AR132" s="27"/>
      <c r="AS132" s="27"/>
      <c r="AT132" s="27"/>
      <c r="AU132" s="27"/>
      <c r="AV132" s="27"/>
      <c r="AW132" s="27"/>
      <c r="AX132" s="27"/>
      <c r="AY132" s="27"/>
      <c r="AZ132" s="27"/>
      <c r="BA132" s="27"/>
      <c r="BB132" s="27"/>
      <c r="BC132" s="27"/>
      <c r="BD132" s="27"/>
      <c r="BE132" s="27"/>
      <c r="BF132" s="27"/>
      <c r="BG132" s="27"/>
      <c r="BH132" s="27"/>
      <c r="BI132" s="27"/>
      <c r="BJ132" s="27"/>
      <c r="BK132" s="27"/>
      <c r="BL132" s="27"/>
      <c r="BM132" s="27"/>
      <c r="BN132" s="27"/>
      <c r="BO132" s="27"/>
      <c r="BP132" s="27"/>
      <c r="BQ132" s="27"/>
      <c r="BR132" s="27"/>
      <c r="BS132" s="27"/>
      <c r="BT132" s="27"/>
      <c r="BU132" s="27"/>
      <c r="BV132" s="27"/>
      <c r="BW132" s="27"/>
      <c r="BX132" s="27"/>
    </row>
    <row r="133" spans="1:76" s="28" customFormat="1" ht="33">
      <c r="A133" s="20">
        <f>IF(F133&lt;&gt;"",1+MAX($A$8:A132),"")</f>
        <v>115</v>
      </c>
      <c r="B133" s="258"/>
      <c r="C133" s="38" t="s">
        <v>200</v>
      </c>
      <c r="D133" s="24">
        <v>1</v>
      </c>
      <c r="E133" s="23">
        <v>0</v>
      </c>
      <c r="F133" s="24">
        <f t="shared" si="61"/>
        <v>1</v>
      </c>
      <c r="G133" s="128" t="s">
        <v>43</v>
      </c>
      <c r="H133" s="214">
        <v>1415</v>
      </c>
      <c r="I133" s="25">
        <f t="shared" ref="I133:I135" si="71">H133*F133</f>
        <v>1415</v>
      </c>
      <c r="J133" s="222">
        <v>819.22</v>
      </c>
      <c r="K133" s="131">
        <f t="shared" si="63"/>
        <v>7.447454545454546</v>
      </c>
      <c r="L133" s="131">
        <f t="shared" si="64"/>
        <v>0.13427406557457092</v>
      </c>
      <c r="M133" s="132">
        <f t="shared" si="65"/>
        <v>110</v>
      </c>
      <c r="N133" s="133">
        <f t="shared" si="66"/>
        <v>819.22</v>
      </c>
      <c r="O133" s="229">
        <f t="shared" si="67"/>
        <v>2234.2200000000003</v>
      </c>
      <c r="P133" s="134">
        <f t="shared" si="68"/>
        <v>2234.2200000000003</v>
      </c>
      <c r="Q133" s="27"/>
      <c r="R133" s="27"/>
      <c r="S133" s="27"/>
      <c r="T133" s="27"/>
      <c r="U133" s="27"/>
      <c r="V133" s="27"/>
      <c r="W133" s="27"/>
      <c r="X133" s="27"/>
      <c r="Y133" s="27"/>
      <c r="Z133" s="27"/>
      <c r="AA133" s="27"/>
      <c r="AB133" s="27"/>
      <c r="AC133" s="27"/>
      <c r="AD133" s="27"/>
      <c r="AE133" s="27"/>
      <c r="AF133" s="27"/>
      <c r="AG133" s="27"/>
      <c r="AH133" s="27"/>
      <c r="AI133" s="27"/>
      <c r="AJ133" s="27"/>
      <c r="AK133" s="27"/>
      <c r="AL133" s="27"/>
      <c r="AM133" s="27"/>
      <c r="AN133" s="27"/>
      <c r="AO133" s="27"/>
      <c r="AP133" s="27"/>
      <c r="AQ133" s="27"/>
      <c r="AR133" s="27"/>
      <c r="AS133" s="27"/>
      <c r="AT133" s="27"/>
      <c r="AU133" s="27"/>
      <c r="AV133" s="27"/>
      <c r="AW133" s="27"/>
      <c r="AX133" s="27"/>
      <c r="AY133" s="27"/>
      <c r="AZ133" s="27"/>
      <c r="BA133" s="27"/>
      <c r="BB133" s="27"/>
      <c r="BC133" s="27"/>
      <c r="BD133" s="27"/>
      <c r="BE133" s="27"/>
      <c r="BF133" s="27"/>
      <c r="BG133" s="27"/>
      <c r="BH133" s="27"/>
      <c r="BI133" s="27"/>
      <c r="BJ133" s="27"/>
      <c r="BK133" s="27"/>
      <c r="BL133" s="27"/>
      <c r="BM133" s="27"/>
      <c r="BN133" s="27"/>
      <c r="BO133" s="27"/>
      <c r="BP133" s="27"/>
      <c r="BQ133" s="27"/>
      <c r="BR133" s="27"/>
      <c r="BS133" s="27"/>
      <c r="BT133" s="27"/>
      <c r="BU133" s="27"/>
      <c r="BV133" s="27"/>
      <c r="BW133" s="27"/>
      <c r="BX133" s="27"/>
    </row>
    <row r="134" spans="1:76" s="28" customFormat="1" ht="33">
      <c r="A134" s="20">
        <f>IF(F134&lt;&gt;"",1+MAX($A$8:A133),"")</f>
        <v>116</v>
      </c>
      <c r="B134" s="258"/>
      <c r="C134" s="38" t="s">
        <v>201</v>
      </c>
      <c r="D134" s="24">
        <v>1</v>
      </c>
      <c r="E134" s="23">
        <v>0</v>
      </c>
      <c r="F134" s="24">
        <f t="shared" si="61"/>
        <v>1</v>
      </c>
      <c r="G134" s="128" t="s">
        <v>43</v>
      </c>
      <c r="H134" s="214">
        <v>1415</v>
      </c>
      <c r="I134" s="25">
        <f t="shared" si="71"/>
        <v>1415</v>
      </c>
      <c r="J134" s="222">
        <v>819.22</v>
      </c>
      <c r="K134" s="131">
        <f t="shared" si="63"/>
        <v>7.447454545454546</v>
      </c>
      <c r="L134" s="131">
        <f t="shared" si="64"/>
        <v>0.13427406557457092</v>
      </c>
      <c r="M134" s="132">
        <f t="shared" si="65"/>
        <v>110</v>
      </c>
      <c r="N134" s="133">
        <f t="shared" si="66"/>
        <v>819.22</v>
      </c>
      <c r="O134" s="229">
        <f t="shared" si="67"/>
        <v>2234.2200000000003</v>
      </c>
      <c r="P134" s="134">
        <f t="shared" si="68"/>
        <v>2234.2200000000003</v>
      </c>
      <c r="Q134" s="27"/>
      <c r="R134" s="27"/>
      <c r="S134" s="27"/>
      <c r="T134" s="27"/>
      <c r="U134" s="27"/>
      <c r="V134" s="27"/>
      <c r="W134" s="27"/>
      <c r="X134" s="27"/>
      <c r="Y134" s="27"/>
      <c r="Z134" s="27"/>
      <c r="AA134" s="27"/>
      <c r="AB134" s="27"/>
      <c r="AC134" s="27"/>
      <c r="AD134" s="27"/>
      <c r="AE134" s="27"/>
      <c r="AF134" s="27"/>
      <c r="AG134" s="27"/>
      <c r="AH134" s="27"/>
      <c r="AI134" s="27"/>
      <c r="AJ134" s="27"/>
      <c r="AK134" s="27"/>
      <c r="AL134" s="27"/>
      <c r="AM134" s="27"/>
      <c r="AN134" s="27"/>
      <c r="AO134" s="27"/>
      <c r="AP134" s="27"/>
      <c r="AQ134" s="27"/>
      <c r="AR134" s="27"/>
      <c r="AS134" s="27"/>
      <c r="AT134" s="27"/>
      <c r="AU134" s="27"/>
      <c r="AV134" s="27"/>
      <c r="AW134" s="27"/>
      <c r="AX134" s="27"/>
      <c r="AY134" s="27"/>
      <c r="AZ134" s="27"/>
      <c r="BA134" s="27"/>
      <c r="BB134" s="27"/>
      <c r="BC134" s="27"/>
      <c r="BD134" s="27"/>
      <c r="BE134" s="27"/>
      <c r="BF134" s="27"/>
      <c r="BG134" s="27"/>
      <c r="BH134" s="27"/>
      <c r="BI134" s="27"/>
      <c r="BJ134" s="27"/>
      <c r="BK134" s="27"/>
      <c r="BL134" s="27"/>
      <c r="BM134" s="27"/>
      <c r="BN134" s="27"/>
      <c r="BO134" s="27"/>
      <c r="BP134" s="27"/>
      <c r="BQ134" s="27"/>
      <c r="BR134" s="27"/>
      <c r="BS134" s="27"/>
      <c r="BT134" s="27"/>
      <c r="BU134" s="27"/>
      <c r="BV134" s="27"/>
      <c r="BW134" s="27"/>
      <c r="BX134" s="27"/>
    </row>
    <row r="135" spans="1:76" s="28" customFormat="1" ht="16.5">
      <c r="A135" s="20">
        <f>IF(F135&lt;&gt;"",1+MAX($A$8:A134),"")</f>
        <v>117</v>
      </c>
      <c r="B135" s="260"/>
      <c r="C135" s="38" t="s">
        <v>202</v>
      </c>
      <c r="D135" s="24">
        <v>1</v>
      </c>
      <c r="E135" s="23">
        <v>0</v>
      </c>
      <c r="F135" s="24">
        <f t="shared" si="61"/>
        <v>1</v>
      </c>
      <c r="G135" s="128" t="s">
        <v>43</v>
      </c>
      <c r="H135" s="214">
        <v>360</v>
      </c>
      <c r="I135" s="25">
        <f t="shared" si="71"/>
        <v>360</v>
      </c>
      <c r="J135" s="222">
        <v>333.48</v>
      </c>
      <c r="K135" s="131">
        <f t="shared" si="63"/>
        <v>3.0316363636363639</v>
      </c>
      <c r="L135" s="131">
        <f t="shared" si="64"/>
        <v>0.32985486385990159</v>
      </c>
      <c r="M135" s="132">
        <f t="shared" si="65"/>
        <v>110</v>
      </c>
      <c r="N135" s="133">
        <f t="shared" si="66"/>
        <v>333.48</v>
      </c>
      <c r="O135" s="229">
        <f t="shared" si="67"/>
        <v>693.48</v>
      </c>
      <c r="P135" s="134">
        <f t="shared" si="68"/>
        <v>693.48</v>
      </c>
      <c r="Q135" s="27"/>
      <c r="R135" s="27"/>
      <c r="S135" s="27"/>
      <c r="T135" s="27"/>
      <c r="U135" s="27"/>
      <c r="V135" s="27"/>
      <c r="W135" s="27"/>
      <c r="X135" s="27"/>
      <c r="Y135" s="27"/>
      <c r="Z135" s="27"/>
      <c r="AA135" s="27"/>
      <c r="AB135" s="27"/>
      <c r="AC135" s="27"/>
      <c r="AD135" s="27"/>
      <c r="AE135" s="27"/>
      <c r="AF135" s="27"/>
      <c r="AG135" s="27"/>
      <c r="AH135" s="27"/>
      <c r="AI135" s="27"/>
      <c r="AJ135" s="27"/>
      <c r="AK135" s="27"/>
      <c r="AL135" s="27"/>
      <c r="AM135" s="27"/>
      <c r="AN135" s="27"/>
      <c r="AO135" s="27"/>
      <c r="AP135" s="27"/>
      <c r="AQ135" s="27"/>
      <c r="AR135" s="27"/>
      <c r="AS135" s="27"/>
      <c r="AT135" s="27"/>
      <c r="AU135" s="27"/>
      <c r="AV135" s="27"/>
      <c r="AW135" s="27"/>
      <c r="AX135" s="27"/>
      <c r="AY135" s="27"/>
      <c r="AZ135" s="27"/>
      <c r="BA135" s="27"/>
      <c r="BB135" s="27"/>
      <c r="BC135" s="27"/>
      <c r="BD135" s="27"/>
      <c r="BE135" s="27"/>
      <c r="BF135" s="27"/>
      <c r="BG135" s="27"/>
      <c r="BH135" s="27"/>
      <c r="BI135" s="27"/>
      <c r="BJ135" s="27"/>
      <c r="BK135" s="27"/>
      <c r="BL135" s="27"/>
      <c r="BM135" s="27"/>
      <c r="BN135" s="27"/>
      <c r="BO135" s="27"/>
      <c r="BP135" s="27"/>
      <c r="BQ135" s="27"/>
      <c r="BR135" s="27"/>
      <c r="BS135" s="27"/>
      <c r="BT135" s="27"/>
      <c r="BU135" s="27"/>
      <c r="BV135" s="27"/>
      <c r="BW135" s="27"/>
      <c r="BX135" s="27"/>
    </row>
    <row r="136" spans="1:76" s="28" customFormat="1" ht="16.5">
      <c r="A136" s="20" t="str">
        <f>IF(F136&lt;&gt;"",1+MAX($A$8:A135),"")</f>
        <v/>
      </c>
      <c r="B136" s="258" t="s">
        <v>259</v>
      </c>
      <c r="C136" s="55" t="s">
        <v>203</v>
      </c>
      <c r="D136" s="24"/>
      <c r="E136" s="23"/>
      <c r="F136" s="24"/>
      <c r="G136" s="128"/>
      <c r="H136" s="213"/>
      <c r="I136" s="25"/>
      <c r="J136" s="215"/>
      <c r="K136" s="120"/>
      <c r="L136" s="131"/>
      <c r="M136" s="132"/>
      <c r="N136" s="133"/>
      <c r="O136" s="229"/>
      <c r="P136" s="134"/>
      <c r="Q136" s="27"/>
      <c r="R136" s="27"/>
      <c r="S136" s="27"/>
      <c r="T136" s="27"/>
      <c r="U136" s="27"/>
      <c r="V136" s="27"/>
      <c r="W136" s="27"/>
      <c r="X136" s="27"/>
      <c r="Y136" s="27"/>
      <c r="Z136" s="27"/>
      <c r="AA136" s="27"/>
      <c r="AB136" s="27"/>
      <c r="AC136" s="27"/>
      <c r="AD136" s="27"/>
      <c r="AE136" s="27"/>
      <c r="AF136" s="27"/>
      <c r="AG136" s="27"/>
      <c r="AH136" s="27"/>
      <c r="AI136" s="27"/>
      <c r="AJ136" s="27"/>
      <c r="AK136" s="27"/>
      <c r="AL136" s="27"/>
      <c r="AM136" s="27"/>
      <c r="AN136" s="27"/>
      <c r="AO136" s="27"/>
      <c r="AP136" s="27"/>
      <c r="AQ136" s="27"/>
      <c r="AR136" s="27"/>
      <c r="AS136" s="27"/>
      <c r="AT136" s="27"/>
      <c r="AU136" s="27"/>
      <c r="AV136" s="27"/>
      <c r="AW136" s="27"/>
      <c r="AX136" s="27"/>
      <c r="AY136" s="27"/>
      <c r="AZ136" s="27"/>
      <c r="BA136" s="27"/>
      <c r="BB136" s="27"/>
      <c r="BC136" s="27"/>
      <c r="BD136" s="27"/>
      <c r="BE136" s="27"/>
      <c r="BF136" s="27"/>
      <c r="BG136" s="27"/>
      <c r="BH136" s="27"/>
      <c r="BI136" s="27"/>
      <c r="BJ136" s="27"/>
      <c r="BK136" s="27"/>
      <c r="BL136" s="27"/>
      <c r="BM136" s="27"/>
      <c r="BN136" s="27"/>
      <c r="BO136" s="27"/>
      <c r="BP136" s="27"/>
      <c r="BQ136" s="27"/>
      <c r="BR136" s="27"/>
      <c r="BS136" s="27"/>
      <c r="BT136" s="27"/>
      <c r="BU136" s="27"/>
      <c r="BV136" s="27"/>
      <c r="BW136" s="27"/>
      <c r="BX136" s="27"/>
    </row>
    <row r="137" spans="1:76" s="28" customFormat="1" ht="16.5">
      <c r="A137" s="20">
        <f>IF(F137&lt;&gt;"",1+MAX($A$8:A136),"")</f>
        <v>118</v>
      </c>
      <c r="B137" s="258"/>
      <c r="C137" s="38" t="s">
        <v>204</v>
      </c>
      <c r="D137" s="24">
        <v>3</v>
      </c>
      <c r="E137" s="23">
        <v>0</v>
      </c>
      <c r="F137" s="24">
        <f t="shared" ref="F137:F154" si="72">(1+E137)*D137</f>
        <v>3</v>
      </c>
      <c r="G137" s="128" t="s">
        <v>43</v>
      </c>
      <c r="H137" s="214">
        <v>178.55</v>
      </c>
      <c r="I137" s="25">
        <f t="shared" ref="I137:I141" si="73">H137*F137</f>
        <v>535.65000000000009</v>
      </c>
      <c r="J137" s="222">
        <v>248.1</v>
      </c>
      <c r="K137" s="131">
        <f t="shared" ref="K137:K154" si="74">N137/M137</f>
        <v>6.7663636363636357</v>
      </c>
      <c r="L137" s="131">
        <f t="shared" ref="L137:L154" si="75">D137/K137</f>
        <v>0.44336960902861755</v>
      </c>
      <c r="M137" s="132">
        <f t="shared" ref="M137:M154" si="76">M$24</f>
        <v>110</v>
      </c>
      <c r="N137" s="133">
        <f t="shared" ref="N137:N154" si="77">D137*J137</f>
        <v>744.3</v>
      </c>
      <c r="O137" s="229">
        <f t="shared" ref="O137:O154" si="78">N137+I137</f>
        <v>1279.95</v>
      </c>
      <c r="P137" s="134">
        <f t="shared" ref="P137:P154" si="79">O137/F137</f>
        <v>426.65000000000003</v>
      </c>
      <c r="Q137" s="27"/>
      <c r="R137" s="27"/>
      <c r="S137" s="27"/>
      <c r="T137" s="27"/>
      <c r="U137" s="27"/>
      <c r="V137" s="27"/>
      <c r="W137" s="27"/>
      <c r="X137" s="27"/>
      <c r="Y137" s="27"/>
      <c r="Z137" s="27"/>
      <c r="AA137" s="27"/>
      <c r="AB137" s="27"/>
      <c r="AC137" s="27"/>
      <c r="AD137" s="27"/>
      <c r="AE137" s="27"/>
      <c r="AF137" s="27"/>
      <c r="AG137" s="27"/>
      <c r="AH137" s="27"/>
      <c r="AI137" s="27"/>
      <c r="AJ137" s="27"/>
      <c r="AK137" s="27"/>
      <c r="AL137" s="27"/>
      <c r="AM137" s="27"/>
      <c r="AN137" s="27"/>
      <c r="AO137" s="27"/>
      <c r="AP137" s="27"/>
      <c r="AQ137" s="27"/>
      <c r="AR137" s="27"/>
      <c r="AS137" s="27"/>
      <c r="AT137" s="27"/>
      <c r="AU137" s="27"/>
      <c r="AV137" s="27"/>
      <c r="AW137" s="27"/>
      <c r="AX137" s="27"/>
      <c r="AY137" s="27"/>
      <c r="AZ137" s="27"/>
      <c r="BA137" s="27"/>
      <c r="BB137" s="27"/>
      <c r="BC137" s="27"/>
      <c r="BD137" s="27"/>
      <c r="BE137" s="27"/>
      <c r="BF137" s="27"/>
      <c r="BG137" s="27"/>
      <c r="BH137" s="27"/>
      <c r="BI137" s="27"/>
      <c r="BJ137" s="27"/>
      <c r="BK137" s="27"/>
      <c r="BL137" s="27"/>
      <c r="BM137" s="27"/>
      <c r="BN137" s="27"/>
      <c r="BO137" s="27"/>
      <c r="BP137" s="27"/>
      <c r="BQ137" s="27"/>
      <c r="BR137" s="27"/>
      <c r="BS137" s="27"/>
      <c r="BT137" s="27"/>
      <c r="BU137" s="27"/>
      <c r="BV137" s="27"/>
      <c r="BW137" s="27"/>
      <c r="BX137" s="27"/>
    </row>
    <row r="138" spans="1:76" s="28" customFormat="1" ht="16.5">
      <c r="A138" s="20">
        <f>IF(F138&lt;&gt;"",1+MAX($A$8:A137),"")</f>
        <v>119</v>
      </c>
      <c r="B138" s="258"/>
      <c r="C138" s="38" t="s">
        <v>205</v>
      </c>
      <c r="D138" s="24">
        <v>1</v>
      </c>
      <c r="E138" s="23">
        <v>0</v>
      </c>
      <c r="F138" s="24">
        <f t="shared" si="72"/>
        <v>1</v>
      </c>
      <c r="G138" s="128" t="s">
        <v>43</v>
      </c>
      <c r="H138" s="214">
        <v>223.1875</v>
      </c>
      <c r="I138" s="25">
        <f t="shared" ref="I138:I139" si="80">H138*F138</f>
        <v>223.1875</v>
      </c>
      <c r="J138" s="222">
        <v>310.12</v>
      </c>
      <c r="K138" s="131">
        <f t="shared" si="74"/>
        <v>2.8192727272727272</v>
      </c>
      <c r="L138" s="131">
        <f t="shared" si="75"/>
        <v>0.35470140590739069</v>
      </c>
      <c r="M138" s="132">
        <f t="shared" si="76"/>
        <v>110</v>
      </c>
      <c r="N138" s="133">
        <f t="shared" si="77"/>
        <v>310.12</v>
      </c>
      <c r="O138" s="229">
        <f t="shared" si="78"/>
        <v>533.3075</v>
      </c>
      <c r="P138" s="134">
        <f t="shared" si="79"/>
        <v>533.3075</v>
      </c>
      <c r="Q138" s="27"/>
      <c r="R138" s="27"/>
      <c r="S138" s="27"/>
      <c r="T138" s="27"/>
      <c r="U138" s="27"/>
      <c r="V138" s="27"/>
      <c r="W138" s="27"/>
      <c r="X138" s="27"/>
      <c r="Y138" s="27"/>
      <c r="Z138" s="27"/>
      <c r="AA138" s="27"/>
      <c r="AB138" s="27"/>
      <c r="AC138" s="27"/>
      <c r="AD138" s="27"/>
      <c r="AE138" s="27"/>
      <c r="AF138" s="27"/>
      <c r="AG138" s="27"/>
      <c r="AH138" s="27"/>
      <c r="AI138" s="27"/>
      <c r="AJ138" s="27"/>
      <c r="AK138" s="27"/>
      <c r="AL138" s="27"/>
      <c r="AM138" s="27"/>
      <c r="AN138" s="27"/>
      <c r="AO138" s="27"/>
      <c r="AP138" s="27"/>
      <c r="AQ138" s="27"/>
      <c r="AR138" s="27"/>
      <c r="AS138" s="27"/>
      <c r="AT138" s="27"/>
      <c r="AU138" s="27"/>
      <c r="AV138" s="27"/>
      <c r="AW138" s="27"/>
      <c r="AX138" s="27"/>
      <c r="AY138" s="27"/>
      <c r="AZ138" s="27"/>
      <c r="BA138" s="27"/>
      <c r="BB138" s="27"/>
      <c r="BC138" s="27"/>
      <c r="BD138" s="27"/>
      <c r="BE138" s="27"/>
      <c r="BF138" s="27"/>
      <c r="BG138" s="27"/>
      <c r="BH138" s="27"/>
      <c r="BI138" s="27"/>
      <c r="BJ138" s="27"/>
      <c r="BK138" s="27"/>
      <c r="BL138" s="27"/>
      <c r="BM138" s="27"/>
      <c r="BN138" s="27"/>
      <c r="BO138" s="27"/>
      <c r="BP138" s="27"/>
      <c r="BQ138" s="27"/>
      <c r="BR138" s="27"/>
      <c r="BS138" s="27"/>
      <c r="BT138" s="27"/>
      <c r="BU138" s="27"/>
      <c r="BV138" s="27"/>
      <c r="BW138" s="27"/>
      <c r="BX138" s="27"/>
    </row>
    <row r="139" spans="1:76" s="28" customFormat="1" ht="16.5">
      <c r="A139" s="20">
        <f>IF(F139&lt;&gt;"",1+MAX($A$8:A138),"")</f>
        <v>120</v>
      </c>
      <c r="B139" s="258"/>
      <c r="C139" s="38" t="s">
        <v>206</v>
      </c>
      <c r="D139" s="24">
        <v>23</v>
      </c>
      <c r="E139" s="23">
        <v>0</v>
      </c>
      <c r="F139" s="24">
        <f t="shared" si="72"/>
        <v>23</v>
      </c>
      <c r="G139" s="128" t="s">
        <v>43</v>
      </c>
      <c r="H139" s="214">
        <v>26.782500000000002</v>
      </c>
      <c r="I139" s="25">
        <f t="shared" si="80"/>
        <v>615.99750000000006</v>
      </c>
      <c r="J139" s="222">
        <v>55.83</v>
      </c>
      <c r="K139" s="131">
        <f t="shared" si="74"/>
        <v>11.673545454545454</v>
      </c>
      <c r="L139" s="131">
        <f t="shared" si="75"/>
        <v>1.9702668816048718</v>
      </c>
      <c r="M139" s="132">
        <f t="shared" si="76"/>
        <v>110</v>
      </c>
      <c r="N139" s="133">
        <f t="shared" si="77"/>
        <v>1284.0899999999999</v>
      </c>
      <c r="O139" s="229">
        <f t="shared" si="78"/>
        <v>1900.0875000000001</v>
      </c>
      <c r="P139" s="134">
        <f t="shared" si="79"/>
        <v>82.612499999999997</v>
      </c>
      <c r="Q139" s="27"/>
      <c r="R139" s="27"/>
      <c r="S139" s="27"/>
      <c r="T139" s="27"/>
      <c r="U139" s="27"/>
      <c r="V139" s="27"/>
      <c r="W139" s="27"/>
      <c r="X139" s="27"/>
      <c r="Y139" s="27"/>
      <c r="Z139" s="27"/>
      <c r="AA139" s="27"/>
      <c r="AB139" s="27"/>
      <c r="AC139" s="27"/>
      <c r="AD139" s="27"/>
      <c r="AE139" s="27"/>
      <c r="AF139" s="27"/>
      <c r="AG139" s="27"/>
      <c r="AH139" s="27"/>
      <c r="AI139" s="27"/>
      <c r="AJ139" s="27"/>
      <c r="AK139" s="27"/>
      <c r="AL139" s="27"/>
      <c r="AM139" s="27"/>
      <c r="AN139" s="27"/>
      <c r="AO139" s="27"/>
      <c r="AP139" s="27"/>
      <c r="AQ139" s="27"/>
      <c r="AR139" s="27"/>
      <c r="AS139" s="27"/>
      <c r="AT139" s="27"/>
      <c r="AU139" s="27"/>
      <c r="AV139" s="27"/>
      <c r="AW139" s="27"/>
      <c r="AX139" s="27"/>
      <c r="AY139" s="27"/>
      <c r="AZ139" s="27"/>
      <c r="BA139" s="27"/>
      <c r="BB139" s="27"/>
      <c r="BC139" s="27"/>
      <c r="BD139" s="27"/>
      <c r="BE139" s="27"/>
      <c r="BF139" s="27"/>
      <c r="BG139" s="27"/>
      <c r="BH139" s="27"/>
      <c r="BI139" s="27"/>
      <c r="BJ139" s="27"/>
      <c r="BK139" s="27"/>
      <c r="BL139" s="27"/>
      <c r="BM139" s="27"/>
      <c r="BN139" s="27"/>
      <c r="BO139" s="27"/>
      <c r="BP139" s="27"/>
      <c r="BQ139" s="27"/>
      <c r="BR139" s="27"/>
      <c r="BS139" s="27"/>
      <c r="BT139" s="27"/>
      <c r="BU139" s="27"/>
      <c r="BV139" s="27"/>
      <c r="BW139" s="27"/>
      <c r="BX139" s="27"/>
    </row>
    <row r="140" spans="1:76" s="28" customFormat="1" ht="16.5">
      <c r="A140" s="20">
        <f>IF(F140&lt;&gt;"",1+MAX($A$8:A139),"")</f>
        <v>121</v>
      </c>
      <c r="B140" s="258"/>
      <c r="C140" s="38" t="s">
        <v>207</v>
      </c>
      <c r="D140" s="24">
        <v>102</v>
      </c>
      <c r="E140" s="23">
        <v>0</v>
      </c>
      <c r="F140" s="24">
        <f t="shared" si="72"/>
        <v>102</v>
      </c>
      <c r="G140" s="128" t="s">
        <v>43</v>
      </c>
      <c r="H140" s="214">
        <v>25.67</v>
      </c>
      <c r="I140" s="25">
        <f t="shared" si="73"/>
        <v>2618.34</v>
      </c>
      <c r="J140" s="222">
        <v>53.51</v>
      </c>
      <c r="K140" s="131">
        <f t="shared" si="74"/>
        <v>49.618363636363632</v>
      </c>
      <c r="L140" s="131">
        <f t="shared" si="75"/>
        <v>2.0556905251354887</v>
      </c>
      <c r="M140" s="132">
        <f t="shared" si="76"/>
        <v>110</v>
      </c>
      <c r="N140" s="133">
        <f t="shared" si="77"/>
        <v>5458.0199999999995</v>
      </c>
      <c r="O140" s="229">
        <f t="shared" si="78"/>
        <v>8076.36</v>
      </c>
      <c r="P140" s="134">
        <f t="shared" si="79"/>
        <v>79.179999999999993</v>
      </c>
      <c r="Q140" s="27"/>
      <c r="R140" s="27"/>
      <c r="S140" s="27"/>
      <c r="T140" s="27"/>
      <c r="U140" s="27"/>
      <c r="V140" s="27"/>
      <c r="W140" s="27"/>
      <c r="X140" s="27"/>
      <c r="Y140" s="27"/>
      <c r="Z140" s="27"/>
      <c r="AA140" s="27"/>
      <c r="AB140" s="27"/>
      <c r="AC140" s="27"/>
      <c r="AD140" s="27"/>
      <c r="AE140" s="27"/>
      <c r="AF140" s="27"/>
      <c r="AG140" s="27"/>
      <c r="AH140" s="27"/>
      <c r="AI140" s="27"/>
      <c r="AJ140" s="27"/>
      <c r="AK140" s="27"/>
      <c r="AL140" s="27"/>
      <c r="AM140" s="27"/>
      <c r="AN140" s="27"/>
      <c r="AO140" s="27"/>
      <c r="AP140" s="27"/>
      <c r="AQ140" s="27"/>
      <c r="AR140" s="27"/>
      <c r="AS140" s="27"/>
      <c r="AT140" s="27"/>
      <c r="AU140" s="27"/>
      <c r="AV140" s="27"/>
      <c r="AW140" s="27"/>
      <c r="AX140" s="27"/>
      <c r="AY140" s="27"/>
      <c r="AZ140" s="27"/>
      <c r="BA140" s="27"/>
      <c r="BB140" s="27"/>
      <c r="BC140" s="27"/>
      <c r="BD140" s="27"/>
      <c r="BE140" s="27"/>
      <c r="BF140" s="27"/>
      <c r="BG140" s="27"/>
      <c r="BH140" s="27"/>
      <c r="BI140" s="27"/>
      <c r="BJ140" s="27"/>
      <c r="BK140" s="27"/>
      <c r="BL140" s="27"/>
      <c r="BM140" s="27"/>
      <c r="BN140" s="27"/>
      <c r="BO140" s="27"/>
      <c r="BP140" s="27"/>
      <c r="BQ140" s="27"/>
      <c r="BR140" s="27"/>
      <c r="BS140" s="27"/>
      <c r="BT140" s="27"/>
      <c r="BU140" s="27"/>
      <c r="BV140" s="27"/>
      <c r="BW140" s="27"/>
      <c r="BX140" s="27"/>
    </row>
    <row r="141" spans="1:76" s="28" customFormat="1" ht="16.5">
      <c r="A141" s="20">
        <f>IF(F141&lt;&gt;"",1+MAX($A$8:A140),"")</f>
        <v>122</v>
      </c>
      <c r="B141" s="258"/>
      <c r="C141" s="38" t="s">
        <v>208</v>
      </c>
      <c r="D141" s="24">
        <v>35</v>
      </c>
      <c r="E141" s="23">
        <v>0</v>
      </c>
      <c r="F141" s="24">
        <f t="shared" si="72"/>
        <v>35</v>
      </c>
      <c r="G141" s="128" t="s">
        <v>43</v>
      </c>
      <c r="H141" s="214">
        <v>32</v>
      </c>
      <c r="I141" s="25">
        <f t="shared" si="73"/>
        <v>1120</v>
      </c>
      <c r="J141" s="222">
        <v>66.7</v>
      </c>
      <c r="K141" s="131">
        <f t="shared" si="74"/>
        <v>21.222727272727273</v>
      </c>
      <c r="L141" s="131">
        <f t="shared" si="75"/>
        <v>1.6491754122938531</v>
      </c>
      <c r="M141" s="132">
        <f t="shared" si="76"/>
        <v>110</v>
      </c>
      <c r="N141" s="133">
        <f t="shared" si="77"/>
        <v>2334.5</v>
      </c>
      <c r="O141" s="229">
        <f t="shared" si="78"/>
        <v>3454.5</v>
      </c>
      <c r="P141" s="134">
        <f t="shared" si="79"/>
        <v>98.7</v>
      </c>
      <c r="Q141" s="27"/>
      <c r="R141" s="27"/>
      <c r="S141" s="27"/>
      <c r="T141" s="27"/>
      <c r="U141" s="27"/>
      <c r="V141" s="27"/>
      <c r="W141" s="27"/>
      <c r="X141" s="27"/>
      <c r="Y141" s="27"/>
      <c r="Z141" s="27"/>
      <c r="AA141" s="27"/>
      <c r="AB141" s="27"/>
      <c r="AC141" s="27"/>
      <c r="AD141" s="27"/>
      <c r="AE141" s="27"/>
      <c r="AF141" s="27"/>
      <c r="AG141" s="27"/>
      <c r="AH141" s="27"/>
      <c r="AI141" s="27"/>
      <c r="AJ141" s="27"/>
      <c r="AK141" s="27"/>
      <c r="AL141" s="27"/>
      <c r="AM141" s="27"/>
      <c r="AN141" s="27"/>
      <c r="AO141" s="27"/>
      <c r="AP141" s="27"/>
      <c r="AQ141" s="27"/>
      <c r="AR141" s="27"/>
      <c r="AS141" s="27"/>
      <c r="AT141" s="27"/>
      <c r="AU141" s="27"/>
      <c r="AV141" s="27"/>
      <c r="AW141" s="27"/>
      <c r="AX141" s="27"/>
      <c r="AY141" s="27"/>
      <c r="AZ141" s="27"/>
      <c r="BA141" s="27"/>
      <c r="BB141" s="27"/>
      <c r="BC141" s="27"/>
      <c r="BD141" s="27"/>
      <c r="BE141" s="27"/>
      <c r="BF141" s="27"/>
      <c r="BG141" s="27"/>
      <c r="BH141" s="27"/>
      <c r="BI141" s="27"/>
      <c r="BJ141" s="27"/>
      <c r="BK141" s="27"/>
      <c r="BL141" s="27"/>
      <c r="BM141" s="27"/>
      <c r="BN141" s="27"/>
      <c r="BO141" s="27"/>
      <c r="BP141" s="27"/>
      <c r="BQ141" s="27"/>
      <c r="BR141" s="27"/>
      <c r="BS141" s="27"/>
      <c r="BT141" s="27"/>
      <c r="BU141" s="27"/>
      <c r="BV141" s="27"/>
      <c r="BW141" s="27"/>
      <c r="BX141" s="27"/>
    </row>
    <row r="142" spans="1:76" s="28" customFormat="1" ht="16.5">
      <c r="A142" s="20">
        <f>IF(F142&lt;&gt;"",1+MAX($A$8:A141),"")</f>
        <v>123</v>
      </c>
      <c r="B142" s="258"/>
      <c r="C142" s="38" t="s">
        <v>209</v>
      </c>
      <c r="D142" s="24">
        <v>13</v>
      </c>
      <c r="E142" s="23">
        <v>0</v>
      </c>
      <c r="F142" s="24">
        <f t="shared" si="72"/>
        <v>13</v>
      </c>
      <c r="G142" s="128" t="s">
        <v>43</v>
      </c>
      <c r="H142" s="214">
        <v>35.71</v>
      </c>
      <c r="I142" s="25">
        <f t="shared" ref="I142:I144" si="81">H142*F142</f>
        <v>464.23</v>
      </c>
      <c r="J142" s="222">
        <v>74.430000000000007</v>
      </c>
      <c r="K142" s="131">
        <f t="shared" si="74"/>
        <v>8.7962727272727292</v>
      </c>
      <c r="L142" s="131">
        <f t="shared" si="75"/>
        <v>1.477898696762058</v>
      </c>
      <c r="M142" s="132">
        <f t="shared" si="76"/>
        <v>110</v>
      </c>
      <c r="N142" s="133">
        <f t="shared" si="77"/>
        <v>967.59000000000015</v>
      </c>
      <c r="O142" s="229">
        <f t="shared" si="78"/>
        <v>1431.8200000000002</v>
      </c>
      <c r="P142" s="134">
        <f t="shared" si="79"/>
        <v>110.14000000000001</v>
      </c>
      <c r="Q142" s="27"/>
      <c r="R142" s="27"/>
      <c r="S142" s="27"/>
      <c r="T142" s="27"/>
      <c r="U142" s="27"/>
      <c r="V142" s="27"/>
      <c r="W142" s="27"/>
      <c r="X142" s="27"/>
      <c r="Y142" s="27"/>
      <c r="Z142" s="27"/>
      <c r="AA142" s="27"/>
      <c r="AB142" s="27"/>
      <c r="AC142" s="27"/>
      <c r="AD142" s="27"/>
      <c r="AE142" s="27"/>
      <c r="AF142" s="27"/>
      <c r="AG142" s="27"/>
      <c r="AH142" s="27"/>
      <c r="AI142" s="27"/>
      <c r="AJ142" s="27"/>
      <c r="AK142" s="27"/>
      <c r="AL142" s="27"/>
      <c r="AM142" s="27"/>
      <c r="AN142" s="27"/>
      <c r="AO142" s="27"/>
      <c r="AP142" s="27"/>
      <c r="AQ142" s="27"/>
      <c r="AR142" s="27"/>
      <c r="AS142" s="27"/>
      <c r="AT142" s="27"/>
      <c r="AU142" s="27"/>
      <c r="AV142" s="27"/>
      <c r="AW142" s="27"/>
      <c r="AX142" s="27"/>
      <c r="AY142" s="27"/>
      <c r="AZ142" s="27"/>
      <c r="BA142" s="27"/>
      <c r="BB142" s="27"/>
      <c r="BC142" s="27"/>
      <c r="BD142" s="27"/>
      <c r="BE142" s="27"/>
      <c r="BF142" s="27"/>
      <c r="BG142" s="27"/>
      <c r="BH142" s="27"/>
      <c r="BI142" s="27"/>
      <c r="BJ142" s="27"/>
      <c r="BK142" s="27"/>
      <c r="BL142" s="27"/>
      <c r="BM142" s="27"/>
      <c r="BN142" s="27"/>
      <c r="BO142" s="27"/>
      <c r="BP142" s="27"/>
      <c r="BQ142" s="27"/>
      <c r="BR142" s="27"/>
      <c r="BS142" s="27"/>
      <c r="BT142" s="27"/>
      <c r="BU142" s="27"/>
      <c r="BV142" s="27"/>
      <c r="BW142" s="27"/>
      <c r="BX142" s="27"/>
    </row>
    <row r="143" spans="1:76" s="28" customFormat="1" ht="16.5">
      <c r="A143" s="20">
        <f>IF(F143&lt;&gt;"",1+MAX($A$8:A142),"")</f>
        <v>124</v>
      </c>
      <c r="B143" s="258"/>
      <c r="C143" s="38" t="s">
        <v>210</v>
      </c>
      <c r="D143" s="24">
        <v>3</v>
      </c>
      <c r="E143" s="23">
        <v>0</v>
      </c>
      <c r="F143" s="24">
        <f t="shared" si="72"/>
        <v>3</v>
      </c>
      <c r="G143" s="128" t="s">
        <v>43</v>
      </c>
      <c r="H143" s="214">
        <v>401.73750000000001</v>
      </c>
      <c r="I143" s="25">
        <f t="shared" si="81"/>
        <v>1205.2125000000001</v>
      </c>
      <c r="J143" s="222">
        <v>418.65999999999997</v>
      </c>
      <c r="K143" s="131">
        <f t="shared" si="74"/>
        <v>11.418000000000001</v>
      </c>
      <c r="L143" s="131">
        <f t="shared" si="75"/>
        <v>0.26274303730951126</v>
      </c>
      <c r="M143" s="132">
        <f t="shared" si="76"/>
        <v>110</v>
      </c>
      <c r="N143" s="133">
        <f t="shared" si="77"/>
        <v>1255.98</v>
      </c>
      <c r="O143" s="229">
        <f t="shared" si="78"/>
        <v>2461.1925000000001</v>
      </c>
      <c r="P143" s="134">
        <f t="shared" si="79"/>
        <v>820.39750000000004</v>
      </c>
      <c r="Q143" s="27"/>
      <c r="R143" s="27"/>
      <c r="S143" s="27"/>
      <c r="T143" s="27"/>
      <c r="U143" s="27"/>
      <c r="V143" s="27"/>
      <c r="W143" s="27"/>
      <c r="X143" s="27"/>
      <c r="Y143" s="27"/>
      <c r="Z143" s="27"/>
      <c r="AA143" s="27"/>
      <c r="AB143" s="27"/>
      <c r="AC143" s="27"/>
      <c r="AD143" s="27"/>
      <c r="AE143" s="27"/>
      <c r="AF143" s="27"/>
      <c r="AG143" s="27"/>
      <c r="AH143" s="27"/>
      <c r="AI143" s="27"/>
      <c r="AJ143" s="27"/>
      <c r="AK143" s="27"/>
      <c r="AL143" s="27"/>
      <c r="AM143" s="27"/>
      <c r="AN143" s="27"/>
      <c r="AO143" s="27"/>
      <c r="AP143" s="27"/>
      <c r="AQ143" s="27"/>
      <c r="AR143" s="27"/>
      <c r="AS143" s="27"/>
      <c r="AT143" s="27"/>
      <c r="AU143" s="27"/>
      <c r="AV143" s="27"/>
      <c r="AW143" s="27"/>
      <c r="AX143" s="27"/>
      <c r="AY143" s="27"/>
      <c r="AZ143" s="27"/>
      <c r="BA143" s="27"/>
      <c r="BB143" s="27"/>
      <c r="BC143" s="27"/>
      <c r="BD143" s="27"/>
      <c r="BE143" s="27"/>
      <c r="BF143" s="27"/>
      <c r="BG143" s="27"/>
      <c r="BH143" s="27"/>
      <c r="BI143" s="27"/>
      <c r="BJ143" s="27"/>
      <c r="BK143" s="27"/>
      <c r="BL143" s="27"/>
      <c r="BM143" s="27"/>
      <c r="BN143" s="27"/>
      <c r="BO143" s="27"/>
      <c r="BP143" s="27"/>
      <c r="BQ143" s="27"/>
      <c r="BR143" s="27"/>
      <c r="BS143" s="27"/>
      <c r="BT143" s="27"/>
      <c r="BU143" s="27"/>
      <c r="BV143" s="27"/>
      <c r="BW143" s="27"/>
      <c r="BX143" s="27"/>
    </row>
    <row r="144" spans="1:76" s="28" customFormat="1" ht="16.5">
      <c r="A144" s="20">
        <f>IF(F144&lt;&gt;"",1+MAX($A$8:A143),"")</f>
        <v>125</v>
      </c>
      <c r="B144" s="258"/>
      <c r="C144" s="38" t="s">
        <v>211</v>
      </c>
      <c r="D144" s="24">
        <v>2</v>
      </c>
      <c r="E144" s="23">
        <v>0</v>
      </c>
      <c r="F144" s="24">
        <f t="shared" si="72"/>
        <v>2</v>
      </c>
      <c r="G144" s="128" t="s">
        <v>43</v>
      </c>
      <c r="H144" s="214">
        <v>32.087500000000006</v>
      </c>
      <c r="I144" s="25">
        <f t="shared" si="81"/>
        <v>64.175000000000011</v>
      </c>
      <c r="J144" s="222">
        <v>66.88000000000001</v>
      </c>
      <c r="K144" s="131">
        <f t="shared" si="74"/>
        <v>1.2160000000000002</v>
      </c>
      <c r="L144" s="131">
        <f t="shared" si="75"/>
        <v>1.6447368421052628</v>
      </c>
      <c r="M144" s="132">
        <f t="shared" si="76"/>
        <v>110</v>
      </c>
      <c r="N144" s="133">
        <f t="shared" si="77"/>
        <v>133.76000000000002</v>
      </c>
      <c r="O144" s="229">
        <f t="shared" si="78"/>
        <v>197.93500000000003</v>
      </c>
      <c r="P144" s="134">
        <f t="shared" si="79"/>
        <v>98.967500000000015</v>
      </c>
      <c r="Q144" s="27"/>
      <c r="R144" s="27"/>
      <c r="S144" s="27"/>
      <c r="T144" s="27"/>
      <c r="U144" s="27"/>
      <c r="V144" s="27"/>
      <c r="W144" s="27"/>
      <c r="X144" s="27"/>
      <c r="Y144" s="27"/>
      <c r="Z144" s="27"/>
      <c r="AA144" s="27"/>
      <c r="AB144" s="27"/>
      <c r="AC144" s="27"/>
      <c r="AD144" s="27"/>
      <c r="AE144" s="27"/>
      <c r="AF144" s="27"/>
      <c r="AG144" s="27"/>
      <c r="AH144" s="27"/>
      <c r="AI144" s="27"/>
      <c r="AJ144" s="27"/>
      <c r="AK144" s="27"/>
      <c r="AL144" s="27"/>
      <c r="AM144" s="27"/>
      <c r="AN144" s="27"/>
      <c r="AO144" s="27"/>
      <c r="AP144" s="27"/>
      <c r="AQ144" s="27"/>
      <c r="AR144" s="27"/>
      <c r="AS144" s="27"/>
      <c r="AT144" s="27"/>
      <c r="AU144" s="27"/>
      <c r="AV144" s="27"/>
      <c r="AW144" s="27"/>
      <c r="AX144" s="27"/>
      <c r="AY144" s="27"/>
      <c r="AZ144" s="27"/>
      <c r="BA144" s="27"/>
      <c r="BB144" s="27"/>
      <c r="BC144" s="27"/>
      <c r="BD144" s="27"/>
      <c r="BE144" s="27"/>
      <c r="BF144" s="27"/>
      <c r="BG144" s="27"/>
      <c r="BH144" s="27"/>
      <c r="BI144" s="27"/>
      <c r="BJ144" s="27"/>
      <c r="BK144" s="27"/>
      <c r="BL144" s="27"/>
      <c r="BM144" s="27"/>
      <c r="BN144" s="27"/>
      <c r="BO144" s="27"/>
      <c r="BP144" s="27"/>
      <c r="BQ144" s="27"/>
      <c r="BR144" s="27"/>
      <c r="BS144" s="27"/>
      <c r="BT144" s="27"/>
      <c r="BU144" s="27"/>
      <c r="BV144" s="27"/>
      <c r="BW144" s="27"/>
      <c r="BX144" s="27"/>
    </row>
    <row r="145" spans="1:76" s="28" customFormat="1" ht="16.5">
      <c r="A145" s="20">
        <f>IF(F145&lt;&gt;"",1+MAX($A$8:A144),"")</f>
        <v>126</v>
      </c>
      <c r="B145" s="258"/>
      <c r="C145" s="38" t="s">
        <v>212</v>
      </c>
      <c r="D145" s="24">
        <v>3</v>
      </c>
      <c r="E145" s="23">
        <v>0</v>
      </c>
      <c r="F145" s="24">
        <f t="shared" si="72"/>
        <v>3</v>
      </c>
      <c r="G145" s="128" t="s">
        <v>43</v>
      </c>
      <c r="H145" s="214">
        <v>44.637500000000003</v>
      </c>
      <c r="I145" s="25">
        <f t="shared" ref="I145:I148" si="82">H145*F145</f>
        <v>133.91250000000002</v>
      </c>
      <c r="J145" s="222">
        <v>93.04</v>
      </c>
      <c r="K145" s="131">
        <f t="shared" si="74"/>
        <v>2.5374545454545454</v>
      </c>
      <c r="L145" s="131">
        <f t="shared" si="75"/>
        <v>1.182287188306105</v>
      </c>
      <c r="M145" s="132">
        <f t="shared" si="76"/>
        <v>110</v>
      </c>
      <c r="N145" s="133">
        <f t="shared" si="77"/>
        <v>279.12</v>
      </c>
      <c r="O145" s="229">
        <f t="shared" si="78"/>
        <v>413.03250000000003</v>
      </c>
      <c r="P145" s="134">
        <f t="shared" si="79"/>
        <v>137.67750000000001</v>
      </c>
      <c r="Q145" s="27"/>
      <c r="R145" s="27"/>
      <c r="S145" s="27"/>
      <c r="T145" s="27"/>
      <c r="U145" s="27"/>
      <c r="V145" s="27"/>
      <c r="W145" s="27"/>
      <c r="X145" s="27"/>
      <c r="Y145" s="27"/>
      <c r="Z145" s="27"/>
      <c r="AA145" s="27"/>
      <c r="AB145" s="27"/>
      <c r="AC145" s="27"/>
      <c r="AD145" s="27"/>
      <c r="AE145" s="27"/>
      <c r="AF145" s="27"/>
      <c r="AG145" s="27"/>
      <c r="AH145" s="27"/>
      <c r="AI145" s="27"/>
      <c r="AJ145" s="27"/>
      <c r="AK145" s="27"/>
      <c r="AL145" s="27"/>
      <c r="AM145" s="27"/>
      <c r="AN145" s="27"/>
      <c r="AO145" s="27"/>
      <c r="AP145" s="27"/>
      <c r="AQ145" s="27"/>
      <c r="AR145" s="27"/>
      <c r="AS145" s="27"/>
      <c r="AT145" s="27"/>
      <c r="AU145" s="27"/>
      <c r="AV145" s="27"/>
      <c r="AW145" s="27"/>
      <c r="AX145" s="27"/>
      <c r="AY145" s="27"/>
      <c r="AZ145" s="27"/>
      <c r="BA145" s="27"/>
      <c r="BB145" s="27"/>
      <c r="BC145" s="27"/>
      <c r="BD145" s="27"/>
      <c r="BE145" s="27"/>
      <c r="BF145" s="27"/>
      <c r="BG145" s="27"/>
      <c r="BH145" s="27"/>
      <c r="BI145" s="27"/>
      <c r="BJ145" s="27"/>
      <c r="BK145" s="27"/>
      <c r="BL145" s="27"/>
      <c r="BM145" s="27"/>
      <c r="BN145" s="27"/>
      <c r="BO145" s="27"/>
      <c r="BP145" s="27"/>
      <c r="BQ145" s="27"/>
      <c r="BR145" s="27"/>
      <c r="BS145" s="27"/>
      <c r="BT145" s="27"/>
      <c r="BU145" s="27"/>
      <c r="BV145" s="27"/>
      <c r="BW145" s="27"/>
      <c r="BX145" s="27"/>
    </row>
    <row r="146" spans="1:76" s="28" customFormat="1" ht="16.5">
      <c r="A146" s="20">
        <f>IF(F146&lt;&gt;"",1+MAX($A$8:A145),"")</f>
        <v>127</v>
      </c>
      <c r="B146" s="258"/>
      <c r="C146" s="38" t="s">
        <v>213</v>
      </c>
      <c r="D146" s="24">
        <v>2</v>
      </c>
      <c r="E146" s="23">
        <v>0</v>
      </c>
      <c r="F146" s="24">
        <f t="shared" si="72"/>
        <v>2</v>
      </c>
      <c r="G146" s="128" t="s">
        <v>43</v>
      </c>
      <c r="H146" s="214">
        <v>48</v>
      </c>
      <c r="I146" s="25">
        <f t="shared" si="82"/>
        <v>96</v>
      </c>
      <c r="J146" s="222">
        <v>100.05000000000001</v>
      </c>
      <c r="K146" s="131">
        <f t="shared" si="74"/>
        <v>1.8190909090909093</v>
      </c>
      <c r="L146" s="131">
        <f t="shared" si="75"/>
        <v>1.0994502748625685</v>
      </c>
      <c r="M146" s="132">
        <f t="shared" si="76"/>
        <v>110</v>
      </c>
      <c r="N146" s="133">
        <f t="shared" si="77"/>
        <v>200.10000000000002</v>
      </c>
      <c r="O146" s="229">
        <f t="shared" si="78"/>
        <v>296.10000000000002</v>
      </c>
      <c r="P146" s="134">
        <f t="shared" si="79"/>
        <v>148.05000000000001</v>
      </c>
      <c r="Q146" s="27"/>
      <c r="R146" s="27"/>
      <c r="S146" s="27"/>
      <c r="T146" s="27"/>
      <c r="U146" s="27"/>
      <c r="V146" s="27"/>
      <c r="W146" s="27"/>
      <c r="X146" s="27"/>
      <c r="Y146" s="27"/>
      <c r="Z146" s="27"/>
      <c r="AA146" s="27"/>
      <c r="AB146" s="27"/>
      <c r="AC146" s="27"/>
      <c r="AD146" s="27"/>
      <c r="AE146" s="27"/>
      <c r="AF146" s="27"/>
      <c r="AG146" s="27"/>
      <c r="AH146" s="27"/>
      <c r="AI146" s="27"/>
      <c r="AJ146" s="27"/>
      <c r="AK146" s="27"/>
      <c r="AL146" s="27"/>
      <c r="AM146" s="27"/>
      <c r="AN146" s="27"/>
      <c r="AO146" s="27"/>
      <c r="AP146" s="27"/>
      <c r="AQ146" s="27"/>
      <c r="AR146" s="27"/>
      <c r="AS146" s="27"/>
      <c r="AT146" s="27"/>
      <c r="AU146" s="27"/>
      <c r="AV146" s="27"/>
      <c r="AW146" s="27"/>
      <c r="AX146" s="27"/>
      <c r="AY146" s="27"/>
      <c r="AZ146" s="27"/>
      <c r="BA146" s="27"/>
      <c r="BB146" s="27"/>
      <c r="BC146" s="27"/>
      <c r="BD146" s="27"/>
      <c r="BE146" s="27"/>
      <c r="BF146" s="27"/>
      <c r="BG146" s="27"/>
      <c r="BH146" s="27"/>
      <c r="BI146" s="27"/>
      <c r="BJ146" s="27"/>
      <c r="BK146" s="27"/>
      <c r="BL146" s="27"/>
      <c r="BM146" s="27"/>
      <c r="BN146" s="27"/>
      <c r="BO146" s="27"/>
      <c r="BP146" s="27"/>
      <c r="BQ146" s="27"/>
      <c r="BR146" s="27"/>
      <c r="BS146" s="27"/>
      <c r="BT146" s="27"/>
      <c r="BU146" s="27"/>
      <c r="BV146" s="27"/>
      <c r="BW146" s="27"/>
      <c r="BX146" s="27"/>
    </row>
    <row r="147" spans="1:76" s="28" customFormat="1" ht="16.5">
      <c r="A147" s="20">
        <f>IF(F147&lt;&gt;"",1+MAX($A$8:A146),"")</f>
        <v>128</v>
      </c>
      <c r="B147" s="258"/>
      <c r="C147" s="38" t="s">
        <v>214</v>
      </c>
      <c r="D147" s="24">
        <v>1</v>
      </c>
      <c r="E147" s="23">
        <v>0</v>
      </c>
      <c r="F147" s="24">
        <f t="shared" si="72"/>
        <v>1</v>
      </c>
      <c r="G147" s="128" t="s">
        <v>43</v>
      </c>
      <c r="H147" s="214">
        <v>56</v>
      </c>
      <c r="I147" s="25">
        <f t="shared" si="82"/>
        <v>56</v>
      </c>
      <c r="J147" s="222">
        <v>116.72</v>
      </c>
      <c r="K147" s="131">
        <f t="shared" si="74"/>
        <v>1.0610909090909091</v>
      </c>
      <c r="L147" s="131">
        <f t="shared" si="75"/>
        <v>0.94242631939684718</v>
      </c>
      <c r="M147" s="132">
        <f t="shared" si="76"/>
        <v>110</v>
      </c>
      <c r="N147" s="133">
        <f t="shared" si="77"/>
        <v>116.72</v>
      </c>
      <c r="O147" s="229">
        <f t="shared" si="78"/>
        <v>172.72</v>
      </c>
      <c r="P147" s="134">
        <f t="shared" si="79"/>
        <v>172.72</v>
      </c>
      <c r="Q147" s="27"/>
      <c r="R147" s="27"/>
      <c r="S147" s="27"/>
      <c r="T147" s="27"/>
      <c r="U147" s="27"/>
      <c r="V147" s="27"/>
      <c r="W147" s="27"/>
      <c r="X147" s="27"/>
      <c r="Y147" s="27"/>
      <c r="Z147" s="27"/>
      <c r="AA147" s="27"/>
      <c r="AB147" s="27"/>
      <c r="AC147" s="27"/>
      <c r="AD147" s="27"/>
      <c r="AE147" s="27"/>
      <c r="AF147" s="27"/>
      <c r="AG147" s="27"/>
      <c r="AH147" s="27"/>
      <c r="AI147" s="27"/>
      <c r="AJ147" s="27"/>
      <c r="AK147" s="27"/>
      <c r="AL147" s="27"/>
      <c r="AM147" s="27"/>
      <c r="AN147" s="27"/>
      <c r="AO147" s="27"/>
      <c r="AP147" s="27"/>
      <c r="AQ147" s="27"/>
      <c r="AR147" s="27"/>
      <c r="AS147" s="27"/>
      <c r="AT147" s="27"/>
      <c r="AU147" s="27"/>
      <c r="AV147" s="27"/>
      <c r="AW147" s="27"/>
      <c r="AX147" s="27"/>
      <c r="AY147" s="27"/>
      <c r="AZ147" s="27"/>
      <c r="BA147" s="27"/>
      <c r="BB147" s="27"/>
      <c r="BC147" s="27"/>
      <c r="BD147" s="27"/>
      <c r="BE147" s="27"/>
      <c r="BF147" s="27"/>
      <c r="BG147" s="27"/>
      <c r="BH147" s="27"/>
      <c r="BI147" s="27"/>
      <c r="BJ147" s="27"/>
      <c r="BK147" s="27"/>
      <c r="BL147" s="27"/>
      <c r="BM147" s="27"/>
      <c r="BN147" s="27"/>
      <c r="BO147" s="27"/>
      <c r="BP147" s="27"/>
      <c r="BQ147" s="27"/>
      <c r="BR147" s="27"/>
      <c r="BS147" s="27"/>
      <c r="BT147" s="27"/>
      <c r="BU147" s="27"/>
      <c r="BV147" s="27"/>
      <c r="BW147" s="27"/>
      <c r="BX147" s="27"/>
    </row>
    <row r="148" spans="1:76" s="28" customFormat="1" ht="16.5">
      <c r="A148" s="20">
        <f>IF(F148&lt;&gt;"",1+MAX($A$8:A147),"")</f>
        <v>129</v>
      </c>
      <c r="B148" s="258"/>
      <c r="C148" s="38" t="s">
        <v>215</v>
      </c>
      <c r="D148" s="24">
        <v>4</v>
      </c>
      <c r="E148" s="23">
        <v>0</v>
      </c>
      <c r="F148" s="24">
        <f t="shared" si="72"/>
        <v>4</v>
      </c>
      <c r="G148" s="128" t="s">
        <v>43</v>
      </c>
      <c r="H148" s="214">
        <v>64</v>
      </c>
      <c r="I148" s="25">
        <f t="shared" si="82"/>
        <v>256</v>
      </c>
      <c r="J148" s="222">
        <v>133.39999999999998</v>
      </c>
      <c r="K148" s="131">
        <f t="shared" si="74"/>
        <v>4.8509090909090897</v>
      </c>
      <c r="L148" s="131">
        <f t="shared" si="75"/>
        <v>0.82458770614692678</v>
      </c>
      <c r="M148" s="132">
        <f t="shared" si="76"/>
        <v>110</v>
      </c>
      <c r="N148" s="133">
        <f t="shared" si="77"/>
        <v>533.59999999999991</v>
      </c>
      <c r="O148" s="229">
        <f t="shared" si="78"/>
        <v>789.59999999999991</v>
      </c>
      <c r="P148" s="134">
        <f t="shared" si="79"/>
        <v>197.39999999999998</v>
      </c>
      <c r="Q148" s="27"/>
      <c r="R148" s="27"/>
      <c r="S148" s="27"/>
      <c r="T148" s="27"/>
      <c r="U148" s="27"/>
      <c r="V148" s="27"/>
      <c r="W148" s="27"/>
      <c r="X148" s="27"/>
      <c r="Y148" s="27"/>
      <c r="Z148" s="27"/>
      <c r="AA148" s="27"/>
      <c r="AB148" s="27"/>
      <c r="AC148" s="27"/>
      <c r="AD148" s="27"/>
      <c r="AE148" s="27"/>
      <c r="AF148" s="27"/>
      <c r="AG148" s="27"/>
      <c r="AH148" s="27"/>
      <c r="AI148" s="27"/>
      <c r="AJ148" s="27"/>
      <c r="AK148" s="27"/>
      <c r="AL148" s="27"/>
      <c r="AM148" s="27"/>
      <c r="AN148" s="27"/>
      <c r="AO148" s="27"/>
      <c r="AP148" s="27"/>
      <c r="AQ148" s="27"/>
      <c r="AR148" s="27"/>
      <c r="AS148" s="27"/>
      <c r="AT148" s="27"/>
      <c r="AU148" s="27"/>
      <c r="AV148" s="27"/>
      <c r="AW148" s="27"/>
      <c r="AX148" s="27"/>
      <c r="AY148" s="27"/>
      <c r="AZ148" s="27"/>
      <c r="BA148" s="27"/>
      <c r="BB148" s="27"/>
      <c r="BC148" s="27"/>
      <c r="BD148" s="27"/>
      <c r="BE148" s="27"/>
      <c r="BF148" s="27"/>
      <c r="BG148" s="27"/>
      <c r="BH148" s="27"/>
      <c r="BI148" s="27"/>
      <c r="BJ148" s="27"/>
      <c r="BK148" s="27"/>
      <c r="BL148" s="27"/>
      <c r="BM148" s="27"/>
      <c r="BN148" s="27"/>
      <c r="BO148" s="27"/>
      <c r="BP148" s="27"/>
      <c r="BQ148" s="27"/>
      <c r="BR148" s="27"/>
      <c r="BS148" s="27"/>
      <c r="BT148" s="27"/>
      <c r="BU148" s="27"/>
      <c r="BV148" s="27"/>
      <c r="BW148" s="27"/>
      <c r="BX148" s="27"/>
    </row>
    <row r="149" spans="1:76" s="28" customFormat="1" ht="16.5">
      <c r="A149" s="20">
        <f>IF(F149&lt;&gt;"",1+MAX($A$8:A148),"")</f>
        <v>130</v>
      </c>
      <c r="B149" s="258"/>
      <c r="C149" s="38" t="s">
        <v>216</v>
      </c>
      <c r="D149" s="24">
        <v>10</v>
      </c>
      <c r="E149" s="23">
        <v>0</v>
      </c>
      <c r="F149" s="24">
        <f t="shared" si="72"/>
        <v>10</v>
      </c>
      <c r="G149" s="128" t="s">
        <v>43</v>
      </c>
      <c r="H149" s="214">
        <v>71.42</v>
      </c>
      <c r="I149" s="25">
        <f t="shared" ref="I149:I154" si="83">H149*F149</f>
        <v>714.2</v>
      </c>
      <c r="J149" s="222">
        <v>148.85999999999999</v>
      </c>
      <c r="K149" s="131">
        <f t="shared" si="74"/>
        <v>13.532727272727271</v>
      </c>
      <c r="L149" s="131">
        <f t="shared" si="75"/>
        <v>0.73894934838102921</v>
      </c>
      <c r="M149" s="132">
        <f t="shared" si="76"/>
        <v>110</v>
      </c>
      <c r="N149" s="133">
        <f t="shared" si="77"/>
        <v>1488.6</v>
      </c>
      <c r="O149" s="229">
        <f t="shared" si="78"/>
        <v>2202.8000000000002</v>
      </c>
      <c r="P149" s="134">
        <f t="shared" si="79"/>
        <v>220.28000000000003</v>
      </c>
      <c r="Q149" s="27"/>
      <c r="R149" s="27"/>
      <c r="S149" s="27"/>
      <c r="T149" s="27"/>
      <c r="U149" s="27"/>
      <c r="V149" s="27"/>
      <c r="W149" s="27"/>
      <c r="X149" s="27"/>
      <c r="Y149" s="27"/>
      <c r="Z149" s="27"/>
      <c r="AA149" s="27"/>
      <c r="AB149" s="27"/>
      <c r="AC149" s="27"/>
      <c r="AD149" s="27"/>
      <c r="AE149" s="27"/>
      <c r="AF149" s="27"/>
      <c r="AG149" s="27"/>
      <c r="AH149" s="27"/>
      <c r="AI149" s="27"/>
      <c r="AJ149" s="27"/>
      <c r="AK149" s="27"/>
      <c r="AL149" s="27"/>
      <c r="AM149" s="27"/>
      <c r="AN149" s="27"/>
      <c r="AO149" s="27"/>
      <c r="AP149" s="27"/>
      <c r="AQ149" s="27"/>
      <c r="AR149" s="27"/>
      <c r="AS149" s="27"/>
      <c r="AT149" s="27"/>
      <c r="AU149" s="27"/>
      <c r="AV149" s="27"/>
      <c r="AW149" s="27"/>
      <c r="AX149" s="27"/>
      <c r="AY149" s="27"/>
      <c r="AZ149" s="27"/>
      <c r="BA149" s="27"/>
      <c r="BB149" s="27"/>
      <c r="BC149" s="27"/>
      <c r="BD149" s="27"/>
      <c r="BE149" s="27"/>
      <c r="BF149" s="27"/>
      <c r="BG149" s="27"/>
      <c r="BH149" s="27"/>
      <c r="BI149" s="27"/>
      <c r="BJ149" s="27"/>
      <c r="BK149" s="27"/>
      <c r="BL149" s="27"/>
      <c r="BM149" s="27"/>
      <c r="BN149" s="27"/>
      <c r="BO149" s="27"/>
      <c r="BP149" s="27"/>
      <c r="BQ149" s="27"/>
      <c r="BR149" s="27"/>
      <c r="BS149" s="27"/>
      <c r="BT149" s="27"/>
      <c r="BU149" s="27"/>
      <c r="BV149" s="27"/>
      <c r="BW149" s="27"/>
      <c r="BX149" s="27"/>
    </row>
    <row r="150" spans="1:76" s="28" customFormat="1" ht="16.5">
      <c r="A150" s="20">
        <f>IF(F150&lt;&gt;"",1+MAX($A$8:A149),"")</f>
        <v>131</v>
      </c>
      <c r="B150" s="258"/>
      <c r="C150" s="38" t="s">
        <v>217</v>
      </c>
      <c r="D150" s="24">
        <v>5</v>
      </c>
      <c r="E150" s="23">
        <v>0</v>
      </c>
      <c r="F150" s="24">
        <f t="shared" si="72"/>
        <v>5</v>
      </c>
      <c r="G150" s="128" t="s">
        <v>43</v>
      </c>
      <c r="H150" s="214">
        <v>714.2</v>
      </c>
      <c r="I150" s="25">
        <f t="shared" si="83"/>
        <v>3571</v>
      </c>
      <c r="J150" s="222">
        <v>744.28</v>
      </c>
      <c r="K150" s="131">
        <f t="shared" si="74"/>
        <v>33.830909090909088</v>
      </c>
      <c r="L150" s="131">
        <f t="shared" si="75"/>
        <v>0.14779384102757029</v>
      </c>
      <c r="M150" s="132">
        <f t="shared" si="76"/>
        <v>110</v>
      </c>
      <c r="N150" s="133">
        <f t="shared" si="77"/>
        <v>3721.3999999999996</v>
      </c>
      <c r="O150" s="229">
        <f t="shared" si="78"/>
        <v>7292.4</v>
      </c>
      <c r="P150" s="134">
        <f t="shared" si="79"/>
        <v>1458.48</v>
      </c>
      <c r="Q150" s="27"/>
      <c r="R150" s="27"/>
      <c r="S150" s="27"/>
      <c r="T150" s="27"/>
      <c r="U150" s="27"/>
      <c r="V150" s="27"/>
      <c r="W150" s="27"/>
      <c r="X150" s="27"/>
      <c r="Y150" s="27"/>
      <c r="Z150" s="27"/>
      <c r="AA150" s="27"/>
      <c r="AB150" s="27"/>
      <c r="AC150" s="27"/>
      <c r="AD150" s="27"/>
      <c r="AE150" s="27"/>
      <c r="AF150" s="27"/>
      <c r="AG150" s="27"/>
      <c r="AH150" s="27"/>
      <c r="AI150" s="27"/>
      <c r="AJ150" s="27"/>
      <c r="AK150" s="27"/>
      <c r="AL150" s="27"/>
      <c r="AM150" s="27"/>
      <c r="AN150" s="27"/>
      <c r="AO150" s="27"/>
      <c r="AP150" s="27"/>
      <c r="AQ150" s="27"/>
      <c r="AR150" s="27"/>
      <c r="AS150" s="27"/>
      <c r="AT150" s="27"/>
      <c r="AU150" s="27"/>
      <c r="AV150" s="27"/>
      <c r="AW150" s="27"/>
      <c r="AX150" s="27"/>
      <c r="AY150" s="27"/>
      <c r="AZ150" s="27"/>
      <c r="BA150" s="27"/>
      <c r="BB150" s="27"/>
      <c r="BC150" s="27"/>
      <c r="BD150" s="27"/>
      <c r="BE150" s="27"/>
      <c r="BF150" s="27"/>
      <c r="BG150" s="27"/>
      <c r="BH150" s="27"/>
      <c r="BI150" s="27"/>
      <c r="BJ150" s="27"/>
      <c r="BK150" s="27"/>
      <c r="BL150" s="27"/>
      <c r="BM150" s="27"/>
      <c r="BN150" s="27"/>
      <c r="BO150" s="27"/>
      <c r="BP150" s="27"/>
      <c r="BQ150" s="27"/>
      <c r="BR150" s="27"/>
      <c r="BS150" s="27"/>
      <c r="BT150" s="27"/>
      <c r="BU150" s="27"/>
      <c r="BV150" s="27"/>
      <c r="BW150" s="27"/>
      <c r="BX150" s="27"/>
    </row>
    <row r="151" spans="1:76" s="28" customFormat="1" ht="16.5">
      <c r="A151" s="20">
        <f>IF(F151&lt;&gt;"",1+MAX($A$8:A150),"")</f>
        <v>132</v>
      </c>
      <c r="B151" s="258"/>
      <c r="C151" s="38" t="s">
        <v>218</v>
      </c>
      <c r="D151" s="24">
        <v>1</v>
      </c>
      <c r="E151" s="23">
        <v>0</v>
      </c>
      <c r="F151" s="24">
        <f t="shared" si="72"/>
        <v>1</v>
      </c>
      <c r="G151" s="128" t="s">
        <v>43</v>
      </c>
      <c r="H151" s="214">
        <v>89.275000000000006</v>
      </c>
      <c r="I151" s="25">
        <f t="shared" si="83"/>
        <v>89.275000000000006</v>
      </c>
      <c r="J151" s="222">
        <v>165.39999999999998</v>
      </c>
      <c r="K151" s="131">
        <f t="shared" si="74"/>
        <v>1.5036363636363634</v>
      </c>
      <c r="L151" s="131">
        <f t="shared" si="75"/>
        <v>0.66505441354292638</v>
      </c>
      <c r="M151" s="132">
        <f t="shared" si="76"/>
        <v>110</v>
      </c>
      <c r="N151" s="133">
        <f t="shared" si="77"/>
        <v>165.39999999999998</v>
      </c>
      <c r="O151" s="229">
        <f t="shared" si="78"/>
        <v>254.67499999999998</v>
      </c>
      <c r="P151" s="134">
        <f t="shared" si="79"/>
        <v>254.67499999999998</v>
      </c>
      <c r="Q151" s="27"/>
      <c r="R151" s="27"/>
      <c r="S151" s="27"/>
      <c r="T151" s="27"/>
      <c r="U151" s="27"/>
      <c r="V151" s="27"/>
      <c r="W151" s="27"/>
      <c r="X151" s="27"/>
      <c r="Y151" s="27"/>
      <c r="Z151" s="27"/>
      <c r="AA151" s="27"/>
      <c r="AB151" s="27"/>
      <c r="AC151" s="27"/>
      <c r="AD151" s="27"/>
      <c r="AE151" s="27"/>
      <c r="AF151" s="27"/>
      <c r="AG151" s="27"/>
      <c r="AH151" s="27"/>
      <c r="AI151" s="27"/>
      <c r="AJ151" s="27"/>
      <c r="AK151" s="27"/>
      <c r="AL151" s="27"/>
      <c r="AM151" s="27"/>
      <c r="AN151" s="27"/>
      <c r="AO151" s="27"/>
      <c r="AP151" s="27"/>
      <c r="AQ151" s="27"/>
      <c r="AR151" s="27"/>
      <c r="AS151" s="27"/>
      <c r="AT151" s="27"/>
      <c r="AU151" s="27"/>
      <c r="AV151" s="27"/>
      <c r="AW151" s="27"/>
      <c r="AX151" s="27"/>
      <c r="AY151" s="27"/>
      <c r="AZ151" s="27"/>
      <c r="BA151" s="27"/>
      <c r="BB151" s="27"/>
      <c r="BC151" s="27"/>
      <c r="BD151" s="27"/>
      <c r="BE151" s="27"/>
      <c r="BF151" s="27"/>
      <c r="BG151" s="27"/>
      <c r="BH151" s="27"/>
      <c r="BI151" s="27"/>
      <c r="BJ151" s="27"/>
      <c r="BK151" s="27"/>
      <c r="BL151" s="27"/>
      <c r="BM151" s="27"/>
      <c r="BN151" s="27"/>
      <c r="BO151" s="27"/>
      <c r="BP151" s="27"/>
      <c r="BQ151" s="27"/>
      <c r="BR151" s="27"/>
      <c r="BS151" s="27"/>
      <c r="BT151" s="27"/>
      <c r="BU151" s="27"/>
      <c r="BV151" s="27"/>
      <c r="BW151" s="27"/>
      <c r="BX151" s="27"/>
    </row>
    <row r="152" spans="1:76" s="28" customFormat="1" ht="16.5">
      <c r="A152" s="20">
        <f>IF(F152&lt;&gt;"",1+MAX($A$8:A151),"")</f>
        <v>133</v>
      </c>
      <c r="B152" s="258"/>
      <c r="C152" s="38" t="s">
        <v>219</v>
      </c>
      <c r="D152" s="24">
        <v>3</v>
      </c>
      <c r="E152" s="23">
        <v>0</v>
      </c>
      <c r="F152" s="24">
        <f t="shared" si="72"/>
        <v>3</v>
      </c>
      <c r="G152" s="128" t="s">
        <v>43</v>
      </c>
      <c r="H152" s="214">
        <v>107.13000000000001</v>
      </c>
      <c r="I152" s="25">
        <f t="shared" si="83"/>
        <v>321.39000000000004</v>
      </c>
      <c r="J152" s="222">
        <v>186.07</v>
      </c>
      <c r="K152" s="131">
        <f t="shared" si="74"/>
        <v>5.0746363636363636</v>
      </c>
      <c r="L152" s="131">
        <f t="shared" si="75"/>
        <v>0.59117536411028104</v>
      </c>
      <c r="M152" s="132">
        <f t="shared" si="76"/>
        <v>110</v>
      </c>
      <c r="N152" s="133">
        <f t="shared" si="77"/>
        <v>558.21</v>
      </c>
      <c r="O152" s="229">
        <f t="shared" si="78"/>
        <v>879.60000000000014</v>
      </c>
      <c r="P152" s="134">
        <f t="shared" si="79"/>
        <v>293.20000000000005</v>
      </c>
      <c r="Q152" s="27"/>
      <c r="R152" s="27"/>
      <c r="S152" s="27"/>
      <c r="T152" s="27"/>
      <c r="U152" s="27"/>
      <c r="V152" s="27"/>
      <c r="W152" s="27"/>
      <c r="X152" s="27"/>
      <c r="Y152" s="27"/>
      <c r="Z152" s="27"/>
      <c r="AA152" s="27"/>
      <c r="AB152" s="27"/>
      <c r="AC152" s="27"/>
      <c r="AD152" s="27"/>
      <c r="AE152" s="27"/>
      <c r="AF152" s="27"/>
      <c r="AG152" s="27"/>
      <c r="AH152" s="27"/>
      <c r="AI152" s="27"/>
      <c r="AJ152" s="27"/>
      <c r="AK152" s="27"/>
      <c r="AL152" s="27"/>
      <c r="AM152" s="27"/>
      <c r="AN152" s="27"/>
      <c r="AO152" s="27"/>
      <c r="AP152" s="27"/>
      <c r="AQ152" s="27"/>
      <c r="AR152" s="27"/>
      <c r="AS152" s="27"/>
      <c r="AT152" s="27"/>
      <c r="AU152" s="27"/>
      <c r="AV152" s="27"/>
      <c r="AW152" s="27"/>
      <c r="AX152" s="27"/>
      <c r="AY152" s="27"/>
      <c r="AZ152" s="27"/>
      <c r="BA152" s="27"/>
      <c r="BB152" s="27"/>
      <c r="BC152" s="27"/>
      <c r="BD152" s="27"/>
      <c r="BE152" s="27"/>
      <c r="BF152" s="27"/>
      <c r="BG152" s="27"/>
      <c r="BH152" s="27"/>
      <c r="BI152" s="27"/>
      <c r="BJ152" s="27"/>
      <c r="BK152" s="27"/>
      <c r="BL152" s="27"/>
      <c r="BM152" s="27"/>
      <c r="BN152" s="27"/>
      <c r="BO152" s="27"/>
      <c r="BP152" s="27"/>
      <c r="BQ152" s="27"/>
      <c r="BR152" s="27"/>
      <c r="BS152" s="27"/>
      <c r="BT152" s="27"/>
      <c r="BU152" s="27"/>
      <c r="BV152" s="27"/>
      <c r="BW152" s="27"/>
      <c r="BX152" s="27"/>
    </row>
    <row r="153" spans="1:76" s="28" customFormat="1" ht="16.5">
      <c r="A153" s="20">
        <f>IF(F153&lt;&gt;"",1+MAX($A$8:A152),"")</f>
        <v>134</v>
      </c>
      <c r="B153" s="258"/>
      <c r="C153" s="38" t="s">
        <v>220</v>
      </c>
      <c r="D153" s="24">
        <v>4</v>
      </c>
      <c r="E153" s="23">
        <v>0</v>
      </c>
      <c r="F153" s="24">
        <f t="shared" si="72"/>
        <v>4</v>
      </c>
      <c r="G153" s="128" t="s">
        <v>43</v>
      </c>
      <c r="H153" s="214">
        <v>124.985</v>
      </c>
      <c r="I153" s="25">
        <f t="shared" si="83"/>
        <v>499.94</v>
      </c>
      <c r="J153" s="222">
        <v>217.09</v>
      </c>
      <c r="K153" s="131">
        <f t="shared" si="74"/>
        <v>7.894181818181818</v>
      </c>
      <c r="L153" s="131">
        <f t="shared" si="75"/>
        <v>0.50670228937307105</v>
      </c>
      <c r="M153" s="132">
        <f t="shared" si="76"/>
        <v>110</v>
      </c>
      <c r="N153" s="133">
        <f t="shared" si="77"/>
        <v>868.36</v>
      </c>
      <c r="O153" s="229">
        <f t="shared" si="78"/>
        <v>1368.3</v>
      </c>
      <c r="P153" s="134">
        <f t="shared" si="79"/>
        <v>342.07499999999999</v>
      </c>
      <c r="Q153" s="27"/>
      <c r="R153" s="27"/>
      <c r="S153" s="27"/>
      <c r="T153" s="27"/>
      <c r="U153" s="27"/>
      <c r="V153" s="27"/>
      <c r="W153" s="27"/>
      <c r="X153" s="27"/>
      <c r="Y153" s="27"/>
      <c r="Z153" s="27"/>
      <c r="AA153" s="27"/>
      <c r="AB153" s="27"/>
      <c r="AC153" s="27"/>
      <c r="AD153" s="27"/>
      <c r="AE153" s="27"/>
      <c r="AF153" s="27"/>
      <c r="AG153" s="27"/>
      <c r="AH153" s="27"/>
      <c r="AI153" s="27"/>
      <c r="AJ153" s="27"/>
      <c r="AK153" s="27"/>
      <c r="AL153" s="27"/>
      <c r="AM153" s="27"/>
      <c r="AN153" s="27"/>
      <c r="AO153" s="27"/>
      <c r="AP153" s="27"/>
      <c r="AQ153" s="27"/>
      <c r="AR153" s="27"/>
      <c r="AS153" s="27"/>
      <c r="AT153" s="27"/>
      <c r="AU153" s="27"/>
      <c r="AV153" s="27"/>
      <c r="AW153" s="27"/>
      <c r="AX153" s="27"/>
      <c r="AY153" s="27"/>
      <c r="AZ153" s="27"/>
      <c r="BA153" s="27"/>
      <c r="BB153" s="27"/>
      <c r="BC153" s="27"/>
      <c r="BD153" s="27"/>
      <c r="BE153" s="27"/>
      <c r="BF153" s="27"/>
      <c r="BG153" s="27"/>
      <c r="BH153" s="27"/>
      <c r="BI153" s="27"/>
      <c r="BJ153" s="27"/>
      <c r="BK153" s="27"/>
      <c r="BL153" s="27"/>
      <c r="BM153" s="27"/>
      <c r="BN153" s="27"/>
      <c r="BO153" s="27"/>
      <c r="BP153" s="27"/>
      <c r="BQ153" s="27"/>
      <c r="BR153" s="27"/>
      <c r="BS153" s="27"/>
      <c r="BT153" s="27"/>
      <c r="BU153" s="27"/>
      <c r="BV153" s="27"/>
      <c r="BW153" s="27"/>
      <c r="BX153" s="27"/>
    </row>
    <row r="154" spans="1:76" s="28" customFormat="1" ht="16.5">
      <c r="A154" s="20">
        <f>IF(F154&lt;&gt;"",1+MAX($A$8:A153),"")</f>
        <v>135</v>
      </c>
      <c r="B154" s="260"/>
      <c r="C154" s="38" t="s">
        <v>221</v>
      </c>
      <c r="D154" s="24">
        <v>1</v>
      </c>
      <c r="E154" s="23">
        <v>0</v>
      </c>
      <c r="F154" s="24">
        <f t="shared" si="72"/>
        <v>1</v>
      </c>
      <c r="G154" s="128" t="s">
        <v>43</v>
      </c>
      <c r="H154" s="214">
        <v>1428.4</v>
      </c>
      <c r="I154" s="25">
        <f t="shared" si="83"/>
        <v>1428.4</v>
      </c>
      <c r="J154" s="222">
        <v>1157.77</v>
      </c>
      <c r="K154" s="131">
        <f t="shared" si="74"/>
        <v>10.525181818181817</v>
      </c>
      <c r="L154" s="131">
        <f t="shared" si="75"/>
        <v>9.5010235193518588E-2</v>
      </c>
      <c r="M154" s="132">
        <f t="shared" si="76"/>
        <v>110</v>
      </c>
      <c r="N154" s="133">
        <f t="shared" si="77"/>
        <v>1157.77</v>
      </c>
      <c r="O154" s="229">
        <f t="shared" si="78"/>
        <v>2586.17</v>
      </c>
      <c r="P154" s="134">
        <f t="shared" si="79"/>
        <v>2586.17</v>
      </c>
      <c r="Q154" s="27"/>
      <c r="R154" s="27"/>
      <c r="S154" s="27"/>
      <c r="T154" s="27"/>
      <c r="U154" s="27"/>
      <c r="V154" s="27"/>
      <c r="W154" s="27"/>
      <c r="X154" s="27"/>
      <c r="Y154" s="27"/>
      <c r="Z154" s="27"/>
      <c r="AA154" s="27"/>
      <c r="AB154" s="27"/>
      <c r="AC154" s="27"/>
      <c r="AD154" s="27"/>
      <c r="AE154" s="27"/>
      <c r="AF154" s="27"/>
      <c r="AG154" s="27"/>
      <c r="AH154" s="27"/>
      <c r="AI154" s="27"/>
      <c r="AJ154" s="27"/>
      <c r="AK154" s="27"/>
      <c r="AL154" s="27"/>
      <c r="AM154" s="27"/>
      <c r="AN154" s="27"/>
      <c r="AO154" s="27"/>
      <c r="AP154" s="27"/>
      <c r="AQ154" s="27"/>
      <c r="AR154" s="27"/>
      <c r="AS154" s="27"/>
      <c r="AT154" s="27"/>
      <c r="AU154" s="27"/>
      <c r="AV154" s="27"/>
      <c r="AW154" s="27"/>
      <c r="AX154" s="27"/>
      <c r="AY154" s="27"/>
      <c r="AZ154" s="27"/>
      <c r="BA154" s="27"/>
      <c r="BB154" s="27"/>
      <c r="BC154" s="27"/>
      <c r="BD154" s="27"/>
      <c r="BE154" s="27"/>
      <c r="BF154" s="27"/>
      <c r="BG154" s="27"/>
      <c r="BH154" s="27"/>
      <c r="BI154" s="27"/>
      <c r="BJ154" s="27"/>
      <c r="BK154" s="27"/>
      <c r="BL154" s="27"/>
      <c r="BM154" s="27"/>
      <c r="BN154" s="27"/>
      <c r="BO154" s="27"/>
      <c r="BP154" s="27"/>
      <c r="BQ154" s="27"/>
      <c r="BR154" s="27"/>
      <c r="BS154" s="27"/>
      <c r="BT154" s="27"/>
      <c r="BU154" s="27"/>
      <c r="BV154" s="27"/>
      <c r="BW154" s="27"/>
      <c r="BX154" s="27"/>
    </row>
    <row r="155" spans="1:76" s="28" customFormat="1" ht="16.5">
      <c r="A155" s="20" t="str">
        <f>IF(F155&lt;&gt;"",1+MAX($A$8:A154),"")</f>
        <v/>
      </c>
      <c r="B155" s="284" t="s">
        <v>257</v>
      </c>
      <c r="C155" s="55" t="s">
        <v>120</v>
      </c>
      <c r="D155" s="24"/>
      <c r="E155" s="23"/>
      <c r="F155" s="24"/>
      <c r="G155" s="128"/>
      <c r="H155" s="213"/>
      <c r="I155" s="25"/>
      <c r="J155" s="215"/>
      <c r="K155" s="120"/>
      <c r="L155" s="131"/>
      <c r="M155" s="132"/>
      <c r="N155" s="133"/>
      <c r="O155" s="229"/>
      <c r="P155" s="134"/>
      <c r="Q155" s="27"/>
      <c r="R155" s="27"/>
      <c r="S155" s="27"/>
      <c r="T155" s="27"/>
      <c r="U155" s="27"/>
      <c r="V155" s="27"/>
      <c r="W155" s="27"/>
      <c r="X155" s="27"/>
      <c r="Y155" s="27"/>
      <c r="Z155" s="27"/>
      <c r="AA155" s="27"/>
      <c r="AB155" s="27"/>
      <c r="AC155" s="27"/>
      <c r="AD155" s="27"/>
      <c r="AE155" s="27"/>
      <c r="AF155" s="27"/>
      <c r="AG155" s="27"/>
      <c r="AH155" s="27"/>
      <c r="AI155" s="27"/>
      <c r="AJ155" s="27"/>
      <c r="AK155" s="27"/>
      <c r="AL155" s="27"/>
      <c r="AM155" s="27"/>
      <c r="AN155" s="27"/>
      <c r="AO155" s="27"/>
      <c r="AP155" s="27"/>
      <c r="AQ155" s="27"/>
      <c r="AR155" s="27"/>
      <c r="AS155" s="27"/>
      <c r="AT155" s="27"/>
      <c r="AU155" s="27"/>
      <c r="AV155" s="27"/>
      <c r="AW155" s="27"/>
      <c r="AX155" s="27"/>
      <c r="AY155" s="27"/>
      <c r="AZ155" s="27"/>
      <c r="BA155" s="27"/>
      <c r="BB155" s="27"/>
      <c r="BC155" s="27"/>
      <c r="BD155" s="27"/>
      <c r="BE155" s="27"/>
      <c r="BF155" s="27"/>
      <c r="BG155" s="27"/>
      <c r="BH155" s="27"/>
      <c r="BI155" s="27"/>
      <c r="BJ155" s="27"/>
      <c r="BK155" s="27"/>
      <c r="BL155" s="27"/>
      <c r="BM155" s="27"/>
      <c r="BN155" s="27"/>
      <c r="BO155" s="27"/>
      <c r="BP155" s="27"/>
      <c r="BQ155" s="27"/>
      <c r="BR155" s="27"/>
      <c r="BS155" s="27"/>
      <c r="BT155" s="27"/>
      <c r="BU155" s="27"/>
      <c r="BV155" s="27"/>
      <c r="BW155" s="27"/>
      <c r="BX155" s="27"/>
    </row>
    <row r="156" spans="1:76" s="28" customFormat="1" ht="16.5">
      <c r="A156" s="20">
        <f>IF(F156&lt;&gt;"",1+MAX($A$8:A155),"")</f>
        <v>136</v>
      </c>
      <c r="B156" s="258"/>
      <c r="C156" s="38" t="s">
        <v>222</v>
      </c>
      <c r="D156" s="24">
        <v>11</v>
      </c>
      <c r="E156" s="23">
        <v>0</v>
      </c>
      <c r="F156" s="24">
        <f t="shared" ref="F156:F163" si="84">(1+E156)*D156</f>
        <v>11</v>
      </c>
      <c r="G156" s="128" t="s">
        <v>43</v>
      </c>
      <c r="H156" s="214">
        <v>17</v>
      </c>
      <c r="I156" s="25">
        <f t="shared" ref="I156:I163" si="85">H156*F156</f>
        <v>187</v>
      </c>
      <c r="J156" s="222">
        <v>59.059999999999995</v>
      </c>
      <c r="K156" s="131">
        <f t="shared" ref="K156:K163" si="86">N156/M156</f>
        <v>5.9059999999999997</v>
      </c>
      <c r="L156" s="131">
        <f t="shared" ref="L156:L163" si="87">D156/K156</f>
        <v>1.8625126989502203</v>
      </c>
      <c r="M156" s="132">
        <f t="shared" ref="M156:M163" si="88">M$24</f>
        <v>110</v>
      </c>
      <c r="N156" s="133">
        <f t="shared" ref="N156:N163" si="89">D156*J156</f>
        <v>649.66</v>
      </c>
      <c r="O156" s="229">
        <f t="shared" ref="O156:O163" si="90">N156+I156</f>
        <v>836.66</v>
      </c>
      <c r="P156" s="134">
        <f t="shared" ref="P156:P163" si="91">O156/F156</f>
        <v>76.06</v>
      </c>
      <c r="Q156" s="27"/>
      <c r="R156" s="27"/>
      <c r="S156" s="27"/>
      <c r="T156" s="27"/>
      <c r="U156" s="27"/>
      <c r="V156" s="27"/>
      <c r="W156" s="27"/>
      <c r="X156" s="27"/>
      <c r="Y156" s="27"/>
      <c r="Z156" s="27"/>
      <c r="AA156" s="27"/>
      <c r="AB156" s="27"/>
      <c r="AC156" s="27"/>
      <c r="AD156" s="27"/>
      <c r="AE156" s="27"/>
      <c r="AF156" s="27"/>
      <c r="AG156" s="27"/>
      <c r="AH156" s="27"/>
      <c r="AI156" s="27"/>
      <c r="AJ156" s="27"/>
      <c r="AK156" s="27"/>
      <c r="AL156" s="27"/>
      <c r="AM156" s="27"/>
      <c r="AN156" s="27"/>
      <c r="AO156" s="27"/>
      <c r="AP156" s="27"/>
      <c r="AQ156" s="27"/>
      <c r="AR156" s="27"/>
      <c r="AS156" s="27"/>
      <c r="AT156" s="27"/>
      <c r="AU156" s="27"/>
      <c r="AV156" s="27"/>
      <c r="AW156" s="27"/>
      <c r="AX156" s="27"/>
      <c r="AY156" s="27"/>
      <c r="AZ156" s="27"/>
      <c r="BA156" s="27"/>
      <c r="BB156" s="27"/>
      <c r="BC156" s="27"/>
      <c r="BD156" s="27"/>
      <c r="BE156" s="27"/>
      <c r="BF156" s="27"/>
      <c r="BG156" s="27"/>
      <c r="BH156" s="27"/>
      <c r="BI156" s="27"/>
      <c r="BJ156" s="27"/>
      <c r="BK156" s="27"/>
      <c r="BL156" s="27"/>
      <c r="BM156" s="27"/>
      <c r="BN156" s="27"/>
      <c r="BO156" s="27"/>
      <c r="BP156" s="27"/>
      <c r="BQ156" s="27"/>
      <c r="BR156" s="27"/>
      <c r="BS156" s="27"/>
      <c r="BT156" s="27"/>
      <c r="BU156" s="27"/>
      <c r="BV156" s="27"/>
      <c r="BW156" s="27"/>
      <c r="BX156" s="27"/>
    </row>
    <row r="157" spans="1:76" s="28" customFormat="1" ht="16.5">
      <c r="A157" s="20">
        <f>IF(F157&lt;&gt;"",1+MAX($A$8:A156),"")</f>
        <v>137</v>
      </c>
      <c r="B157" s="258"/>
      <c r="C157" s="38" t="s">
        <v>223</v>
      </c>
      <c r="D157" s="24">
        <v>5</v>
      </c>
      <c r="E157" s="23">
        <v>0</v>
      </c>
      <c r="F157" s="24">
        <f t="shared" si="84"/>
        <v>5</v>
      </c>
      <c r="G157" s="128" t="s">
        <v>43</v>
      </c>
      <c r="H157" s="214">
        <v>18.25</v>
      </c>
      <c r="I157" s="25">
        <f t="shared" si="85"/>
        <v>91.25</v>
      </c>
      <c r="J157" s="222">
        <v>63.4</v>
      </c>
      <c r="K157" s="131">
        <f t="shared" si="86"/>
        <v>2.8818181818181818</v>
      </c>
      <c r="L157" s="131">
        <f t="shared" si="87"/>
        <v>1.7350157728706626</v>
      </c>
      <c r="M157" s="132">
        <f t="shared" si="88"/>
        <v>110</v>
      </c>
      <c r="N157" s="133">
        <f t="shared" si="89"/>
        <v>317</v>
      </c>
      <c r="O157" s="229">
        <f t="shared" si="90"/>
        <v>408.25</v>
      </c>
      <c r="P157" s="134">
        <f t="shared" si="91"/>
        <v>81.650000000000006</v>
      </c>
      <c r="Q157" s="27"/>
      <c r="R157" s="27"/>
      <c r="S157" s="27"/>
      <c r="T157" s="27"/>
      <c r="U157" s="27"/>
      <c r="V157" s="27"/>
      <c r="W157" s="27"/>
      <c r="X157" s="27"/>
      <c r="Y157" s="27"/>
      <c r="Z157" s="27"/>
      <c r="AA157" s="27"/>
      <c r="AB157" s="27"/>
      <c r="AC157" s="27"/>
      <c r="AD157" s="27"/>
      <c r="AE157" s="27"/>
      <c r="AF157" s="27"/>
      <c r="AG157" s="27"/>
      <c r="AH157" s="27"/>
      <c r="AI157" s="27"/>
      <c r="AJ157" s="27"/>
      <c r="AK157" s="27"/>
      <c r="AL157" s="27"/>
      <c r="AM157" s="27"/>
      <c r="AN157" s="27"/>
      <c r="AO157" s="27"/>
      <c r="AP157" s="27"/>
      <c r="AQ157" s="27"/>
      <c r="AR157" s="27"/>
      <c r="AS157" s="27"/>
      <c r="AT157" s="27"/>
      <c r="AU157" s="27"/>
      <c r="AV157" s="27"/>
      <c r="AW157" s="27"/>
      <c r="AX157" s="27"/>
      <c r="AY157" s="27"/>
      <c r="AZ157" s="27"/>
      <c r="BA157" s="27"/>
      <c r="BB157" s="27"/>
      <c r="BC157" s="27"/>
      <c r="BD157" s="27"/>
      <c r="BE157" s="27"/>
      <c r="BF157" s="27"/>
      <c r="BG157" s="27"/>
      <c r="BH157" s="27"/>
      <c r="BI157" s="27"/>
      <c r="BJ157" s="27"/>
      <c r="BK157" s="27"/>
      <c r="BL157" s="27"/>
      <c r="BM157" s="27"/>
      <c r="BN157" s="27"/>
      <c r="BO157" s="27"/>
      <c r="BP157" s="27"/>
      <c r="BQ157" s="27"/>
      <c r="BR157" s="27"/>
      <c r="BS157" s="27"/>
      <c r="BT157" s="27"/>
      <c r="BU157" s="27"/>
      <c r="BV157" s="27"/>
      <c r="BW157" s="27"/>
      <c r="BX157" s="27"/>
    </row>
    <row r="158" spans="1:76" s="28" customFormat="1" ht="16.5">
      <c r="A158" s="20">
        <f>IF(F158&lt;&gt;"",1+MAX($A$8:A157),"")</f>
        <v>138</v>
      </c>
      <c r="B158" s="258"/>
      <c r="C158" s="38" t="s">
        <v>224</v>
      </c>
      <c r="D158" s="24">
        <v>1</v>
      </c>
      <c r="E158" s="23">
        <v>0</v>
      </c>
      <c r="F158" s="24">
        <f t="shared" si="84"/>
        <v>1</v>
      </c>
      <c r="G158" s="128" t="s">
        <v>43</v>
      </c>
      <c r="H158" s="214">
        <v>17</v>
      </c>
      <c r="I158" s="25">
        <f t="shared" si="85"/>
        <v>17</v>
      </c>
      <c r="J158" s="222">
        <v>59.059999999999995</v>
      </c>
      <c r="K158" s="131">
        <f t="shared" si="86"/>
        <v>0.53690909090909089</v>
      </c>
      <c r="L158" s="131">
        <f t="shared" si="87"/>
        <v>1.8625126989502201</v>
      </c>
      <c r="M158" s="132">
        <f t="shared" si="88"/>
        <v>110</v>
      </c>
      <c r="N158" s="133">
        <f t="shared" si="89"/>
        <v>59.059999999999995</v>
      </c>
      <c r="O158" s="229">
        <f t="shared" si="90"/>
        <v>76.06</v>
      </c>
      <c r="P158" s="134">
        <f t="shared" si="91"/>
        <v>76.06</v>
      </c>
      <c r="Q158" s="27"/>
      <c r="R158" s="27"/>
      <c r="S158" s="27"/>
      <c r="T158" s="27"/>
      <c r="U158" s="27"/>
      <c r="V158" s="27"/>
      <c r="W158" s="27"/>
      <c r="X158" s="27"/>
      <c r="Y158" s="27"/>
      <c r="Z158" s="27"/>
      <c r="AA158" s="27"/>
      <c r="AB158" s="27"/>
      <c r="AC158" s="27"/>
      <c r="AD158" s="27"/>
      <c r="AE158" s="27"/>
      <c r="AF158" s="27"/>
      <c r="AG158" s="27"/>
      <c r="AH158" s="27"/>
      <c r="AI158" s="27"/>
      <c r="AJ158" s="27"/>
      <c r="AK158" s="27"/>
      <c r="AL158" s="27"/>
      <c r="AM158" s="27"/>
      <c r="AN158" s="27"/>
      <c r="AO158" s="27"/>
      <c r="AP158" s="27"/>
      <c r="AQ158" s="27"/>
      <c r="AR158" s="27"/>
      <c r="AS158" s="27"/>
      <c r="AT158" s="27"/>
      <c r="AU158" s="27"/>
      <c r="AV158" s="27"/>
      <c r="AW158" s="27"/>
      <c r="AX158" s="27"/>
      <c r="AY158" s="27"/>
      <c r="AZ158" s="27"/>
      <c r="BA158" s="27"/>
      <c r="BB158" s="27"/>
      <c r="BC158" s="27"/>
      <c r="BD158" s="27"/>
      <c r="BE158" s="27"/>
      <c r="BF158" s="27"/>
      <c r="BG158" s="27"/>
      <c r="BH158" s="27"/>
      <c r="BI158" s="27"/>
      <c r="BJ158" s="27"/>
      <c r="BK158" s="27"/>
      <c r="BL158" s="27"/>
      <c r="BM158" s="27"/>
      <c r="BN158" s="27"/>
      <c r="BO158" s="27"/>
      <c r="BP158" s="27"/>
      <c r="BQ158" s="27"/>
      <c r="BR158" s="27"/>
      <c r="BS158" s="27"/>
      <c r="BT158" s="27"/>
      <c r="BU158" s="27"/>
      <c r="BV158" s="27"/>
      <c r="BW158" s="27"/>
      <c r="BX158" s="27"/>
    </row>
    <row r="159" spans="1:76" s="28" customFormat="1" ht="16.5">
      <c r="A159" s="20">
        <f>IF(F159&lt;&gt;"",1+MAX($A$8:A158),"")</f>
        <v>139</v>
      </c>
      <c r="B159" s="258"/>
      <c r="C159" s="38" t="s">
        <v>225</v>
      </c>
      <c r="D159" s="24">
        <v>8</v>
      </c>
      <c r="E159" s="23">
        <v>0</v>
      </c>
      <c r="F159" s="24">
        <f t="shared" si="84"/>
        <v>8</v>
      </c>
      <c r="G159" s="128" t="s">
        <v>43</v>
      </c>
      <c r="H159" s="214">
        <v>17</v>
      </c>
      <c r="I159" s="25">
        <f t="shared" si="85"/>
        <v>136</v>
      </c>
      <c r="J159" s="222">
        <v>59.059999999999995</v>
      </c>
      <c r="K159" s="131">
        <f t="shared" si="86"/>
        <v>4.2952727272727271</v>
      </c>
      <c r="L159" s="131">
        <f t="shared" si="87"/>
        <v>1.8625126989502201</v>
      </c>
      <c r="M159" s="132">
        <f t="shared" si="88"/>
        <v>110</v>
      </c>
      <c r="N159" s="133">
        <f t="shared" si="89"/>
        <v>472.47999999999996</v>
      </c>
      <c r="O159" s="229">
        <f t="shared" si="90"/>
        <v>608.48</v>
      </c>
      <c r="P159" s="134">
        <f t="shared" si="91"/>
        <v>76.06</v>
      </c>
      <c r="Q159" s="27"/>
      <c r="R159" s="27"/>
      <c r="S159" s="27"/>
      <c r="T159" s="27"/>
      <c r="U159" s="27"/>
      <c r="V159" s="27"/>
      <c r="W159" s="27"/>
      <c r="X159" s="27"/>
      <c r="Y159" s="27"/>
      <c r="Z159" s="27"/>
      <c r="AA159" s="27"/>
      <c r="AB159" s="27"/>
      <c r="AC159" s="27"/>
      <c r="AD159" s="27"/>
      <c r="AE159" s="27"/>
      <c r="AF159" s="27"/>
      <c r="AG159" s="27"/>
      <c r="AH159" s="27"/>
      <c r="AI159" s="27"/>
      <c r="AJ159" s="27"/>
      <c r="AK159" s="27"/>
      <c r="AL159" s="27"/>
      <c r="AM159" s="27"/>
      <c r="AN159" s="27"/>
      <c r="AO159" s="27"/>
      <c r="AP159" s="27"/>
      <c r="AQ159" s="27"/>
      <c r="AR159" s="27"/>
      <c r="AS159" s="27"/>
      <c r="AT159" s="27"/>
      <c r="AU159" s="27"/>
      <c r="AV159" s="27"/>
      <c r="AW159" s="27"/>
      <c r="AX159" s="27"/>
      <c r="AY159" s="27"/>
      <c r="AZ159" s="27"/>
      <c r="BA159" s="27"/>
      <c r="BB159" s="27"/>
      <c r="BC159" s="27"/>
      <c r="BD159" s="27"/>
      <c r="BE159" s="27"/>
      <c r="BF159" s="27"/>
      <c r="BG159" s="27"/>
      <c r="BH159" s="27"/>
      <c r="BI159" s="27"/>
      <c r="BJ159" s="27"/>
      <c r="BK159" s="27"/>
      <c r="BL159" s="27"/>
      <c r="BM159" s="27"/>
      <c r="BN159" s="27"/>
      <c r="BO159" s="27"/>
      <c r="BP159" s="27"/>
      <c r="BQ159" s="27"/>
      <c r="BR159" s="27"/>
      <c r="BS159" s="27"/>
      <c r="BT159" s="27"/>
      <c r="BU159" s="27"/>
      <c r="BV159" s="27"/>
      <c r="BW159" s="27"/>
      <c r="BX159" s="27"/>
    </row>
    <row r="160" spans="1:76" s="28" customFormat="1" ht="16.5">
      <c r="A160" s="20">
        <f>IF(F160&lt;&gt;"",1+MAX($A$8:A159),"")</f>
        <v>140</v>
      </c>
      <c r="B160" s="258"/>
      <c r="C160" s="207" t="s">
        <v>226</v>
      </c>
      <c r="D160" s="24">
        <v>1</v>
      </c>
      <c r="E160" s="23">
        <v>0</v>
      </c>
      <c r="F160" s="24">
        <f t="shared" si="84"/>
        <v>1</v>
      </c>
      <c r="G160" s="128" t="s">
        <v>43</v>
      </c>
      <c r="H160" s="214">
        <v>18.25</v>
      </c>
      <c r="I160" s="25">
        <f t="shared" si="85"/>
        <v>18.25</v>
      </c>
      <c r="J160" s="222">
        <v>63.4</v>
      </c>
      <c r="K160" s="131">
        <f t="shared" si="86"/>
        <v>0.5763636363636363</v>
      </c>
      <c r="L160" s="131">
        <f t="shared" si="87"/>
        <v>1.7350157728706626</v>
      </c>
      <c r="M160" s="132">
        <f t="shared" si="88"/>
        <v>110</v>
      </c>
      <c r="N160" s="133">
        <f t="shared" si="89"/>
        <v>63.4</v>
      </c>
      <c r="O160" s="229">
        <f t="shared" si="90"/>
        <v>81.650000000000006</v>
      </c>
      <c r="P160" s="134">
        <f t="shared" si="91"/>
        <v>81.650000000000006</v>
      </c>
      <c r="Q160" s="27"/>
      <c r="R160" s="27"/>
      <c r="S160" s="27"/>
      <c r="T160" s="27"/>
      <c r="U160" s="27"/>
      <c r="V160" s="27"/>
      <c r="W160" s="27"/>
      <c r="X160" s="27"/>
      <c r="Y160" s="27"/>
      <c r="Z160" s="27"/>
      <c r="AA160" s="27"/>
      <c r="AB160" s="27"/>
      <c r="AC160" s="27"/>
      <c r="AD160" s="27"/>
      <c r="AE160" s="27"/>
      <c r="AF160" s="27"/>
      <c r="AG160" s="27"/>
      <c r="AH160" s="27"/>
      <c r="AI160" s="27"/>
      <c r="AJ160" s="27"/>
      <c r="AK160" s="27"/>
      <c r="AL160" s="27"/>
      <c r="AM160" s="27"/>
      <c r="AN160" s="27"/>
      <c r="AO160" s="27"/>
      <c r="AP160" s="27"/>
      <c r="AQ160" s="27"/>
      <c r="AR160" s="27"/>
      <c r="AS160" s="27"/>
      <c r="AT160" s="27"/>
      <c r="AU160" s="27"/>
      <c r="AV160" s="27"/>
      <c r="AW160" s="27"/>
      <c r="AX160" s="27"/>
      <c r="AY160" s="27"/>
      <c r="AZ160" s="27"/>
      <c r="BA160" s="27"/>
      <c r="BB160" s="27"/>
      <c r="BC160" s="27"/>
      <c r="BD160" s="27"/>
      <c r="BE160" s="27"/>
      <c r="BF160" s="27"/>
      <c r="BG160" s="27"/>
      <c r="BH160" s="27"/>
      <c r="BI160" s="27"/>
      <c r="BJ160" s="27"/>
      <c r="BK160" s="27"/>
      <c r="BL160" s="27"/>
      <c r="BM160" s="27"/>
      <c r="BN160" s="27"/>
      <c r="BO160" s="27"/>
      <c r="BP160" s="27"/>
      <c r="BQ160" s="27"/>
      <c r="BR160" s="27"/>
      <c r="BS160" s="27"/>
      <c r="BT160" s="27"/>
      <c r="BU160" s="27"/>
      <c r="BV160" s="27"/>
      <c r="BW160" s="27"/>
      <c r="BX160" s="27"/>
    </row>
    <row r="161" spans="1:76" s="28" customFormat="1" ht="16.5">
      <c r="A161" s="20">
        <f>IF(F161&lt;&gt;"",1+MAX($A$8:A160),"")</f>
        <v>141</v>
      </c>
      <c r="B161" s="258"/>
      <c r="C161" s="207" t="s">
        <v>227</v>
      </c>
      <c r="D161" s="24">
        <v>2</v>
      </c>
      <c r="E161" s="23">
        <v>0</v>
      </c>
      <c r="F161" s="24">
        <f t="shared" si="84"/>
        <v>2</v>
      </c>
      <c r="G161" s="128" t="s">
        <v>43</v>
      </c>
      <c r="H161" s="214">
        <v>211</v>
      </c>
      <c r="I161" s="25">
        <f t="shared" si="85"/>
        <v>422</v>
      </c>
      <c r="J161" s="222">
        <v>191.06</v>
      </c>
      <c r="K161" s="131">
        <f t="shared" si="86"/>
        <v>3.4738181818181819</v>
      </c>
      <c r="L161" s="131">
        <f t="shared" si="87"/>
        <v>0.57573537108761641</v>
      </c>
      <c r="M161" s="132">
        <f t="shared" si="88"/>
        <v>110</v>
      </c>
      <c r="N161" s="133">
        <f t="shared" si="89"/>
        <v>382.12</v>
      </c>
      <c r="O161" s="229">
        <f t="shared" si="90"/>
        <v>804.12</v>
      </c>
      <c r="P161" s="134">
        <f t="shared" si="91"/>
        <v>402.06</v>
      </c>
      <c r="Q161" s="27"/>
      <c r="R161" s="27"/>
      <c r="S161" s="27"/>
      <c r="T161" s="27"/>
      <c r="U161" s="27"/>
      <c r="V161" s="27"/>
      <c r="W161" s="27"/>
      <c r="X161" s="27"/>
      <c r="Y161" s="27"/>
      <c r="Z161" s="27"/>
      <c r="AA161" s="27"/>
      <c r="AB161" s="27"/>
      <c r="AC161" s="27"/>
      <c r="AD161" s="27"/>
      <c r="AE161" s="27"/>
      <c r="AF161" s="27"/>
      <c r="AG161" s="27"/>
      <c r="AH161" s="27"/>
      <c r="AI161" s="27"/>
      <c r="AJ161" s="27"/>
      <c r="AK161" s="27"/>
      <c r="AL161" s="27"/>
      <c r="AM161" s="27"/>
      <c r="AN161" s="27"/>
      <c r="AO161" s="27"/>
      <c r="AP161" s="27"/>
      <c r="AQ161" s="27"/>
      <c r="AR161" s="27"/>
      <c r="AS161" s="27"/>
      <c r="AT161" s="27"/>
      <c r="AU161" s="27"/>
      <c r="AV161" s="27"/>
      <c r="AW161" s="27"/>
      <c r="AX161" s="27"/>
      <c r="AY161" s="27"/>
      <c r="AZ161" s="27"/>
      <c r="BA161" s="27"/>
      <c r="BB161" s="27"/>
      <c r="BC161" s="27"/>
      <c r="BD161" s="27"/>
      <c r="BE161" s="27"/>
      <c r="BF161" s="27"/>
      <c r="BG161" s="27"/>
      <c r="BH161" s="27"/>
      <c r="BI161" s="27"/>
      <c r="BJ161" s="27"/>
      <c r="BK161" s="27"/>
      <c r="BL161" s="27"/>
      <c r="BM161" s="27"/>
      <c r="BN161" s="27"/>
      <c r="BO161" s="27"/>
      <c r="BP161" s="27"/>
      <c r="BQ161" s="27"/>
      <c r="BR161" s="27"/>
      <c r="BS161" s="27"/>
      <c r="BT161" s="27"/>
      <c r="BU161" s="27"/>
      <c r="BV161" s="27"/>
      <c r="BW161" s="27"/>
      <c r="BX161" s="27"/>
    </row>
    <row r="162" spans="1:76" s="28" customFormat="1" ht="16.5">
      <c r="A162" s="20">
        <f>IF(F162&lt;&gt;"",1+MAX($A$8:A161),"")</f>
        <v>142</v>
      </c>
      <c r="B162" s="258"/>
      <c r="C162" s="207" t="s">
        <v>228</v>
      </c>
      <c r="D162" s="24">
        <v>6</v>
      </c>
      <c r="E162" s="23">
        <v>0</v>
      </c>
      <c r="F162" s="24">
        <f t="shared" si="84"/>
        <v>6</v>
      </c>
      <c r="G162" s="128" t="s">
        <v>43</v>
      </c>
      <c r="H162" s="214">
        <v>62.8</v>
      </c>
      <c r="I162" s="25">
        <f t="shared" si="85"/>
        <v>376.79999999999995</v>
      </c>
      <c r="J162" s="222">
        <v>145.89999999999998</v>
      </c>
      <c r="K162" s="131">
        <f t="shared" si="86"/>
        <v>7.9581818181818171</v>
      </c>
      <c r="L162" s="131">
        <f t="shared" si="87"/>
        <v>0.75394105551747781</v>
      </c>
      <c r="M162" s="132">
        <f t="shared" si="88"/>
        <v>110</v>
      </c>
      <c r="N162" s="133">
        <f t="shared" si="89"/>
        <v>875.39999999999986</v>
      </c>
      <c r="O162" s="229">
        <f t="shared" si="90"/>
        <v>1252.1999999999998</v>
      </c>
      <c r="P162" s="134">
        <f t="shared" si="91"/>
        <v>208.69999999999996</v>
      </c>
      <c r="Q162" s="27"/>
      <c r="R162" s="27"/>
      <c r="S162" s="27"/>
      <c r="T162" s="27"/>
      <c r="U162" s="27"/>
      <c r="V162" s="27"/>
      <c r="W162" s="27"/>
      <c r="X162" s="27"/>
      <c r="Y162" s="27"/>
      <c r="Z162" s="27"/>
      <c r="AA162" s="27"/>
      <c r="AB162" s="27"/>
      <c r="AC162" s="27"/>
      <c r="AD162" s="27"/>
      <c r="AE162" s="27"/>
      <c r="AF162" s="27"/>
      <c r="AG162" s="27"/>
      <c r="AH162" s="27"/>
      <c r="AI162" s="27"/>
      <c r="AJ162" s="27"/>
      <c r="AK162" s="27"/>
      <c r="AL162" s="27"/>
      <c r="AM162" s="27"/>
      <c r="AN162" s="27"/>
      <c r="AO162" s="27"/>
      <c r="AP162" s="27"/>
      <c r="AQ162" s="27"/>
      <c r="AR162" s="27"/>
      <c r="AS162" s="27"/>
      <c r="AT162" s="27"/>
      <c r="AU162" s="27"/>
      <c r="AV162" s="27"/>
      <c r="AW162" s="27"/>
      <c r="AX162" s="27"/>
      <c r="AY162" s="27"/>
      <c r="AZ162" s="27"/>
      <c r="BA162" s="27"/>
      <c r="BB162" s="27"/>
      <c r="BC162" s="27"/>
      <c r="BD162" s="27"/>
      <c r="BE162" s="27"/>
      <c r="BF162" s="27"/>
      <c r="BG162" s="27"/>
      <c r="BH162" s="27"/>
      <c r="BI162" s="27"/>
      <c r="BJ162" s="27"/>
      <c r="BK162" s="27"/>
      <c r="BL162" s="27"/>
      <c r="BM162" s="27"/>
      <c r="BN162" s="27"/>
      <c r="BO162" s="27"/>
      <c r="BP162" s="27"/>
      <c r="BQ162" s="27"/>
      <c r="BR162" s="27"/>
      <c r="BS162" s="27"/>
      <c r="BT162" s="27"/>
      <c r="BU162" s="27"/>
      <c r="BV162" s="27"/>
      <c r="BW162" s="27"/>
      <c r="BX162" s="27"/>
    </row>
    <row r="163" spans="1:76" s="28" customFormat="1" ht="16.5">
      <c r="A163" s="20">
        <f>IF(F163&lt;&gt;"",1+MAX($A$8:A162),"")</f>
        <v>143</v>
      </c>
      <c r="B163" s="260"/>
      <c r="C163" s="207" t="s">
        <v>229</v>
      </c>
      <c r="D163" s="24">
        <v>1</v>
      </c>
      <c r="E163" s="23">
        <v>0</v>
      </c>
      <c r="F163" s="24">
        <f t="shared" si="84"/>
        <v>1</v>
      </c>
      <c r="G163" s="128" t="s">
        <v>43</v>
      </c>
      <c r="H163" s="214">
        <v>163</v>
      </c>
      <c r="I163" s="25">
        <f t="shared" si="85"/>
        <v>163</v>
      </c>
      <c r="J163" s="222">
        <v>191.06</v>
      </c>
      <c r="K163" s="131">
        <f t="shared" si="86"/>
        <v>1.736909090909091</v>
      </c>
      <c r="L163" s="131">
        <f t="shared" si="87"/>
        <v>0.57573537108761641</v>
      </c>
      <c r="M163" s="132">
        <f t="shared" si="88"/>
        <v>110</v>
      </c>
      <c r="N163" s="133">
        <f t="shared" si="89"/>
        <v>191.06</v>
      </c>
      <c r="O163" s="229">
        <f t="shared" si="90"/>
        <v>354.06</v>
      </c>
      <c r="P163" s="134">
        <f t="shared" si="91"/>
        <v>354.06</v>
      </c>
      <c r="Q163" s="27"/>
      <c r="R163" s="27"/>
      <c r="S163" s="27"/>
      <c r="T163" s="27"/>
      <c r="U163" s="27"/>
      <c r="V163" s="27"/>
      <c r="W163" s="27"/>
      <c r="X163" s="27"/>
      <c r="Y163" s="27"/>
      <c r="Z163" s="27"/>
      <c r="AA163" s="27"/>
      <c r="AB163" s="27"/>
      <c r="AC163" s="27"/>
      <c r="AD163" s="27"/>
      <c r="AE163" s="27"/>
      <c r="AF163" s="27"/>
      <c r="AG163" s="27"/>
      <c r="AH163" s="27"/>
      <c r="AI163" s="27"/>
      <c r="AJ163" s="27"/>
      <c r="AK163" s="27"/>
      <c r="AL163" s="27"/>
      <c r="AM163" s="27"/>
      <c r="AN163" s="27"/>
      <c r="AO163" s="27"/>
      <c r="AP163" s="27"/>
      <c r="AQ163" s="27"/>
      <c r="AR163" s="27"/>
      <c r="AS163" s="27"/>
      <c r="AT163" s="27"/>
      <c r="AU163" s="27"/>
      <c r="AV163" s="27"/>
      <c r="AW163" s="27"/>
      <c r="AX163" s="27"/>
      <c r="AY163" s="27"/>
      <c r="AZ163" s="27"/>
      <c r="BA163" s="27"/>
      <c r="BB163" s="27"/>
      <c r="BC163" s="27"/>
      <c r="BD163" s="27"/>
      <c r="BE163" s="27"/>
      <c r="BF163" s="27"/>
      <c r="BG163" s="27"/>
      <c r="BH163" s="27"/>
      <c r="BI163" s="27"/>
      <c r="BJ163" s="27"/>
      <c r="BK163" s="27"/>
      <c r="BL163" s="27"/>
      <c r="BM163" s="27"/>
      <c r="BN163" s="27"/>
      <c r="BO163" s="27"/>
      <c r="BP163" s="27"/>
      <c r="BQ163" s="27"/>
      <c r="BR163" s="27"/>
      <c r="BS163" s="27"/>
      <c r="BT163" s="27"/>
      <c r="BU163" s="27"/>
      <c r="BV163" s="27"/>
      <c r="BW163" s="27"/>
      <c r="BX163" s="27"/>
    </row>
    <row r="164" spans="1:76" s="28" customFormat="1" ht="16.5">
      <c r="A164" s="20" t="str">
        <f>IF(F164&lt;&gt;"",1+MAX($A$8:A163),"")</f>
        <v/>
      </c>
      <c r="B164" s="284" t="s">
        <v>256</v>
      </c>
      <c r="C164" s="55" t="s">
        <v>230</v>
      </c>
      <c r="D164" s="24"/>
      <c r="E164" s="23"/>
      <c r="F164" s="24"/>
      <c r="G164" s="128"/>
      <c r="H164" s="213"/>
      <c r="I164" s="25"/>
      <c r="J164" s="215"/>
      <c r="K164" s="120"/>
      <c r="L164" s="131"/>
      <c r="M164" s="132"/>
      <c r="N164" s="133"/>
      <c r="O164" s="229"/>
      <c r="P164" s="134"/>
      <c r="Q164" s="27"/>
      <c r="R164" s="27"/>
      <c r="S164" s="27"/>
      <c r="T164" s="27"/>
      <c r="U164" s="27"/>
      <c r="V164" s="27"/>
      <c r="W164" s="27"/>
      <c r="X164" s="27"/>
      <c r="Y164" s="27"/>
      <c r="Z164" s="27"/>
      <c r="AA164" s="27"/>
      <c r="AB164" s="27"/>
      <c r="AC164" s="27"/>
      <c r="AD164" s="27"/>
      <c r="AE164" s="27"/>
      <c r="AF164" s="27"/>
      <c r="AG164" s="27"/>
      <c r="AH164" s="27"/>
      <c r="AI164" s="27"/>
      <c r="AJ164" s="27"/>
      <c r="AK164" s="27"/>
      <c r="AL164" s="27"/>
      <c r="AM164" s="27"/>
      <c r="AN164" s="27"/>
      <c r="AO164" s="27"/>
      <c r="AP164" s="27"/>
      <c r="AQ164" s="27"/>
      <c r="AR164" s="27"/>
      <c r="AS164" s="27"/>
      <c r="AT164" s="27"/>
      <c r="AU164" s="27"/>
      <c r="AV164" s="27"/>
      <c r="AW164" s="27"/>
      <c r="AX164" s="27"/>
      <c r="AY164" s="27"/>
      <c r="AZ164" s="27"/>
      <c r="BA164" s="27"/>
      <c r="BB164" s="27"/>
      <c r="BC164" s="27"/>
      <c r="BD164" s="27"/>
      <c r="BE164" s="27"/>
      <c r="BF164" s="27"/>
      <c r="BG164" s="27"/>
      <c r="BH164" s="27"/>
      <c r="BI164" s="27"/>
      <c r="BJ164" s="27"/>
      <c r="BK164" s="27"/>
      <c r="BL164" s="27"/>
      <c r="BM164" s="27"/>
      <c r="BN164" s="27"/>
      <c r="BO164" s="27"/>
      <c r="BP164" s="27"/>
      <c r="BQ164" s="27"/>
      <c r="BR164" s="27"/>
      <c r="BS164" s="27"/>
      <c r="BT164" s="27"/>
      <c r="BU164" s="27"/>
      <c r="BV164" s="27"/>
      <c r="BW164" s="27"/>
      <c r="BX164" s="27"/>
    </row>
    <row r="165" spans="1:76" s="28" customFormat="1" ht="16.5">
      <c r="A165" s="20">
        <f>IF(F165&lt;&gt;"",1+MAX($A$8:A164),"")</f>
        <v>144</v>
      </c>
      <c r="B165" s="258"/>
      <c r="C165" s="38" t="s">
        <v>264</v>
      </c>
      <c r="D165" s="24">
        <v>75</v>
      </c>
      <c r="E165" s="23">
        <v>0.05</v>
      </c>
      <c r="F165" s="24">
        <f t="shared" ref="F165:F166" si="92">(1+E165)*D165</f>
        <v>78.75</v>
      </c>
      <c r="G165" s="128" t="s">
        <v>42</v>
      </c>
      <c r="H165" s="214">
        <v>1.17</v>
      </c>
      <c r="I165" s="25">
        <f t="shared" ref="I165:I166" si="93">H165*F165</f>
        <v>92.137499999999989</v>
      </c>
      <c r="J165" s="222">
        <v>1.74</v>
      </c>
      <c r="K165" s="131">
        <f t="shared" ref="K165:K166" si="94">N165/M165</f>
        <v>1.1863636363636363</v>
      </c>
      <c r="L165" s="131">
        <f t="shared" ref="L165:L173" si="95">D165/K165</f>
        <v>63.218390804597703</v>
      </c>
      <c r="M165" s="132">
        <f t="shared" ref="M165:M173" si="96">M$24</f>
        <v>110</v>
      </c>
      <c r="N165" s="133">
        <f t="shared" ref="N165:N173" si="97">D165*J165</f>
        <v>130.5</v>
      </c>
      <c r="O165" s="229">
        <f t="shared" ref="O165:O173" si="98">N165+I165</f>
        <v>222.63749999999999</v>
      </c>
      <c r="P165" s="134">
        <f t="shared" ref="P165:P173" si="99">O165/F165</f>
        <v>2.827142857142857</v>
      </c>
      <c r="Q165" s="27"/>
      <c r="R165" s="27"/>
      <c r="S165" s="27"/>
      <c r="T165" s="27"/>
      <c r="U165" s="27"/>
      <c r="V165" s="27"/>
      <c r="W165" s="27"/>
      <c r="X165" s="27"/>
      <c r="Y165" s="27"/>
      <c r="Z165" s="27"/>
      <c r="AA165" s="27"/>
      <c r="AB165" s="27"/>
      <c r="AC165" s="27"/>
      <c r="AD165" s="27"/>
      <c r="AE165" s="27"/>
      <c r="AF165" s="27"/>
      <c r="AG165" s="27"/>
      <c r="AH165" s="27"/>
      <c r="AI165" s="27"/>
      <c r="AJ165" s="27"/>
      <c r="AK165" s="27"/>
      <c r="AL165" s="27"/>
      <c r="AM165" s="27"/>
      <c r="AN165" s="27"/>
      <c r="AO165" s="27"/>
      <c r="AP165" s="27"/>
      <c r="AQ165" s="27"/>
      <c r="AR165" s="27"/>
      <c r="AS165" s="27"/>
      <c r="AT165" s="27"/>
      <c r="AU165" s="27"/>
      <c r="AV165" s="27"/>
      <c r="AW165" s="27"/>
      <c r="AX165" s="27"/>
      <c r="AY165" s="27"/>
      <c r="AZ165" s="27"/>
      <c r="BA165" s="27"/>
      <c r="BB165" s="27"/>
      <c r="BC165" s="27"/>
      <c r="BD165" s="27"/>
      <c r="BE165" s="27"/>
      <c r="BF165" s="27"/>
      <c r="BG165" s="27"/>
      <c r="BH165" s="27"/>
      <c r="BI165" s="27"/>
      <c r="BJ165" s="27"/>
      <c r="BK165" s="27"/>
      <c r="BL165" s="27"/>
      <c r="BM165" s="27"/>
      <c r="BN165" s="27"/>
      <c r="BO165" s="27"/>
      <c r="BP165" s="27"/>
      <c r="BQ165" s="27"/>
      <c r="BR165" s="27"/>
      <c r="BS165" s="27"/>
      <c r="BT165" s="27"/>
      <c r="BU165" s="27"/>
      <c r="BV165" s="27"/>
      <c r="BW165" s="27"/>
      <c r="BX165" s="27"/>
    </row>
    <row r="166" spans="1:76" s="28" customFormat="1" ht="16.5">
      <c r="A166" s="20">
        <f>IF(F166&lt;&gt;"",1+MAX($A$8:A165),"")</f>
        <v>145</v>
      </c>
      <c r="B166" s="258"/>
      <c r="C166" s="38" t="s">
        <v>231</v>
      </c>
      <c r="D166" s="24">
        <v>30</v>
      </c>
      <c r="E166" s="23">
        <v>0.05</v>
      </c>
      <c r="F166" s="24">
        <f t="shared" si="92"/>
        <v>31.5</v>
      </c>
      <c r="G166" s="128" t="s">
        <v>42</v>
      </c>
      <c r="H166" s="214">
        <v>1.7</v>
      </c>
      <c r="I166" s="25">
        <f t="shared" si="93"/>
        <v>53.55</v>
      </c>
      <c r="J166" s="222">
        <v>1.74</v>
      </c>
      <c r="K166" s="131">
        <f t="shared" si="94"/>
        <v>0.47454545454545455</v>
      </c>
      <c r="L166" s="131">
        <f t="shared" si="95"/>
        <v>63.218390804597703</v>
      </c>
      <c r="M166" s="132">
        <f t="shared" si="96"/>
        <v>110</v>
      </c>
      <c r="N166" s="133">
        <f t="shared" si="97"/>
        <v>52.2</v>
      </c>
      <c r="O166" s="229">
        <f t="shared" si="98"/>
        <v>105.75</v>
      </c>
      <c r="P166" s="134">
        <f t="shared" si="99"/>
        <v>3.3571428571428572</v>
      </c>
      <c r="Q166" s="27"/>
      <c r="R166" s="27"/>
      <c r="S166" s="27"/>
      <c r="T166" s="27"/>
      <c r="U166" s="27"/>
      <c r="V166" s="27"/>
      <c r="W166" s="27"/>
      <c r="X166" s="27"/>
      <c r="Y166" s="27"/>
      <c r="Z166" s="27"/>
      <c r="AA166" s="27"/>
      <c r="AB166" s="27"/>
      <c r="AC166" s="27"/>
      <c r="AD166" s="27"/>
      <c r="AE166" s="27"/>
      <c r="AF166" s="27"/>
      <c r="AG166" s="27"/>
      <c r="AH166" s="27"/>
      <c r="AI166" s="27"/>
      <c r="AJ166" s="27"/>
      <c r="AK166" s="27"/>
      <c r="AL166" s="27"/>
      <c r="AM166" s="27"/>
      <c r="AN166" s="27"/>
      <c r="AO166" s="27"/>
      <c r="AP166" s="27"/>
      <c r="AQ166" s="27"/>
      <c r="AR166" s="27"/>
      <c r="AS166" s="27"/>
      <c r="AT166" s="27"/>
      <c r="AU166" s="27"/>
      <c r="AV166" s="27"/>
      <c r="AW166" s="27"/>
      <c r="AX166" s="27"/>
      <c r="AY166" s="27"/>
      <c r="AZ166" s="27"/>
      <c r="BA166" s="27"/>
      <c r="BB166" s="27"/>
      <c r="BC166" s="27"/>
      <c r="BD166" s="27"/>
      <c r="BE166" s="27"/>
      <c r="BF166" s="27"/>
      <c r="BG166" s="27"/>
      <c r="BH166" s="27"/>
      <c r="BI166" s="27"/>
      <c r="BJ166" s="27"/>
      <c r="BK166" s="27"/>
      <c r="BL166" s="27"/>
      <c r="BM166" s="27"/>
      <c r="BN166" s="27"/>
      <c r="BO166" s="27"/>
      <c r="BP166" s="27"/>
      <c r="BQ166" s="27"/>
      <c r="BR166" s="27"/>
      <c r="BS166" s="27"/>
      <c r="BT166" s="27"/>
      <c r="BU166" s="27"/>
      <c r="BV166" s="27"/>
      <c r="BW166" s="27"/>
      <c r="BX166" s="27"/>
    </row>
    <row r="167" spans="1:76" s="28" customFormat="1" ht="16.5">
      <c r="A167" s="20">
        <f>IF(F167&lt;&gt;"",1+MAX($A$8:A166),"")</f>
        <v>146</v>
      </c>
      <c r="B167" s="258"/>
      <c r="C167" s="38" t="s">
        <v>232</v>
      </c>
      <c r="D167" s="24">
        <v>20</v>
      </c>
      <c r="E167" s="23">
        <v>0.05</v>
      </c>
      <c r="F167" s="24">
        <f t="shared" ref="F167:F169" si="100">(1+E167)*D167</f>
        <v>21</v>
      </c>
      <c r="G167" s="128" t="s">
        <v>42</v>
      </c>
      <c r="H167" s="214">
        <v>2.3199999999999998</v>
      </c>
      <c r="I167" s="25">
        <f t="shared" ref="I167:I169" si="101">H167*F167</f>
        <v>48.72</v>
      </c>
      <c r="J167" s="222">
        <v>1.74</v>
      </c>
      <c r="K167" s="131">
        <f t="shared" ref="K167:K169" si="102">N167/M167</f>
        <v>0.31636363636363635</v>
      </c>
      <c r="L167" s="131">
        <f t="shared" si="95"/>
        <v>63.218390804597703</v>
      </c>
      <c r="M167" s="132">
        <f t="shared" si="96"/>
        <v>110</v>
      </c>
      <c r="N167" s="133">
        <f t="shared" si="97"/>
        <v>34.799999999999997</v>
      </c>
      <c r="O167" s="229">
        <f t="shared" si="98"/>
        <v>83.52</v>
      </c>
      <c r="P167" s="134">
        <f t="shared" si="99"/>
        <v>3.9771428571428569</v>
      </c>
      <c r="Q167" s="27"/>
      <c r="R167" s="27"/>
      <c r="S167" s="27"/>
      <c r="T167" s="27"/>
      <c r="U167" s="27"/>
      <c r="V167" s="27"/>
      <c r="W167" s="27"/>
      <c r="X167" s="27"/>
      <c r="Y167" s="27"/>
      <c r="Z167" s="27"/>
      <c r="AA167" s="27"/>
      <c r="AB167" s="27"/>
      <c r="AC167" s="27"/>
      <c r="AD167" s="27"/>
      <c r="AE167" s="27"/>
      <c r="AF167" s="27"/>
      <c r="AG167" s="27"/>
      <c r="AH167" s="27"/>
      <c r="AI167" s="27"/>
      <c r="AJ167" s="27"/>
      <c r="AK167" s="27"/>
      <c r="AL167" s="27"/>
      <c r="AM167" s="27"/>
      <c r="AN167" s="27"/>
      <c r="AO167" s="27"/>
      <c r="AP167" s="27"/>
      <c r="AQ167" s="27"/>
      <c r="AR167" s="27"/>
      <c r="AS167" s="27"/>
      <c r="AT167" s="27"/>
      <c r="AU167" s="27"/>
      <c r="AV167" s="27"/>
      <c r="AW167" s="27"/>
      <c r="AX167" s="27"/>
      <c r="AY167" s="27"/>
      <c r="AZ167" s="27"/>
      <c r="BA167" s="27"/>
      <c r="BB167" s="27"/>
      <c r="BC167" s="27"/>
      <c r="BD167" s="27"/>
      <c r="BE167" s="27"/>
      <c r="BF167" s="27"/>
      <c r="BG167" s="27"/>
      <c r="BH167" s="27"/>
      <c r="BI167" s="27"/>
      <c r="BJ167" s="27"/>
      <c r="BK167" s="27"/>
      <c r="BL167" s="27"/>
      <c r="BM167" s="27"/>
      <c r="BN167" s="27"/>
      <c r="BO167" s="27"/>
      <c r="BP167" s="27"/>
      <c r="BQ167" s="27"/>
      <c r="BR167" s="27"/>
      <c r="BS167" s="27"/>
      <c r="BT167" s="27"/>
      <c r="BU167" s="27"/>
      <c r="BV167" s="27"/>
      <c r="BW167" s="27"/>
      <c r="BX167" s="27"/>
    </row>
    <row r="168" spans="1:76" s="28" customFormat="1" ht="16.5">
      <c r="A168" s="20">
        <f>IF(F168&lt;&gt;"",1+MAX($A$8:A167),"")</f>
        <v>147</v>
      </c>
      <c r="B168" s="258"/>
      <c r="C168" s="38" t="s">
        <v>233</v>
      </c>
      <c r="D168" s="24">
        <v>15</v>
      </c>
      <c r="E168" s="23">
        <v>0.05</v>
      </c>
      <c r="F168" s="24">
        <f t="shared" si="100"/>
        <v>15.75</v>
      </c>
      <c r="G168" s="128" t="s">
        <v>42</v>
      </c>
      <c r="H168" s="214">
        <v>2.3199999999999998</v>
      </c>
      <c r="I168" s="25">
        <f t="shared" si="101"/>
        <v>36.54</v>
      </c>
      <c r="J168" s="222">
        <v>1.74</v>
      </c>
      <c r="K168" s="131">
        <f t="shared" si="102"/>
        <v>0.23727272727272727</v>
      </c>
      <c r="L168" s="131">
        <f t="shared" si="95"/>
        <v>63.218390804597703</v>
      </c>
      <c r="M168" s="132">
        <f t="shared" si="96"/>
        <v>110</v>
      </c>
      <c r="N168" s="133">
        <f t="shared" si="97"/>
        <v>26.1</v>
      </c>
      <c r="O168" s="229">
        <f t="shared" si="98"/>
        <v>62.64</v>
      </c>
      <c r="P168" s="134">
        <f t="shared" si="99"/>
        <v>3.9771428571428573</v>
      </c>
      <c r="Q168" s="27"/>
      <c r="R168" s="27"/>
      <c r="S168" s="27"/>
      <c r="T168" s="27"/>
      <c r="U168" s="27"/>
      <c r="V168" s="27"/>
      <c r="W168" s="27"/>
      <c r="X168" s="27"/>
      <c r="Y168" s="27"/>
      <c r="Z168" s="27"/>
      <c r="AA168" s="27"/>
      <c r="AB168" s="27"/>
      <c r="AC168" s="27"/>
      <c r="AD168" s="27"/>
      <c r="AE168" s="27"/>
      <c r="AF168" s="27"/>
      <c r="AG168" s="27"/>
      <c r="AH168" s="27"/>
      <c r="AI168" s="27"/>
      <c r="AJ168" s="27"/>
      <c r="AK168" s="27"/>
      <c r="AL168" s="27"/>
      <c r="AM168" s="27"/>
      <c r="AN168" s="27"/>
      <c r="AO168" s="27"/>
      <c r="AP168" s="27"/>
      <c r="AQ168" s="27"/>
      <c r="AR168" s="27"/>
      <c r="AS168" s="27"/>
      <c r="AT168" s="27"/>
      <c r="AU168" s="27"/>
      <c r="AV168" s="27"/>
      <c r="AW168" s="27"/>
      <c r="AX168" s="27"/>
      <c r="AY168" s="27"/>
      <c r="AZ168" s="27"/>
      <c r="BA168" s="27"/>
      <c r="BB168" s="27"/>
      <c r="BC168" s="27"/>
      <c r="BD168" s="27"/>
      <c r="BE168" s="27"/>
      <c r="BF168" s="27"/>
      <c r="BG168" s="27"/>
      <c r="BH168" s="27"/>
      <c r="BI168" s="27"/>
      <c r="BJ168" s="27"/>
      <c r="BK168" s="27"/>
      <c r="BL168" s="27"/>
      <c r="BM168" s="27"/>
      <c r="BN168" s="27"/>
      <c r="BO168" s="27"/>
      <c r="BP168" s="27"/>
      <c r="BQ168" s="27"/>
      <c r="BR168" s="27"/>
      <c r="BS168" s="27"/>
      <c r="BT168" s="27"/>
      <c r="BU168" s="27"/>
      <c r="BV168" s="27"/>
      <c r="BW168" s="27"/>
      <c r="BX168" s="27"/>
    </row>
    <row r="169" spans="1:76" s="28" customFormat="1" ht="16.5">
      <c r="A169" s="20">
        <f>IF(F169&lt;&gt;"",1+MAX($A$8:A168),"")</f>
        <v>148</v>
      </c>
      <c r="B169" s="258"/>
      <c r="C169" s="207" t="s">
        <v>234</v>
      </c>
      <c r="D169" s="24">
        <v>6</v>
      </c>
      <c r="E169" s="23">
        <v>0</v>
      </c>
      <c r="F169" s="24">
        <f t="shared" si="100"/>
        <v>6</v>
      </c>
      <c r="G169" s="128" t="s">
        <v>43</v>
      </c>
      <c r="H169" s="214">
        <v>33</v>
      </c>
      <c r="I169" s="25">
        <f t="shared" si="101"/>
        <v>198</v>
      </c>
      <c r="J169" s="222">
        <v>86.850000000000009</v>
      </c>
      <c r="K169" s="131">
        <f t="shared" si="102"/>
        <v>4.7372727272727273</v>
      </c>
      <c r="L169" s="131">
        <f t="shared" si="95"/>
        <v>1.2665515256188831</v>
      </c>
      <c r="M169" s="132">
        <f t="shared" si="96"/>
        <v>110</v>
      </c>
      <c r="N169" s="133">
        <f t="shared" si="97"/>
        <v>521.1</v>
      </c>
      <c r="O169" s="229">
        <f t="shared" si="98"/>
        <v>719.1</v>
      </c>
      <c r="P169" s="134">
        <f t="shared" si="99"/>
        <v>119.85000000000001</v>
      </c>
      <c r="Q169" s="27"/>
      <c r="R169" s="27"/>
      <c r="S169" s="27"/>
      <c r="T169" s="27"/>
      <c r="U169" s="27"/>
      <c r="V169" s="27"/>
      <c r="W169" s="27"/>
      <c r="X169" s="27"/>
      <c r="Y169" s="27"/>
      <c r="Z169" s="27"/>
      <c r="AA169" s="27"/>
      <c r="AB169" s="27"/>
      <c r="AC169" s="27"/>
      <c r="AD169" s="27"/>
      <c r="AE169" s="27"/>
      <c r="AF169" s="27"/>
      <c r="AG169" s="27"/>
      <c r="AH169" s="27"/>
      <c r="AI169" s="27"/>
      <c r="AJ169" s="27"/>
      <c r="AK169" s="27"/>
      <c r="AL169" s="27"/>
      <c r="AM169" s="27"/>
      <c r="AN169" s="27"/>
      <c r="AO169" s="27"/>
      <c r="AP169" s="27"/>
      <c r="AQ169" s="27"/>
      <c r="AR169" s="27"/>
      <c r="AS169" s="27"/>
      <c r="AT169" s="27"/>
      <c r="AU169" s="27"/>
      <c r="AV169" s="27"/>
      <c r="AW169" s="27"/>
      <c r="AX169" s="27"/>
      <c r="AY169" s="27"/>
      <c r="AZ169" s="27"/>
      <c r="BA169" s="27"/>
      <c r="BB169" s="27"/>
      <c r="BC169" s="27"/>
      <c r="BD169" s="27"/>
      <c r="BE169" s="27"/>
      <c r="BF169" s="27"/>
      <c r="BG169" s="27"/>
      <c r="BH169" s="27"/>
      <c r="BI169" s="27"/>
      <c r="BJ169" s="27"/>
      <c r="BK169" s="27"/>
      <c r="BL169" s="27"/>
      <c r="BM169" s="27"/>
      <c r="BN169" s="27"/>
      <c r="BO169" s="27"/>
      <c r="BP169" s="27"/>
      <c r="BQ169" s="27"/>
      <c r="BR169" s="27"/>
      <c r="BS169" s="27"/>
      <c r="BT169" s="27"/>
      <c r="BU169" s="27"/>
      <c r="BV169" s="27"/>
      <c r="BW169" s="27"/>
      <c r="BX169" s="27"/>
    </row>
    <row r="170" spans="1:76" s="28" customFormat="1" ht="16.5">
      <c r="A170" s="20">
        <f>IF(F170&lt;&gt;"",1+MAX($A$8:A169),"")</f>
        <v>149</v>
      </c>
      <c r="B170" s="258"/>
      <c r="C170" s="207" t="s">
        <v>235</v>
      </c>
      <c r="D170" s="24">
        <v>1.67</v>
      </c>
      <c r="E170" s="23">
        <v>0</v>
      </c>
      <c r="F170" s="24">
        <f t="shared" ref="F170" si="103">(1+E170)*D170</f>
        <v>1.67</v>
      </c>
      <c r="G170" s="128" t="s">
        <v>43</v>
      </c>
      <c r="H170" s="214">
        <v>4.1399999999999997</v>
      </c>
      <c r="I170" s="25">
        <f t="shared" ref="I170:I172" si="104">H170*F170</f>
        <v>6.9137999999999993</v>
      </c>
      <c r="J170" s="222">
        <v>28.950000000000003</v>
      </c>
      <c r="K170" s="131">
        <f t="shared" ref="K170" si="105">N170/M170</f>
        <v>0.43951363636363644</v>
      </c>
      <c r="L170" s="131">
        <f t="shared" si="95"/>
        <v>3.7996545768566485</v>
      </c>
      <c r="M170" s="132">
        <f t="shared" si="96"/>
        <v>110</v>
      </c>
      <c r="N170" s="133">
        <f t="shared" si="97"/>
        <v>48.346500000000006</v>
      </c>
      <c r="O170" s="229">
        <f t="shared" si="98"/>
        <v>55.260300000000008</v>
      </c>
      <c r="P170" s="134">
        <f t="shared" si="99"/>
        <v>33.090000000000003</v>
      </c>
      <c r="Q170" s="27"/>
      <c r="R170" s="27"/>
      <c r="S170" s="27"/>
      <c r="T170" s="27"/>
      <c r="U170" s="27"/>
      <c r="V170" s="27"/>
      <c r="W170" s="27"/>
      <c r="X170" s="27"/>
      <c r="Y170" s="27"/>
      <c r="Z170" s="27"/>
      <c r="AA170" s="27"/>
      <c r="AB170" s="27"/>
      <c r="AC170" s="27"/>
      <c r="AD170" s="27"/>
      <c r="AE170" s="27"/>
      <c r="AF170" s="27"/>
      <c r="AG170" s="27"/>
      <c r="AH170" s="27"/>
      <c r="AI170" s="27"/>
      <c r="AJ170" s="27"/>
      <c r="AK170" s="27"/>
      <c r="AL170" s="27"/>
      <c r="AM170" s="27"/>
      <c r="AN170" s="27"/>
      <c r="AO170" s="27"/>
      <c r="AP170" s="27"/>
      <c r="AQ170" s="27"/>
      <c r="AR170" s="27"/>
      <c r="AS170" s="27"/>
      <c r="AT170" s="27"/>
      <c r="AU170" s="27"/>
      <c r="AV170" s="27"/>
      <c r="AW170" s="27"/>
      <c r="AX170" s="27"/>
      <c r="AY170" s="27"/>
      <c r="AZ170" s="27"/>
      <c r="BA170" s="27"/>
      <c r="BB170" s="27"/>
      <c r="BC170" s="27"/>
      <c r="BD170" s="27"/>
      <c r="BE170" s="27"/>
      <c r="BF170" s="27"/>
      <c r="BG170" s="27"/>
      <c r="BH170" s="27"/>
      <c r="BI170" s="27"/>
      <c r="BJ170" s="27"/>
      <c r="BK170" s="27"/>
      <c r="BL170" s="27"/>
      <c r="BM170" s="27"/>
      <c r="BN170" s="27"/>
      <c r="BO170" s="27"/>
      <c r="BP170" s="27"/>
      <c r="BQ170" s="27"/>
      <c r="BR170" s="27"/>
      <c r="BS170" s="27"/>
      <c r="BT170" s="27"/>
      <c r="BU170" s="27"/>
      <c r="BV170" s="27"/>
      <c r="BW170" s="27"/>
      <c r="BX170" s="27"/>
    </row>
    <row r="171" spans="1:76" s="28" customFormat="1" ht="16.5">
      <c r="A171" s="20">
        <f>IF(F171&lt;&gt;"",1+MAX($A$8:A170),"")</f>
        <v>150</v>
      </c>
      <c r="B171" s="258"/>
      <c r="C171" s="207" t="s">
        <v>236</v>
      </c>
      <c r="D171" s="24">
        <v>2</v>
      </c>
      <c r="E171" s="23">
        <v>0</v>
      </c>
      <c r="F171" s="24">
        <f t="shared" ref="F171:F172" si="106">(1+E171)*D171</f>
        <v>2</v>
      </c>
      <c r="G171" s="128" t="s">
        <v>43</v>
      </c>
      <c r="H171" s="214">
        <v>62.8</v>
      </c>
      <c r="I171" s="25">
        <f t="shared" si="104"/>
        <v>125.6</v>
      </c>
      <c r="J171" s="222">
        <v>145.89999999999998</v>
      </c>
      <c r="K171" s="131">
        <f t="shared" ref="K171:K172" si="107">N171/M171</f>
        <v>2.6527272727272724</v>
      </c>
      <c r="L171" s="131">
        <f t="shared" si="95"/>
        <v>0.75394105551747781</v>
      </c>
      <c r="M171" s="132">
        <f t="shared" si="96"/>
        <v>110</v>
      </c>
      <c r="N171" s="133">
        <f t="shared" si="97"/>
        <v>291.79999999999995</v>
      </c>
      <c r="O171" s="229">
        <f t="shared" si="98"/>
        <v>417.4</v>
      </c>
      <c r="P171" s="134">
        <f t="shared" si="99"/>
        <v>208.7</v>
      </c>
      <c r="Q171" s="27"/>
      <c r="R171" s="27"/>
      <c r="S171" s="27"/>
      <c r="T171" s="27"/>
      <c r="U171" s="27"/>
      <c r="V171" s="27"/>
      <c r="W171" s="27"/>
      <c r="X171" s="27"/>
      <c r="Y171" s="27"/>
      <c r="Z171" s="27"/>
      <c r="AA171" s="27"/>
      <c r="AB171" s="27"/>
      <c r="AC171" s="27"/>
      <c r="AD171" s="27"/>
      <c r="AE171" s="27"/>
      <c r="AF171" s="27"/>
      <c r="AG171" s="27"/>
      <c r="AH171" s="27"/>
      <c r="AI171" s="27"/>
      <c r="AJ171" s="27"/>
      <c r="AK171" s="27"/>
      <c r="AL171" s="27"/>
      <c r="AM171" s="27"/>
      <c r="AN171" s="27"/>
      <c r="AO171" s="27"/>
      <c r="AP171" s="27"/>
      <c r="AQ171" s="27"/>
      <c r="AR171" s="27"/>
      <c r="AS171" s="27"/>
      <c r="AT171" s="27"/>
      <c r="AU171" s="27"/>
      <c r="AV171" s="27"/>
      <c r="AW171" s="27"/>
      <c r="AX171" s="27"/>
      <c r="AY171" s="27"/>
      <c r="AZ171" s="27"/>
      <c r="BA171" s="27"/>
      <c r="BB171" s="27"/>
      <c r="BC171" s="27"/>
      <c r="BD171" s="27"/>
      <c r="BE171" s="27"/>
      <c r="BF171" s="27"/>
      <c r="BG171" s="27"/>
      <c r="BH171" s="27"/>
      <c r="BI171" s="27"/>
      <c r="BJ171" s="27"/>
      <c r="BK171" s="27"/>
      <c r="BL171" s="27"/>
      <c r="BM171" s="27"/>
      <c r="BN171" s="27"/>
      <c r="BO171" s="27"/>
      <c r="BP171" s="27"/>
      <c r="BQ171" s="27"/>
      <c r="BR171" s="27"/>
      <c r="BS171" s="27"/>
      <c r="BT171" s="27"/>
      <c r="BU171" s="27"/>
      <c r="BV171" s="27"/>
      <c r="BW171" s="27"/>
      <c r="BX171" s="27"/>
    </row>
    <row r="172" spans="1:76" s="28" customFormat="1" ht="16.5">
      <c r="A172" s="20">
        <f>IF(F172&lt;&gt;"",1+MAX($A$8:A171),"")</f>
        <v>151</v>
      </c>
      <c r="B172" s="258"/>
      <c r="C172" s="207" t="s">
        <v>227</v>
      </c>
      <c r="D172" s="24">
        <v>2</v>
      </c>
      <c r="E172" s="23">
        <v>0</v>
      </c>
      <c r="F172" s="24">
        <f t="shared" si="106"/>
        <v>2</v>
      </c>
      <c r="G172" s="128" t="s">
        <v>43</v>
      </c>
      <c r="H172" s="214">
        <v>211</v>
      </c>
      <c r="I172" s="25">
        <f t="shared" si="104"/>
        <v>422</v>
      </c>
      <c r="J172" s="222">
        <v>191.06</v>
      </c>
      <c r="K172" s="131">
        <f t="shared" si="107"/>
        <v>3.4738181818181819</v>
      </c>
      <c r="L172" s="131">
        <f t="shared" si="95"/>
        <v>0.57573537108761641</v>
      </c>
      <c r="M172" s="132">
        <f t="shared" si="96"/>
        <v>110</v>
      </c>
      <c r="N172" s="133">
        <f t="shared" si="97"/>
        <v>382.12</v>
      </c>
      <c r="O172" s="229">
        <f t="shared" si="98"/>
        <v>804.12</v>
      </c>
      <c r="P172" s="134">
        <f t="shared" si="99"/>
        <v>402.06</v>
      </c>
      <c r="Q172" s="27"/>
      <c r="R172" s="27"/>
      <c r="S172" s="27"/>
      <c r="T172" s="27"/>
      <c r="U172" s="27"/>
      <c r="V172" s="27"/>
      <c r="W172" s="27"/>
      <c r="X172" s="27"/>
      <c r="Y172" s="27"/>
      <c r="Z172" s="27"/>
      <c r="AA172" s="27"/>
      <c r="AB172" s="27"/>
      <c r="AC172" s="27"/>
      <c r="AD172" s="27"/>
      <c r="AE172" s="27"/>
      <c r="AF172" s="27"/>
      <c r="AG172" s="27"/>
      <c r="AH172" s="27"/>
      <c r="AI172" s="27"/>
      <c r="AJ172" s="27"/>
      <c r="AK172" s="27"/>
      <c r="AL172" s="27"/>
      <c r="AM172" s="27"/>
      <c r="AN172" s="27"/>
      <c r="AO172" s="27"/>
      <c r="AP172" s="27"/>
      <c r="AQ172" s="27"/>
      <c r="AR172" s="27"/>
      <c r="AS172" s="27"/>
      <c r="AT172" s="27"/>
      <c r="AU172" s="27"/>
      <c r="AV172" s="27"/>
      <c r="AW172" s="27"/>
      <c r="AX172" s="27"/>
      <c r="AY172" s="27"/>
      <c r="AZ172" s="27"/>
      <c r="BA172" s="27"/>
      <c r="BB172" s="27"/>
      <c r="BC172" s="27"/>
      <c r="BD172" s="27"/>
      <c r="BE172" s="27"/>
      <c r="BF172" s="27"/>
      <c r="BG172" s="27"/>
      <c r="BH172" s="27"/>
      <c r="BI172" s="27"/>
      <c r="BJ172" s="27"/>
      <c r="BK172" s="27"/>
      <c r="BL172" s="27"/>
      <c r="BM172" s="27"/>
      <c r="BN172" s="27"/>
      <c r="BO172" s="27"/>
      <c r="BP172" s="27"/>
      <c r="BQ172" s="27"/>
      <c r="BR172" s="27"/>
      <c r="BS172" s="27"/>
      <c r="BT172" s="27"/>
      <c r="BU172" s="27"/>
      <c r="BV172" s="27"/>
      <c r="BW172" s="27"/>
      <c r="BX172" s="27"/>
    </row>
    <row r="173" spans="1:76" s="28" customFormat="1" ht="16.5">
      <c r="A173" s="20">
        <f>IF(F173&lt;&gt;"",1+MAX($A$8:A172),"")</f>
        <v>152</v>
      </c>
      <c r="B173" s="259"/>
      <c r="C173" s="207" t="s">
        <v>229</v>
      </c>
      <c r="D173" s="24">
        <v>2</v>
      </c>
      <c r="E173" s="23">
        <v>0</v>
      </c>
      <c r="F173" s="24">
        <f t="shared" ref="F173" si="108">(1+E173)*D173</f>
        <v>2</v>
      </c>
      <c r="G173" s="128" t="s">
        <v>43</v>
      </c>
      <c r="H173" s="214">
        <v>163</v>
      </c>
      <c r="I173" s="25">
        <f t="shared" ref="I173" si="109">H173*F173</f>
        <v>326</v>
      </c>
      <c r="J173" s="222">
        <v>191.06</v>
      </c>
      <c r="K173" s="131">
        <f t="shared" ref="K173" si="110">N173/M173</f>
        <v>3.4738181818181819</v>
      </c>
      <c r="L173" s="131">
        <f t="shared" si="95"/>
        <v>0.57573537108761641</v>
      </c>
      <c r="M173" s="132">
        <f t="shared" si="96"/>
        <v>110</v>
      </c>
      <c r="N173" s="133">
        <f t="shared" si="97"/>
        <v>382.12</v>
      </c>
      <c r="O173" s="229">
        <f t="shared" si="98"/>
        <v>708.12</v>
      </c>
      <c r="P173" s="134">
        <f t="shared" si="99"/>
        <v>354.06</v>
      </c>
      <c r="Q173" s="27"/>
      <c r="R173" s="27"/>
      <c r="S173" s="27"/>
      <c r="T173" s="27"/>
      <c r="U173" s="27"/>
      <c r="V173" s="27"/>
      <c r="W173" s="27"/>
      <c r="X173" s="27"/>
      <c r="Y173" s="27"/>
      <c r="Z173" s="27"/>
      <c r="AA173" s="27"/>
      <c r="AB173" s="27"/>
      <c r="AC173" s="27"/>
      <c r="AD173" s="27"/>
      <c r="AE173" s="27"/>
      <c r="AF173" s="27"/>
      <c r="AG173" s="27"/>
      <c r="AH173" s="27"/>
      <c r="AI173" s="27"/>
      <c r="AJ173" s="27"/>
      <c r="AK173" s="27"/>
      <c r="AL173" s="27"/>
      <c r="AM173" s="27"/>
      <c r="AN173" s="27"/>
      <c r="AO173" s="27"/>
      <c r="AP173" s="27"/>
      <c r="AQ173" s="27"/>
      <c r="AR173" s="27"/>
      <c r="AS173" s="27"/>
      <c r="AT173" s="27"/>
      <c r="AU173" s="27"/>
      <c r="AV173" s="27"/>
      <c r="AW173" s="27"/>
      <c r="AX173" s="27"/>
      <c r="AY173" s="27"/>
      <c r="AZ173" s="27"/>
      <c r="BA173" s="27"/>
      <c r="BB173" s="27"/>
      <c r="BC173" s="27"/>
      <c r="BD173" s="27"/>
      <c r="BE173" s="27"/>
      <c r="BF173" s="27"/>
      <c r="BG173" s="27"/>
      <c r="BH173" s="27"/>
      <c r="BI173" s="27"/>
      <c r="BJ173" s="27"/>
      <c r="BK173" s="27"/>
      <c r="BL173" s="27"/>
      <c r="BM173" s="27"/>
      <c r="BN173" s="27"/>
      <c r="BO173" s="27"/>
      <c r="BP173" s="27"/>
      <c r="BQ173" s="27"/>
      <c r="BR173" s="27"/>
      <c r="BS173" s="27"/>
      <c r="BT173" s="27"/>
      <c r="BU173" s="27"/>
      <c r="BV173" s="27"/>
      <c r="BW173" s="27"/>
      <c r="BX173" s="27"/>
    </row>
    <row r="174" spans="1:76" s="28" customFormat="1" ht="16.5">
      <c r="A174" s="20" t="str">
        <f>IF(F174&lt;&gt;"",1+MAX($A$8:A173),"")</f>
        <v/>
      </c>
      <c r="B174" s="35"/>
      <c r="C174" s="123"/>
      <c r="D174" s="122"/>
      <c r="E174" s="121"/>
      <c r="F174" s="122"/>
      <c r="G174" s="126"/>
      <c r="H174" s="215"/>
      <c r="I174" s="120"/>
      <c r="J174" s="215"/>
      <c r="K174" s="120"/>
      <c r="L174" s="131"/>
      <c r="M174" s="132"/>
      <c r="N174" s="133"/>
      <c r="O174" s="229"/>
      <c r="P174" s="134"/>
      <c r="Q174" s="27"/>
      <c r="R174" s="27"/>
      <c r="S174" s="27"/>
      <c r="T174" s="27"/>
      <c r="U174" s="27"/>
      <c r="V174" s="27"/>
      <c r="W174" s="27"/>
      <c r="X174" s="27"/>
      <c r="Y174" s="27"/>
      <c r="Z174" s="27"/>
      <c r="AA174" s="27"/>
      <c r="AB174" s="27"/>
      <c r="AC174" s="27"/>
      <c r="AD174" s="27"/>
      <c r="AE174" s="27"/>
      <c r="AF174" s="27"/>
      <c r="AG174" s="27"/>
      <c r="AH174" s="27"/>
      <c r="AI174" s="27"/>
      <c r="AJ174" s="27"/>
      <c r="AK174" s="27"/>
      <c r="AL174" s="27"/>
      <c r="AM174" s="27"/>
      <c r="AN174" s="27"/>
      <c r="AO174" s="27"/>
      <c r="AP174" s="27"/>
      <c r="AQ174" s="27"/>
      <c r="AR174" s="27"/>
      <c r="AS174" s="27"/>
      <c r="AT174" s="27"/>
      <c r="AU174" s="27"/>
      <c r="AV174" s="27"/>
      <c r="AW174" s="27"/>
      <c r="AX174" s="27"/>
      <c r="AY174" s="27"/>
      <c r="AZ174" s="27"/>
      <c r="BA174" s="27"/>
      <c r="BB174" s="27"/>
      <c r="BC174" s="27"/>
      <c r="BD174" s="27"/>
      <c r="BE174" s="27"/>
      <c r="BF174" s="27"/>
      <c r="BG174" s="27"/>
      <c r="BH174" s="27"/>
      <c r="BI174" s="27"/>
      <c r="BJ174" s="27"/>
      <c r="BK174" s="27"/>
      <c r="BL174" s="27"/>
      <c r="BM174" s="27"/>
      <c r="BN174" s="27"/>
      <c r="BO174" s="27"/>
      <c r="BP174" s="27"/>
      <c r="BQ174" s="27"/>
      <c r="BR174" s="27"/>
      <c r="BS174" s="27"/>
      <c r="BT174" s="27"/>
      <c r="BU174" s="27"/>
      <c r="BV174" s="27"/>
      <c r="BW174" s="27"/>
      <c r="BX174" s="27"/>
    </row>
    <row r="175" spans="1:76" s="30" customFormat="1" ht="19">
      <c r="A175" s="197" t="str">
        <f>IF(F175&lt;&gt;"",1+MAX($A$8:A174),"")</f>
        <v/>
      </c>
      <c r="B175" s="255" t="s">
        <v>62</v>
      </c>
      <c r="C175" s="256"/>
      <c r="D175" s="256"/>
      <c r="E175" s="256"/>
      <c r="F175" s="256"/>
      <c r="G175" s="256"/>
      <c r="H175" s="256"/>
      <c r="I175" s="256"/>
      <c r="J175" s="256"/>
      <c r="K175" s="256"/>
      <c r="L175" s="256"/>
      <c r="M175" s="195">
        <v>110</v>
      </c>
      <c r="N175" s="196"/>
      <c r="O175" s="228">
        <f>SUM(O176:O187)</f>
        <v>3621.5656749999998</v>
      </c>
      <c r="P175" s="197"/>
      <c r="Q175" s="27"/>
      <c r="R175" s="29"/>
      <c r="S175" s="29"/>
      <c r="T175" s="29"/>
      <c r="U175" s="29"/>
      <c r="V175" s="29"/>
      <c r="W175" s="29"/>
      <c r="X175" s="29"/>
      <c r="Y175" s="29"/>
      <c r="Z175" s="29"/>
      <c r="AA175" s="29"/>
      <c r="AB175" s="29"/>
      <c r="AC175" s="29"/>
      <c r="AD175" s="29"/>
      <c r="AE175" s="29"/>
      <c r="AF175" s="29"/>
      <c r="AG175" s="29"/>
      <c r="AH175" s="29"/>
      <c r="AI175" s="29"/>
      <c r="AJ175" s="29"/>
      <c r="AK175" s="29"/>
      <c r="AL175" s="29"/>
      <c r="AM175" s="29"/>
      <c r="AN175" s="29"/>
      <c r="AO175" s="29"/>
      <c r="AP175" s="29"/>
      <c r="AQ175" s="29"/>
      <c r="AR175" s="29"/>
      <c r="AS175" s="29"/>
      <c r="AT175" s="29"/>
      <c r="AU175" s="29"/>
      <c r="AV175" s="29"/>
      <c r="AW175" s="29"/>
      <c r="AX175" s="29"/>
      <c r="AY175" s="29"/>
      <c r="AZ175" s="29"/>
      <c r="BA175" s="29"/>
      <c r="BB175" s="29"/>
      <c r="BC175" s="29"/>
      <c r="BD175" s="29"/>
      <c r="BE175" s="29"/>
      <c r="BF175" s="29"/>
      <c r="BG175" s="29"/>
      <c r="BH175" s="29"/>
      <c r="BI175" s="29"/>
      <c r="BJ175" s="29"/>
      <c r="BK175" s="29"/>
      <c r="BL175" s="29"/>
      <c r="BM175" s="29"/>
      <c r="BN175" s="29"/>
      <c r="BO175" s="29"/>
      <c r="BP175" s="29"/>
      <c r="BQ175" s="29"/>
    </row>
    <row r="176" spans="1:76" s="28" customFormat="1" ht="16.5">
      <c r="A176" s="20" t="str">
        <f>IF(F176&lt;&gt;"",1+MAX($A$8:A175),"")</f>
        <v/>
      </c>
      <c r="B176" s="35"/>
      <c r="C176" s="123"/>
      <c r="D176" s="122"/>
      <c r="E176" s="121"/>
      <c r="F176" s="122"/>
      <c r="G176" s="126"/>
      <c r="H176" s="215"/>
      <c r="I176" s="120"/>
      <c r="J176" s="215"/>
      <c r="K176" s="120"/>
      <c r="L176" s="131"/>
      <c r="M176" s="132"/>
      <c r="N176" s="133"/>
      <c r="O176" s="229"/>
      <c r="P176" s="134"/>
      <c r="Q176" s="27"/>
      <c r="R176" s="27"/>
      <c r="S176" s="27"/>
      <c r="T176" s="27"/>
      <c r="U176" s="27"/>
      <c r="V176" s="27"/>
      <c r="W176" s="27"/>
      <c r="X176" s="27"/>
      <c r="Y176" s="27"/>
      <c r="Z176" s="27"/>
      <c r="AA176" s="27"/>
      <c r="AB176" s="27"/>
      <c r="AC176" s="27"/>
      <c r="AD176" s="27"/>
      <c r="AE176" s="27"/>
      <c r="AF176" s="27"/>
      <c r="AG176" s="27"/>
      <c r="AH176" s="27"/>
      <c r="AI176" s="27"/>
      <c r="AJ176" s="27"/>
      <c r="AK176" s="27"/>
      <c r="AL176" s="27"/>
      <c r="AM176" s="27"/>
      <c r="AN176" s="27"/>
      <c r="AO176" s="27"/>
      <c r="AP176" s="27"/>
      <c r="AQ176" s="27"/>
      <c r="AR176" s="27"/>
      <c r="AS176" s="27"/>
      <c r="AT176" s="27"/>
      <c r="AU176" s="27"/>
      <c r="AV176" s="27"/>
      <c r="AW176" s="27"/>
      <c r="AX176" s="27"/>
      <c r="AY176" s="27"/>
      <c r="AZ176" s="27"/>
      <c r="BA176" s="27"/>
      <c r="BB176" s="27"/>
      <c r="BC176" s="27"/>
      <c r="BD176" s="27"/>
      <c r="BE176" s="27"/>
      <c r="BF176" s="27"/>
      <c r="BG176" s="27"/>
      <c r="BH176" s="27"/>
      <c r="BI176" s="27"/>
      <c r="BJ176" s="27"/>
      <c r="BK176" s="27"/>
      <c r="BL176" s="27"/>
      <c r="BM176" s="27"/>
      <c r="BN176" s="27"/>
      <c r="BO176" s="27"/>
      <c r="BP176" s="27"/>
      <c r="BQ176" s="27"/>
      <c r="BR176" s="27"/>
      <c r="BS176" s="27"/>
      <c r="BT176" s="27"/>
      <c r="BU176" s="27"/>
      <c r="BV176" s="27"/>
      <c r="BW176" s="27"/>
      <c r="BX176" s="27"/>
    </row>
    <row r="177" spans="1:76" s="28" customFormat="1" ht="15.4" customHeight="1">
      <c r="A177" s="20" t="str">
        <f>IF(F177&lt;&gt;"",1+MAX($A$8:A176),"")</f>
        <v/>
      </c>
      <c r="B177" s="257" t="s">
        <v>139</v>
      </c>
      <c r="C177" s="124" t="s">
        <v>64</v>
      </c>
      <c r="D177" s="122"/>
      <c r="E177" s="121"/>
      <c r="F177" s="122"/>
      <c r="G177" s="126"/>
      <c r="H177" s="215"/>
      <c r="I177" s="120"/>
      <c r="J177" s="215"/>
      <c r="K177" s="120"/>
      <c r="L177" s="131"/>
      <c r="M177" s="132"/>
      <c r="N177" s="133"/>
      <c r="O177" s="229"/>
      <c r="P177" s="134"/>
      <c r="Q177" s="27"/>
      <c r="R177" s="27"/>
      <c r="S177" s="27"/>
      <c r="T177" s="27"/>
      <c r="U177" s="27"/>
      <c r="V177" s="27"/>
      <c r="W177" s="27"/>
      <c r="X177" s="27"/>
      <c r="Y177" s="27"/>
      <c r="Z177" s="27"/>
      <c r="AA177" s="27"/>
      <c r="AB177" s="27"/>
      <c r="AC177" s="27"/>
      <c r="AD177" s="27"/>
      <c r="AE177" s="27"/>
      <c r="AF177" s="27"/>
      <c r="AG177" s="27"/>
      <c r="AH177" s="27"/>
      <c r="AI177" s="27"/>
      <c r="AJ177" s="27"/>
      <c r="AK177" s="27"/>
      <c r="AL177" s="27"/>
      <c r="AM177" s="27"/>
      <c r="AN177" s="27"/>
      <c r="AO177" s="27"/>
      <c r="AP177" s="27"/>
      <c r="AQ177" s="27"/>
      <c r="AR177" s="27"/>
      <c r="AS177" s="27"/>
      <c r="AT177" s="27"/>
      <c r="AU177" s="27"/>
      <c r="AV177" s="27"/>
      <c r="AW177" s="27"/>
      <c r="AX177" s="27"/>
      <c r="AY177" s="27"/>
      <c r="AZ177" s="27"/>
      <c r="BA177" s="27"/>
      <c r="BB177" s="27"/>
      <c r="BC177" s="27"/>
      <c r="BD177" s="27"/>
      <c r="BE177" s="27"/>
      <c r="BF177" s="27"/>
      <c r="BG177" s="27"/>
      <c r="BH177" s="27"/>
      <c r="BI177" s="27"/>
      <c r="BJ177" s="27"/>
      <c r="BK177" s="27"/>
      <c r="BL177" s="27"/>
      <c r="BM177" s="27"/>
      <c r="BN177" s="27"/>
      <c r="BO177" s="27"/>
      <c r="BP177" s="27"/>
      <c r="BQ177" s="27"/>
      <c r="BR177" s="27"/>
      <c r="BS177" s="27"/>
      <c r="BT177" s="27"/>
      <c r="BU177" s="27"/>
      <c r="BV177" s="27"/>
      <c r="BW177" s="27"/>
      <c r="BX177" s="27"/>
    </row>
    <row r="178" spans="1:76" s="28" customFormat="1" ht="22.5" customHeight="1">
      <c r="A178" s="20">
        <f>IF(F178&lt;&gt;"",1+MAX($A$8:A177),"")</f>
        <v>153</v>
      </c>
      <c r="B178" s="258"/>
      <c r="C178" s="123" t="s">
        <v>237</v>
      </c>
      <c r="D178" s="122">
        <v>108.91</v>
      </c>
      <c r="E178" s="121">
        <v>0.05</v>
      </c>
      <c r="F178" s="122">
        <f>(1+E178)*D178</f>
        <v>114.35550000000001</v>
      </c>
      <c r="G178" s="126" t="s">
        <v>42</v>
      </c>
      <c r="H178" s="214">
        <v>0.3</v>
      </c>
      <c r="I178" s="25">
        <f t="shared" ref="I178" si="111">H178*F178</f>
        <v>34.306649999999998</v>
      </c>
      <c r="J178" s="222">
        <v>1.74</v>
      </c>
      <c r="K178" s="131">
        <f t="shared" ref="K178" si="112">N178/M178</f>
        <v>1.7227581818181819</v>
      </c>
      <c r="L178" s="131">
        <f>D178/K178</f>
        <v>63.218390804597696</v>
      </c>
      <c r="M178" s="132">
        <f t="shared" ref="M178:M186" si="113">M$175</f>
        <v>110</v>
      </c>
      <c r="N178" s="133">
        <f>D178*J178</f>
        <v>189.5034</v>
      </c>
      <c r="O178" s="229">
        <f>N178+I178</f>
        <v>223.81004999999999</v>
      </c>
      <c r="P178" s="134">
        <f>O178/F178</f>
        <v>1.9571428571428569</v>
      </c>
      <c r="Q178" s="27"/>
      <c r="R178" s="27"/>
      <c r="S178" s="27"/>
      <c r="T178" s="27"/>
      <c r="U178" s="27"/>
      <c r="V178" s="27"/>
      <c r="W178" s="27"/>
      <c r="X178" s="27"/>
      <c r="Y178" s="27"/>
      <c r="Z178" s="27"/>
      <c r="AA178" s="27"/>
      <c r="AB178" s="27"/>
      <c r="AC178" s="27"/>
      <c r="AD178" s="27"/>
      <c r="AE178" s="27"/>
      <c r="AF178" s="27"/>
      <c r="AG178" s="27"/>
      <c r="AH178" s="27"/>
      <c r="AI178" s="27"/>
      <c r="AJ178" s="27"/>
      <c r="AK178" s="27"/>
      <c r="AL178" s="27"/>
      <c r="AM178" s="27"/>
      <c r="AN178" s="27"/>
      <c r="AO178" s="27"/>
      <c r="AP178" s="27"/>
      <c r="AQ178" s="27"/>
      <c r="AR178" s="27"/>
      <c r="AS178" s="27"/>
      <c r="AT178" s="27"/>
      <c r="AU178" s="27"/>
      <c r="AV178" s="27"/>
      <c r="AW178" s="27"/>
      <c r="AX178" s="27"/>
      <c r="AY178" s="27"/>
      <c r="AZ178" s="27"/>
      <c r="BA178" s="27"/>
      <c r="BB178" s="27"/>
      <c r="BC178" s="27"/>
      <c r="BD178" s="27"/>
      <c r="BE178" s="27"/>
      <c r="BF178" s="27"/>
      <c r="BG178" s="27"/>
      <c r="BH178" s="27"/>
      <c r="BI178" s="27"/>
      <c r="BJ178" s="27"/>
      <c r="BK178" s="27"/>
      <c r="BL178" s="27"/>
      <c r="BM178" s="27"/>
      <c r="BN178" s="27"/>
      <c r="BO178" s="27"/>
      <c r="BP178" s="27"/>
      <c r="BQ178" s="27"/>
      <c r="BR178" s="27"/>
      <c r="BS178" s="27"/>
      <c r="BT178" s="27"/>
      <c r="BU178" s="27"/>
      <c r="BV178" s="27"/>
      <c r="BW178" s="27"/>
      <c r="BX178" s="27"/>
    </row>
    <row r="179" spans="1:76" s="28" customFormat="1" ht="16.5">
      <c r="A179" s="20">
        <f>IF(F179&lt;&gt;"",1+MAX($A$8:A178),"")</f>
        <v>154</v>
      </c>
      <c r="B179" s="258"/>
      <c r="C179" s="123" t="s">
        <v>173</v>
      </c>
      <c r="D179" s="122">
        <v>108.91</v>
      </c>
      <c r="E179" s="121">
        <v>0.05</v>
      </c>
      <c r="F179" s="122">
        <f>(1+E179)*D179</f>
        <v>114.35550000000001</v>
      </c>
      <c r="G179" s="126" t="s">
        <v>42</v>
      </c>
      <c r="H179" s="214">
        <v>1.55</v>
      </c>
      <c r="I179" s="25">
        <f t="shared" ref="I179" si="114">H179*F179</f>
        <v>177.25102500000003</v>
      </c>
      <c r="J179" s="222">
        <v>4.0599999999999996</v>
      </c>
      <c r="K179" s="131">
        <f t="shared" ref="K179" si="115">N179/M179</f>
        <v>4.0197690909090902</v>
      </c>
      <c r="L179" s="131">
        <f>D179/K179</f>
        <v>27.093596059113306</v>
      </c>
      <c r="M179" s="132">
        <f t="shared" si="113"/>
        <v>110</v>
      </c>
      <c r="N179" s="133">
        <f>D179*J179</f>
        <v>442.17459999999994</v>
      </c>
      <c r="O179" s="229">
        <f>N179+I179</f>
        <v>619.42562499999997</v>
      </c>
      <c r="P179" s="134">
        <f>O179/F179</f>
        <v>5.4166666666666661</v>
      </c>
      <c r="Q179" s="27"/>
      <c r="R179" s="27"/>
      <c r="S179" s="27"/>
      <c r="T179" s="27"/>
      <c r="U179" s="27"/>
      <c r="V179" s="27"/>
      <c r="W179" s="27"/>
      <c r="X179" s="27"/>
      <c r="Y179" s="27"/>
      <c r="Z179" s="27"/>
      <c r="AA179" s="27"/>
      <c r="AB179" s="27"/>
      <c r="AC179" s="27"/>
      <c r="AD179" s="27"/>
      <c r="AE179" s="27"/>
      <c r="AF179" s="27"/>
      <c r="AG179" s="27"/>
      <c r="AH179" s="27"/>
      <c r="AI179" s="27"/>
      <c r="AJ179" s="27"/>
      <c r="AK179" s="27"/>
      <c r="AL179" s="27"/>
      <c r="AM179" s="27"/>
      <c r="AN179" s="27"/>
      <c r="AO179" s="27"/>
      <c r="AP179" s="27"/>
      <c r="AQ179" s="27"/>
      <c r="AR179" s="27"/>
      <c r="AS179" s="27"/>
      <c r="AT179" s="27"/>
      <c r="AU179" s="27"/>
      <c r="AV179" s="27"/>
      <c r="AW179" s="27"/>
      <c r="AX179" s="27"/>
      <c r="AY179" s="27"/>
      <c r="AZ179" s="27"/>
      <c r="BA179" s="27"/>
      <c r="BB179" s="27"/>
      <c r="BC179" s="27"/>
      <c r="BD179" s="27"/>
      <c r="BE179" s="27"/>
      <c r="BF179" s="27"/>
      <c r="BG179" s="27"/>
      <c r="BH179" s="27"/>
      <c r="BI179" s="27"/>
      <c r="BJ179" s="27"/>
      <c r="BK179" s="27"/>
      <c r="BL179" s="27"/>
      <c r="BM179" s="27"/>
      <c r="BN179" s="27"/>
      <c r="BO179" s="27"/>
      <c r="BP179" s="27"/>
      <c r="BQ179" s="27"/>
      <c r="BR179" s="27"/>
      <c r="BS179" s="27"/>
      <c r="BT179" s="27"/>
      <c r="BU179" s="27"/>
      <c r="BV179" s="27"/>
      <c r="BW179" s="27"/>
      <c r="BX179" s="27"/>
    </row>
    <row r="180" spans="1:76" s="28" customFormat="1" ht="22.5" customHeight="1">
      <c r="A180" s="20">
        <f>IF(F180&lt;&gt;"",1+MAX($A$8:A179),"")</f>
        <v>155</v>
      </c>
      <c r="B180" s="258"/>
      <c r="C180" s="123" t="s">
        <v>238</v>
      </c>
      <c r="D180" s="122">
        <f>40+50</f>
        <v>90</v>
      </c>
      <c r="E180" s="121">
        <v>0.05</v>
      </c>
      <c r="F180" s="122">
        <f>(1+E180)*D180</f>
        <v>94.5</v>
      </c>
      <c r="G180" s="126" t="s">
        <v>42</v>
      </c>
      <c r="H180" s="214">
        <v>1.2266666666666668</v>
      </c>
      <c r="I180" s="25">
        <f t="shared" ref="I180" si="116">H180*F180</f>
        <v>115.92000000000002</v>
      </c>
      <c r="J180" s="222">
        <v>4.0599999999999996</v>
      </c>
      <c r="K180" s="131">
        <f t="shared" ref="K180" si="117">N180/M180</f>
        <v>3.3218181818181818</v>
      </c>
      <c r="L180" s="131">
        <f>D180/K180</f>
        <v>27.093596059113302</v>
      </c>
      <c r="M180" s="132">
        <f t="shared" si="113"/>
        <v>110</v>
      </c>
      <c r="N180" s="133">
        <f>D180*J180</f>
        <v>365.4</v>
      </c>
      <c r="O180" s="229">
        <f>N180+I180</f>
        <v>481.32</v>
      </c>
      <c r="P180" s="134">
        <f>O180/F180</f>
        <v>5.0933333333333328</v>
      </c>
      <c r="Q180" s="27"/>
      <c r="R180" s="27"/>
      <c r="S180" s="27"/>
      <c r="T180" s="27"/>
      <c r="U180" s="27"/>
      <c r="V180" s="27"/>
      <c r="W180" s="27"/>
      <c r="X180" s="27"/>
      <c r="Y180" s="27"/>
      <c r="Z180" s="27"/>
      <c r="AA180" s="27"/>
      <c r="AB180" s="27"/>
      <c r="AC180" s="27"/>
      <c r="AD180" s="27"/>
      <c r="AE180" s="27"/>
      <c r="AF180" s="27"/>
      <c r="AG180" s="27"/>
      <c r="AH180" s="27"/>
      <c r="AI180" s="27"/>
      <c r="AJ180" s="27"/>
      <c r="AK180" s="27"/>
      <c r="AL180" s="27"/>
      <c r="AM180" s="27"/>
      <c r="AN180" s="27"/>
      <c r="AO180" s="27"/>
      <c r="AP180" s="27"/>
      <c r="AQ180" s="27"/>
      <c r="AR180" s="27"/>
      <c r="AS180" s="27"/>
      <c r="AT180" s="27"/>
      <c r="AU180" s="27"/>
      <c r="AV180" s="27"/>
      <c r="AW180" s="27"/>
      <c r="AX180" s="27"/>
      <c r="AY180" s="27"/>
      <c r="AZ180" s="27"/>
      <c r="BA180" s="27"/>
      <c r="BB180" s="27"/>
      <c r="BC180" s="27"/>
      <c r="BD180" s="27"/>
      <c r="BE180" s="27"/>
      <c r="BF180" s="27"/>
      <c r="BG180" s="27"/>
      <c r="BH180" s="27"/>
      <c r="BI180" s="27"/>
      <c r="BJ180" s="27"/>
      <c r="BK180" s="27"/>
      <c r="BL180" s="27"/>
      <c r="BM180" s="27"/>
      <c r="BN180" s="27"/>
      <c r="BO180" s="27"/>
      <c r="BP180" s="27"/>
      <c r="BQ180" s="27"/>
      <c r="BR180" s="27"/>
      <c r="BS180" s="27"/>
      <c r="BT180" s="27"/>
      <c r="BU180" s="27"/>
      <c r="BV180" s="27"/>
      <c r="BW180" s="27"/>
      <c r="BX180" s="27"/>
    </row>
    <row r="181" spans="1:76" s="28" customFormat="1" ht="15.4" customHeight="1">
      <c r="A181" s="20" t="str">
        <f>IF(F181&lt;&gt;"",1+MAX($A$8:A180),"")</f>
        <v/>
      </c>
      <c r="B181" s="258"/>
      <c r="C181" s="124" t="s">
        <v>65</v>
      </c>
      <c r="D181" s="122"/>
      <c r="E181" s="121"/>
      <c r="F181" s="122"/>
      <c r="G181" s="126"/>
      <c r="H181" s="215"/>
      <c r="I181" s="120"/>
      <c r="J181" s="215"/>
      <c r="K181" s="120"/>
      <c r="L181" s="131"/>
      <c r="M181" s="132"/>
      <c r="N181" s="133"/>
      <c r="O181" s="229"/>
      <c r="P181" s="134"/>
      <c r="Q181" s="27"/>
      <c r="R181" s="27"/>
      <c r="S181" s="27"/>
      <c r="T181" s="27"/>
      <c r="U181" s="27"/>
      <c r="V181" s="27"/>
      <c r="W181" s="27"/>
      <c r="X181" s="27"/>
      <c r="Y181" s="27"/>
      <c r="Z181" s="27"/>
      <c r="AA181" s="27"/>
      <c r="AB181" s="27"/>
      <c r="AC181" s="27"/>
      <c r="AD181" s="27"/>
      <c r="AE181" s="27"/>
      <c r="AF181" s="27"/>
      <c r="AG181" s="27"/>
      <c r="AH181" s="27"/>
      <c r="AI181" s="27"/>
      <c r="AJ181" s="27"/>
      <c r="AK181" s="27"/>
      <c r="AL181" s="27"/>
      <c r="AM181" s="27"/>
      <c r="AN181" s="27"/>
      <c r="AO181" s="27"/>
      <c r="AP181" s="27"/>
      <c r="AQ181" s="27"/>
      <c r="AR181" s="27"/>
      <c r="AS181" s="27"/>
      <c r="AT181" s="27"/>
      <c r="AU181" s="27"/>
      <c r="AV181" s="27"/>
      <c r="AW181" s="27"/>
      <c r="AX181" s="27"/>
      <c r="AY181" s="27"/>
      <c r="AZ181" s="27"/>
      <c r="BA181" s="27"/>
      <c r="BB181" s="27"/>
      <c r="BC181" s="27"/>
      <c r="BD181" s="27"/>
      <c r="BE181" s="27"/>
      <c r="BF181" s="27"/>
      <c r="BG181" s="27"/>
      <c r="BH181" s="27"/>
      <c r="BI181" s="27"/>
      <c r="BJ181" s="27"/>
      <c r="BK181" s="27"/>
      <c r="BL181" s="27"/>
      <c r="BM181" s="27"/>
      <c r="BN181" s="27"/>
      <c r="BO181" s="27"/>
      <c r="BP181" s="27"/>
      <c r="BQ181" s="27"/>
      <c r="BR181" s="27"/>
      <c r="BS181" s="27"/>
      <c r="BT181" s="27"/>
      <c r="BU181" s="27"/>
      <c r="BV181" s="27"/>
      <c r="BW181" s="27"/>
      <c r="BX181" s="27"/>
    </row>
    <row r="182" spans="1:76" s="28" customFormat="1" ht="16.5">
      <c r="A182" s="20">
        <f>IF(F182&lt;&gt;"",1+MAX($A$8:A181),"")</f>
        <v>156</v>
      </c>
      <c r="B182" s="258"/>
      <c r="C182" s="123" t="s">
        <v>127</v>
      </c>
      <c r="D182" s="122">
        <v>1</v>
      </c>
      <c r="E182" s="121">
        <v>0</v>
      </c>
      <c r="F182" s="122">
        <f t="shared" ref="F182:F185" si="118">(1+E182)*D182</f>
        <v>1</v>
      </c>
      <c r="G182" s="126" t="s">
        <v>43</v>
      </c>
      <c r="H182" s="214">
        <v>28.54</v>
      </c>
      <c r="I182" s="25">
        <f t="shared" ref="I182:I185" si="119">H182*F182</f>
        <v>28.54</v>
      </c>
      <c r="J182" s="222">
        <v>52.11</v>
      </c>
      <c r="K182" s="131">
        <f t="shared" ref="K182:K185" si="120">N182/M182</f>
        <v>0.47372727272727272</v>
      </c>
      <c r="L182" s="131">
        <f>D182/K182</f>
        <v>2.110919209364805</v>
      </c>
      <c r="M182" s="132">
        <f t="shared" si="113"/>
        <v>110</v>
      </c>
      <c r="N182" s="133">
        <f>D182*J182</f>
        <v>52.11</v>
      </c>
      <c r="O182" s="229">
        <f>N182+I182</f>
        <v>80.650000000000006</v>
      </c>
      <c r="P182" s="134">
        <f>O182/F182</f>
        <v>80.650000000000006</v>
      </c>
      <c r="Q182" s="27"/>
      <c r="R182" s="27"/>
      <c r="S182" s="27"/>
      <c r="T182" s="27"/>
      <c r="U182" s="27"/>
      <c r="V182" s="27"/>
      <c r="W182" s="27"/>
      <c r="X182" s="27"/>
      <c r="Y182" s="27"/>
      <c r="Z182" s="27"/>
      <c r="AA182" s="27"/>
      <c r="AB182" s="27"/>
      <c r="AC182" s="27"/>
      <c r="AD182" s="27"/>
      <c r="AE182" s="27"/>
      <c r="AF182" s="27"/>
      <c r="AG182" s="27"/>
      <c r="AH182" s="27"/>
      <c r="AI182" s="27"/>
      <c r="AJ182" s="27"/>
      <c r="AK182" s="27"/>
      <c r="AL182" s="27"/>
      <c r="AM182" s="27"/>
      <c r="AN182" s="27"/>
      <c r="AO182" s="27"/>
      <c r="AP182" s="27"/>
      <c r="AQ182" s="27"/>
      <c r="AR182" s="27"/>
      <c r="AS182" s="27"/>
      <c r="AT182" s="27"/>
      <c r="AU182" s="27"/>
      <c r="AV182" s="27"/>
      <c r="AW182" s="27"/>
      <c r="AX182" s="27"/>
      <c r="AY182" s="27"/>
      <c r="AZ182" s="27"/>
      <c r="BA182" s="27"/>
      <c r="BB182" s="27"/>
      <c r="BC182" s="27"/>
      <c r="BD182" s="27"/>
      <c r="BE182" s="27"/>
      <c r="BF182" s="27"/>
      <c r="BG182" s="27"/>
      <c r="BH182" s="27"/>
      <c r="BI182" s="27"/>
      <c r="BJ182" s="27"/>
      <c r="BK182" s="27"/>
      <c r="BL182" s="27"/>
      <c r="BM182" s="27"/>
      <c r="BN182" s="27"/>
      <c r="BO182" s="27"/>
      <c r="BP182" s="27"/>
      <c r="BQ182" s="27"/>
      <c r="BR182" s="27"/>
      <c r="BS182" s="27"/>
      <c r="BT182" s="27"/>
      <c r="BU182" s="27"/>
      <c r="BV182" s="27"/>
      <c r="BW182" s="27"/>
      <c r="BX182" s="27"/>
    </row>
    <row r="183" spans="1:76" s="28" customFormat="1" ht="16.5">
      <c r="A183" s="20">
        <f>IF(F183&lt;&gt;"",1+MAX($A$8:A182),"")</f>
        <v>157</v>
      </c>
      <c r="B183" s="258"/>
      <c r="C183" s="123" t="s">
        <v>128</v>
      </c>
      <c r="D183" s="122">
        <v>1</v>
      </c>
      <c r="E183" s="121">
        <v>0</v>
      </c>
      <c r="F183" s="122">
        <f t="shared" si="118"/>
        <v>1</v>
      </c>
      <c r="G183" s="126" t="s">
        <v>43</v>
      </c>
      <c r="H183" s="214">
        <v>479.95</v>
      </c>
      <c r="I183" s="25">
        <f t="shared" si="119"/>
        <v>479.95</v>
      </c>
      <c r="J183" s="222">
        <v>330.01</v>
      </c>
      <c r="K183" s="131">
        <f t="shared" si="120"/>
        <v>3.0000909090909089</v>
      </c>
      <c r="L183" s="131">
        <f>D183/K183</f>
        <v>0.33332323262931429</v>
      </c>
      <c r="M183" s="132">
        <f t="shared" si="113"/>
        <v>110</v>
      </c>
      <c r="N183" s="133">
        <f>D183*J183</f>
        <v>330.01</v>
      </c>
      <c r="O183" s="229">
        <f>N183+I183</f>
        <v>809.96</v>
      </c>
      <c r="P183" s="134">
        <f>O183/F183</f>
        <v>809.96</v>
      </c>
      <c r="Q183" s="27"/>
      <c r="R183" s="27"/>
      <c r="S183" s="27"/>
      <c r="T183" s="27"/>
      <c r="U183" s="27"/>
      <c r="V183" s="27"/>
      <c r="W183" s="27"/>
      <c r="X183" s="27"/>
      <c r="Y183" s="27"/>
      <c r="Z183" s="27"/>
      <c r="AA183" s="27"/>
      <c r="AB183" s="27"/>
      <c r="AC183" s="27"/>
      <c r="AD183" s="27"/>
      <c r="AE183" s="27"/>
      <c r="AF183" s="27"/>
      <c r="AG183" s="27"/>
      <c r="AH183" s="27"/>
      <c r="AI183" s="27"/>
      <c r="AJ183" s="27"/>
      <c r="AK183" s="27"/>
      <c r="AL183" s="27"/>
      <c r="AM183" s="27"/>
      <c r="AN183" s="27"/>
      <c r="AO183" s="27"/>
      <c r="AP183" s="27"/>
      <c r="AQ183" s="27"/>
      <c r="AR183" s="27"/>
      <c r="AS183" s="27"/>
      <c r="AT183" s="27"/>
      <c r="AU183" s="27"/>
      <c r="AV183" s="27"/>
      <c r="AW183" s="27"/>
      <c r="AX183" s="27"/>
      <c r="AY183" s="27"/>
      <c r="AZ183" s="27"/>
      <c r="BA183" s="27"/>
      <c r="BB183" s="27"/>
      <c r="BC183" s="27"/>
      <c r="BD183" s="27"/>
      <c r="BE183" s="27"/>
      <c r="BF183" s="27"/>
      <c r="BG183" s="27"/>
      <c r="BH183" s="27"/>
      <c r="BI183" s="27"/>
      <c r="BJ183" s="27"/>
      <c r="BK183" s="27"/>
      <c r="BL183" s="27"/>
      <c r="BM183" s="27"/>
      <c r="BN183" s="27"/>
      <c r="BO183" s="27"/>
      <c r="BP183" s="27"/>
      <c r="BQ183" s="27"/>
      <c r="BR183" s="27"/>
      <c r="BS183" s="27"/>
      <c r="BT183" s="27"/>
      <c r="BU183" s="27"/>
      <c r="BV183" s="27"/>
      <c r="BW183" s="27"/>
      <c r="BX183" s="27"/>
    </row>
    <row r="184" spans="1:76" s="28" customFormat="1" ht="33">
      <c r="A184" s="20">
        <f>IF(F184&lt;&gt;"",1+MAX($A$8:A183),"")</f>
        <v>158</v>
      </c>
      <c r="B184" s="258"/>
      <c r="C184" s="123" t="s">
        <v>142</v>
      </c>
      <c r="D184" s="122">
        <v>4</v>
      </c>
      <c r="E184" s="121">
        <v>0</v>
      </c>
      <c r="F184" s="122">
        <f t="shared" si="118"/>
        <v>4</v>
      </c>
      <c r="G184" s="126" t="s">
        <v>43</v>
      </c>
      <c r="H184" s="214">
        <v>18.5</v>
      </c>
      <c r="I184" s="25">
        <f t="shared" si="119"/>
        <v>74</v>
      </c>
      <c r="J184" s="222">
        <v>64.27000000000001</v>
      </c>
      <c r="K184" s="131">
        <f t="shared" si="120"/>
        <v>2.3370909090909096</v>
      </c>
      <c r="L184" s="131">
        <f>D184/K184</f>
        <v>1.7115294849852183</v>
      </c>
      <c r="M184" s="132">
        <f t="shared" si="113"/>
        <v>110</v>
      </c>
      <c r="N184" s="133">
        <f>D184*J184</f>
        <v>257.08000000000004</v>
      </c>
      <c r="O184" s="229">
        <f>N184+I184</f>
        <v>331.08000000000004</v>
      </c>
      <c r="P184" s="134">
        <f>O184/F184</f>
        <v>82.77000000000001</v>
      </c>
      <c r="Q184" s="27"/>
      <c r="R184" s="27"/>
      <c r="S184" s="27"/>
      <c r="T184" s="27"/>
      <c r="U184" s="27"/>
      <c r="V184" s="27"/>
      <c r="W184" s="27"/>
      <c r="X184" s="27"/>
      <c r="Y184" s="27"/>
      <c r="Z184" s="27"/>
      <c r="AA184" s="27"/>
      <c r="AB184" s="27"/>
      <c r="AC184" s="27"/>
      <c r="AD184" s="27"/>
      <c r="AE184" s="27"/>
      <c r="AF184" s="27"/>
      <c r="AG184" s="27"/>
      <c r="AH184" s="27"/>
      <c r="AI184" s="27"/>
      <c r="AJ184" s="27"/>
      <c r="AK184" s="27"/>
      <c r="AL184" s="27"/>
      <c r="AM184" s="27"/>
      <c r="AN184" s="27"/>
      <c r="AO184" s="27"/>
      <c r="AP184" s="27"/>
      <c r="AQ184" s="27"/>
      <c r="AR184" s="27"/>
      <c r="AS184" s="27"/>
      <c r="AT184" s="27"/>
      <c r="AU184" s="27"/>
      <c r="AV184" s="27"/>
      <c r="AW184" s="27"/>
      <c r="AX184" s="27"/>
      <c r="AY184" s="27"/>
      <c r="AZ184" s="27"/>
      <c r="BA184" s="27"/>
      <c r="BB184" s="27"/>
      <c r="BC184" s="27"/>
      <c r="BD184" s="27"/>
      <c r="BE184" s="27"/>
      <c r="BF184" s="27"/>
      <c r="BG184" s="27"/>
      <c r="BH184" s="27"/>
      <c r="BI184" s="27"/>
      <c r="BJ184" s="27"/>
      <c r="BK184" s="27"/>
      <c r="BL184" s="27"/>
      <c r="BM184" s="27"/>
      <c r="BN184" s="27"/>
      <c r="BO184" s="27"/>
      <c r="BP184" s="27"/>
      <c r="BQ184" s="27"/>
      <c r="BR184" s="27"/>
      <c r="BS184" s="27"/>
      <c r="BT184" s="27"/>
      <c r="BU184" s="27"/>
      <c r="BV184" s="27"/>
      <c r="BW184" s="27"/>
      <c r="BX184" s="27"/>
    </row>
    <row r="185" spans="1:76" s="28" customFormat="1" ht="33">
      <c r="A185" s="20">
        <f>IF(F185&lt;&gt;"",1+MAX($A$8:A184),"")</f>
        <v>159</v>
      </c>
      <c r="B185" s="258"/>
      <c r="C185" s="123" t="s">
        <v>143</v>
      </c>
      <c r="D185" s="122">
        <v>5</v>
      </c>
      <c r="E185" s="121">
        <v>0</v>
      </c>
      <c r="F185" s="122">
        <f t="shared" si="118"/>
        <v>5</v>
      </c>
      <c r="G185" s="126" t="s">
        <v>43</v>
      </c>
      <c r="H185" s="214">
        <v>18.5</v>
      </c>
      <c r="I185" s="25">
        <f t="shared" si="119"/>
        <v>92.5</v>
      </c>
      <c r="J185" s="222">
        <v>64.27000000000001</v>
      </c>
      <c r="K185" s="131">
        <f t="shared" si="120"/>
        <v>2.9213636363636364</v>
      </c>
      <c r="L185" s="131">
        <f>D185/K185</f>
        <v>1.7115294849852185</v>
      </c>
      <c r="M185" s="132">
        <f t="shared" si="113"/>
        <v>110</v>
      </c>
      <c r="N185" s="133">
        <f>D185*J185</f>
        <v>321.35000000000002</v>
      </c>
      <c r="O185" s="229">
        <f>N185+I185</f>
        <v>413.85</v>
      </c>
      <c r="P185" s="134">
        <f>O185/F185</f>
        <v>82.77000000000001</v>
      </c>
      <c r="Q185" s="27"/>
      <c r="R185" s="27"/>
      <c r="S185" s="27"/>
      <c r="T185" s="27"/>
      <c r="U185" s="27"/>
      <c r="V185" s="27"/>
      <c r="W185" s="27"/>
      <c r="X185" s="27"/>
      <c r="Y185" s="27"/>
      <c r="Z185" s="27"/>
      <c r="AA185" s="27"/>
      <c r="AB185" s="27"/>
      <c r="AC185" s="27"/>
      <c r="AD185" s="27"/>
      <c r="AE185" s="27"/>
      <c r="AF185" s="27"/>
      <c r="AG185" s="27"/>
      <c r="AH185" s="27"/>
      <c r="AI185" s="27"/>
      <c r="AJ185" s="27"/>
      <c r="AK185" s="27"/>
      <c r="AL185" s="27"/>
      <c r="AM185" s="27"/>
      <c r="AN185" s="27"/>
      <c r="AO185" s="27"/>
      <c r="AP185" s="27"/>
      <c r="AQ185" s="27"/>
      <c r="AR185" s="27"/>
      <c r="AS185" s="27"/>
      <c r="AT185" s="27"/>
      <c r="AU185" s="27"/>
      <c r="AV185" s="27"/>
      <c r="AW185" s="27"/>
      <c r="AX185" s="27"/>
      <c r="AY185" s="27"/>
      <c r="AZ185" s="27"/>
      <c r="BA185" s="27"/>
      <c r="BB185" s="27"/>
      <c r="BC185" s="27"/>
      <c r="BD185" s="27"/>
      <c r="BE185" s="27"/>
      <c r="BF185" s="27"/>
      <c r="BG185" s="27"/>
      <c r="BH185" s="27"/>
      <c r="BI185" s="27"/>
      <c r="BJ185" s="27"/>
      <c r="BK185" s="27"/>
      <c r="BL185" s="27"/>
      <c r="BM185" s="27"/>
      <c r="BN185" s="27"/>
      <c r="BO185" s="27"/>
      <c r="BP185" s="27"/>
      <c r="BQ185" s="27"/>
      <c r="BR185" s="27"/>
      <c r="BS185" s="27"/>
      <c r="BT185" s="27"/>
      <c r="BU185" s="27"/>
      <c r="BV185" s="27"/>
      <c r="BW185" s="27"/>
      <c r="BX185" s="27"/>
    </row>
    <row r="186" spans="1:76" s="28" customFormat="1" ht="16.5">
      <c r="A186" s="20">
        <f>IF(F186&lt;&gt;"",1+MAX($A$8:A185),"")</f>
        <v>160</v>
      </c>
      <c r="B186" s="259"/>
      <c r="C186" s="123" t="s">
        <v>129</v>
      </c>
      <c r="D186" s="122">
        <v>1</v>
      </c>
      <c r="E186" s="121">
        <v>0</v>
      </c>
      <c r="F186" s="122">
        <f t="shared" ref="F186" si="121">(1+E186)*D186</f>
        <v>1</v>
      </c>
      <c r="G186" s="126" t="s">
        <v>43</v>
      </c>
      <c r="H186" s="214">
        <v>344.2</v>
      </c>
      <c r="I186" s="25">
        <f t="shared" ref="I186" si="122">H186*F186</f>
        <v>344.2</v>
      </c>
      <c r="J186" s="222">
        <v>317.27</v>
      </c>
      <c r="K186" s="131">
        <f t="shared" ref="K186" si="123">N186/M186</f>
        <v>2.8842727272727271</v>
      </c>
      <c r="L186" s="131">
        <f>D186/K186</f>
        <v>0.34670785135688847</v>
      </c>
      <c r="M186" s="132">
        <f t="shared" si="113"/>
        <v>110</v>
      </c>
      <c r="N186" s="133">
        <f>D186*J186</f>
        <v>317.27</v>
      </c>
      <c r="O186" s="229">
        <f>N186+I186</f>
        <v>661.47</v>
      </c>
      <c r="P186" s="134">
        <f>O186/F186</f>
        <v>661.47</v>
      </c>
      <c r="Q186" s="27"/>
      <c r="R186" s="27"/>
      <c r="S186" s="27"/>
      <c r="T186" s="27"/>
      <c r="U186" s="27"/>
      <c r="V186" s="27"/>
      <c r="W186" s="27"/>
      <c r="X186" s="27"/>
      <c r="Y186" s="27"/>
      <c r="Z186" s="27"/>
      <c r="AA186" s="27"/>
      <c r="AB186" s="27"/>
      <c r="AC186" s="27"/>
      <c r="AD186" s="27"/>
      <c r="AE186" s="27"/>
      <c r="AF186" s="27"/>
      <c r="AG186" s="27"/>
      <c r="AH186" s="27"/>
      <c r="AI186" s="27"/>
      <c r="AJ186" s="27"/>
      <c r="AK186" s="27"/>
      <c r="AL186" s="27"/>
      <c r="AM186" s="27"/>
      <c r="AN186" s="27"/>
      <c r="AO186" s="27"/>
      <c r="AP186" s="27"/>
      <c r="AQ186" s="27"/>
      <c r="AR186" s="27"/>
      <c r="AS186" s="27"/>
      <c r="AT186" s="27"/>
      <c r="AU186" s="27"/>
      <c r="AV186" s="27"/>
      <c r="AW186" s="27"/>
      <c r="AX186" s="27"/>
      <c r="AY186" s="27"/>
      <c r="AZ186" s="27"/>
      <c r="BA186" s="27"/>
      <c r="BB186" s="27"/>
      <c r="BC186" s="27"/>
      <c r="BD186" s="27"/>
      <c r="BE186" s="27"/>
      <c r="BF186" s="27"/>
      <c r="BG186" s="27"/>
      <c r="BH186" s="27"/>
      <c r="BI186" s="27"/>
      <c r="BJ186" s="27"/>
      <c r="BK186" s="27"/>
      <c r="BL186" s="27"/>
      <c r="BM186" s="27"/>
      <c r="BN186" s="27"/>
      <c r="BO186" s="27"/>
      <c r="BP186" s="27"/>
      <c r="BQ186" s="27"/>
      <c r="BR186" s="27"/>
      <c r="BS186" s="27"/>
      <c r="BT186" s="27"/>
      <c r="BU186" s="27"/>
      <c r="BV186" s="27"/>
      <c r="BW186" s="27"/>
      <c r="BX186" s="27"/>
    </row>
    <row r="187" spans="1:76" s="28" customFormat="1" ht="16.5">
      <c r="A187" s="20" t="str">
        <f>IF(F187&lt;&gt;"",1+MAX($A$8:A186),"")</f>
        <v/>
      </c>
      <c r="B187" s="35"/>
      <c r="C187" s="123"/>
      <c r="D187" s="122"/>
      <c r="E187" s="121"/>
      <c r="F187" s="122"/>
      <c r="G187" s="126"/>
      <c r="H187" s="215"/>
      <c r="I187" s="120"/>
      <c r="J187" s="223"/>
      <c r="K187" s="125"/>
      <c r="L187" s="131"/>
      <c r="M187" s="132"/>
      <c r="N187" s="133"/>
      <c r="O187" s="229"/>
      <c r="P187" s="134"/>
      <c r="Q187" s="27"/>
      <c r="R187" s="27"/>
      <c r="S187" s="27"/>
      <c r="T187" s="27"/>
      <c r="U187" s="27"/>
      <c r="V187" s="27"/>
      <c r="W187" s="27"/>
      <c r="X187" s="27"/>
      <c r="Y187" s="27"/>
      <c r="Z187" s="27"/>
      <c r="AA187" s="27"/>
      <c r="AB187" s="27"/>
      <c r="AC187" s="27"/>
      <c r="AD187" s="27"/>
      <c r="AE187" s="27"/>
      <c r="AF187" s="27"/>
      <c r="AG187" s="27"/>
      <c r="AH187" s="27"/>
      <c r="AI187" s="27"/>
      <c r="AJ187" s="27"/>
      <c r="AK187" s="27"/>
      <c r="AL187" s="27"/>
      <c r="AM187" s="27"/>
      <c r="AN187" s="27"/>
      <c r="AO187" s="27"/>
      <c r="AP187" s="27"/>
      <c r="AQ187" s="27"/>
      <c r="AR187" s="27"/>
      <c r="AS187" s="27"/>
      <c r="AT187" s="27"/>
      <c r="AU187" s="27"/>
      <c r="AV187" s="27"/>
      <c r="AW187" s="27"/>
      <c r="AX187" s="27"/>
      <c r="AY187" s="27"/>
      <c r="AZ187" s="27"/>
      <c r="BA187" s="27"/>
      <c r="BB187" s="27"/>
      <c r="BC187" s="27"/>
      <c r="BD187" s="27"/>
      <c r="BE187" s="27"/>
      <c r="BF187" s="27"/>
      <c r="BG187" s="27"/>
      <c r="BH187" s="27"/>
      <c r="BI187" s="27"/>
      <c r="BJ187" s="27"/>
      <c r="BK187" s="27"/>
      <c r="BL187" s="27"/>
      <c r="BM187" s="27"/>
      <c r="BN187" s="27"/>
      <c r="BO187" s="27"/>
      <c r="BP187" s="27"/>
      <c r="BQ187" s="27"/>
      <c r="BR187" s="27"/>
      <c r="BS187" s="27"/>
      <c r="BT187" s="27"/>
      <c r="BU187" s="27"/>
      <c r="BV187" s="27"/>
      <c r="BW187" s="27"/>
      <c r="BX187" s="27"/>
    </row>
    <row r="188" spans="1:76" s="30" customFormat="1" ht="19">
      <c r="A188" s="197" t="str">
        <f>IF(F188&lt;&gt;"",1+MAX($A$8:A187),"")</f>
        <v/>
      </c>
      <c r="B188" s="255" t="s">
        <v>63</v>
      </c>
      <c r="C188" s="256"/>
      <c r="D188" s="256"/>
      <c r="E188" s="256"/>
      <c r="F188" s="256"/>
      <c r="G188" s="256"/>
      <c r="H188" s="256"/>
      <c r="I188" s="256"/>
      <c r="J188" s="256"/>
      <c r="K188" s="256"/>
      <c r="L188" s="256"/>
      <c r="M188" s="195">
        <v>110</v>
      </c>
      <c r="N188" s="196"/>
      <c r="O188" s="228">
        <f>SUM(O189:O196)</f>
        <v>2059.7882800000002</v>
      </c>
      <c r="P188" s="197"/>
      <c r="Q188" s="27"/>
      <c r="R188" s="29"/>
      <c r="S188" s="29"/>
      <c r="T188" s="29"/>
      <c r="U188" s="29"/>
      <c r="V188" s="29"/>
      <c r="W188" s="29"/>
      <c r="X188" s="29"/>
      <c r="Y188" s="29"/>
      <c r="Z188" s="29"/>
      <c r="AA188" s="29"/>
      <c r="AB188" s="29"/>
      <c r="AC188" s="29"/>
      <c r="AD188" s="29"/>
      <c r="AE188" s="29"/>
      <c r="AF188" s="29"/>
      <c r="AG188" s="29"/>
      <c r="AH188" s="29"/>
      <c r="AI188" s="29"/>
      <c r="AJ188" s="29"/>
      <c r="AK188" s="29"/>
      <c r="AL188" s="29"/>
      <c r="AM188" s="29"/>
      <c r="AN188" s="29"/>
      <c r="AO188" s="29"/>
      <c r="AP188" s="29"/>
      <c r="AQ188" s="29"/>
      <c r="AR188" s="29"/>
      <c r="AS188" s="29"/>
      <c r="AT188" s="29"/>
      <c r="AU188" s="29"/>
      <c r="AV188" s="29"/>
      <c r="AW188" s="29"/>
      <c r="AX188" s="29"/>
      <c r="AY188" s="29"/>
      <c r="AZ188" s="29"/>
      <c r="BA188" s="29"/>
      <c r="BB188" s="29"/>
      <c r="BC188" s="29"/>
      <c r="BD188" s="29"/>
      <c r="BE188" s="29"/>
      <c r="BF188" s="29"/>
      <c r="BG188" s="29"/>
      <c r="BH188" s="29"/>
      <c r="BI188" s="29"/>
      <c r="BJ188" s="29"/>
      <c r="BK188" s="29"/>
      <c r="BL188" s="29"/>
      <c r="BM188" s="29"/>
      <c r="BN188" s="29"/>
      <c r="BO188" s="29"/>
      <c r="BP188" s="29"/>
      <c r="BQ188" s="29"/>
    </row>
    <row r="189" spans="1:76" s="28" customFormat="1" ht="16.5">
      <c r="A189" s="20" t="str">
        <f>IF(F189&lt;&gt;"",1+MAX($A$8:A188),"")</f>
        <v/>
      </c>
      <c r="B189" s="35"/>
      <c r="C189" s="123"/>
      <c r="D189" s="122"/>
      <c r="E189" s="121"/>
      <c r="F189" s="122"/>
      <c r="G189" s="126"/>
      <c r="H189" s="215"/>
      <c r="I189" s="120"/>
      <c r="J189" s="215"/>
      <c r="K189" s="120"/>
      <c r="L189" s="131"/>
      <c r="M189" s="132"/>
      <c r="N189" s="133"/>
      <c r="O189" s="229"/>
      <c r="P189" s="134"/>
      <c r="Q189" s="27"/>
      <c r="R189" s="27"/>
      <c r="S189" s="27"/>
      <c r="T189" s="27"/>
      <c r="U189" s="27"/>
      <c r="V189" s="27"/>
      <c r="W189" s="27"/>
      <c r="X189" s="27"/>
      <c r="Y189" s="27"/>
      <c r="Z189" s="27"/>
      <c r="AA189" s="27"/>
      <c r="AB189" s="27"/>
      <c r="AC189" s="27"/>
      <c r="AD189" s="27"/>
      <c r="AE189" s="27"/>
      <c r="AF189" s="27"/>
      <c r="AG189" s="27"/>
      <c r="AH189" s="27"/>
      <c r="AI189" s="27"/>
      <c r="AJ189" s="27"/>
      <c r="AK189" s="27"/>
      <c r="AL189" s="27"/>
      <c r="AM189" s="27"/>
      <c r="AN189" s="27"/>
      <c r="AO189" s="27"/>
      <c r="AP189" s="27"/>
      <c r="AQ189" s="27"/>
      <c r="AR189" s="27"/>
      <c r="AS189" s="27"/>
      <c r="AT189" s="27"/>
      <c r="AU189" s="27"/>
      <c r="AV189" s="27"/>
      <c r="AW189" s="27"/>
      <c r="AX189" s="27"/>
      <c r="AY189" s="27"/>
      <c r="AZ189" s="27"/>
      <c r="BA189" s="27"/>
      <c r="BB189" s="27"/>
      <c r="BC189" s="27"/>
      <c r="BD189" s="27"/>
      <c r="BE189" s="27"/>
      <c r="BF189" s="27"/>
      <c r="BG189" s="27"/>
      <c r="BH189" s="27"/>
      <c r="BI189" s="27"/>
      <c r="BJ189" s="27"/>
      <c r="BK189" s="27"/>
      <c r="BL189" s="27"/>
      <c r="BM189" s="27"/>
      <c r="BN189" s="27"/>
      <c r="BO189" s="27"/>
      <c r="BP189" s="27"/>
      <c r="BQ189" s="27"/>
      <c r="BR189" s="27"/>
      <c r="BS189" s="27"/>
      <c r="BT189" s="27"/>
      <c r="BU189" s="27"/>
      <c r="BV189" s="27"/>
      <c r="BW189" s="27"/>
      <c r="BX189" s="27"/>
    </row>
    <row r="190" spans="1:76" s="28" customFormat="1" ht="15.4" customHeight="1">
      <c r="A190" s="20" t="str">
        <f>IF(F190&lt;&gt;"",1+MAX($A$8:A189),"")</f>
        <v/>
      </c>
      <c r="B190" s="257" t="s">
        <v>256</v>
      </c>
      <c r="C190" s="124" t="s">
        <v>64</v>
      </c>
      <c r="D190" s="122"/>
      <c r="E190" s="121"/>
      <c r="F190" s="122"/>
      <c r="G190" s="126"/>
      <c r="H190" s="215"/>
      <c r="I190" s="120"/>
      <c r="J190" s="215"/>
      <c r="K190" s="120"/>
      <c r="L190" s="131"/>
      <c r="M190" s="132"/>
      <c r="N190" s="133"/>
      <c r="O190" s="229"/>
      <c r="P190" s="134"/>
      <c r="Q190" s="27"/>
      <c r="R190" s="27"/>
      <c r="S190" s="27"/>
      <c r="T190" s="27"/>
      <c r="U190" s="27"/>
      <c r="V190" s="27"/>
      <c r="W190" s="27"/>
      <c r="X190" s="27"/>
      <c r="Y190" s="27"/>
      <c r="Z190" s="27"/>
      <c r="AA190" s="27"/>
      <c r="AB190" s="27"/>
      <c r="AC190" s="27"/>
      <c r="AD190" s="27"/>
      <c r="AE190" s="27"/>
      <c r="AF190" s="27"/>
      <c r="AG190" s="27"/>
      <c r="AH190" s="27"/>
      <c r="AI190" s="27"/>
      <c r="AJ190" s="27"/>
      <c r="AK190" s="27"/>
      <c r="AL190" s="27"/>
      <c r="AM190" s="27"/>
      <c r="AN190" s="27"/>
      <c r="AO190" s="27"/>
      <c r="AP190" s="27"/>
      <c r="AQ190" s="27"/>
      <c r="AR190" s="27"/>
      <c r="AS190" s="27"/>
      <c r="AT190" s="27"/>
      <c r="AU190" s="27"/>
      <c r="AV190" s="27"/>
      <c r="AW190" s="27"/>
      <c r="AX190" s="27"/>
      <c r="AY190" s="27"/>
      <c r="AZ190" s="27"/>
      <c r="BA190" s="27"/>
      <c r="BB190" s="27"/>
      <c r="BC190" s="27"/>
      <c r="BD190" s="27"/>
      <c r="BE190" s="27"/>
      <c r="BF190" s="27"/>
      <c r="BG190" s="27"/>
      <c r="BH190" s="27"/>
      <c r="BI190" s="27"/>
      <c r="BJ190" s="27"/>
      <c r="BK190" s="27"/>
      <c r="BL190" s="27"/>
      <c r="BM190" s="27"/>
      <c r="BN190" s="27"/>
      <c r="BO190" s="27"/>
      <c r="BP190" s="27"/>
      <c r="BQ190" s="27"/>
      <c r="BR190" s="27"/>
      <c r="BS190" s="27"/>
      <c r="BT190" s="27"/>
      <c r="BU190" s="27"/>
      <c r="BV190" s="27"/>
      <c r="BW190" s="27"/>
      <c r="BX190" s="27"/>
    </row>
    <row r="191" spans="1:76" s="28" customFormat="1" ht="16.5">
      <c r="A191" s="20">
        <f>IF(F191&lt;&gt;"",1+MAX($A$8:A190),"")</f>
        <v>161</v>
      </c>
      <c r="B191" s="258"/>
      <c r="C191" s="123" t="s">
        <v>238</v>
      </c>
      <c r="D191" s="122">
        <v>20.11</v>
      </c>
      <c r="E191" s="121">
        <v>0.05</v>
      </c>
      <c r="F191" s="122">
        <f>(1+E191)*D191</f>
        <v>21.115500000000001</v>
      </c>
      <c r="G191" s="126" t="s">
        <v>42</v>
      </c>
      <c r="H191" s="214">
        <v>1.2266666666666668</v>
      </c>
      <c r="I191" s="25">
        <f t="shared" ref="I191" si="124">H191*F191</f>
        <v>25.901680000000002</v>
      </c>
      <c r="J191" s="222">
        <v>4.0599999999999996</v>
      </c>
      <c r="K191" s="131">
        <f t="shared" ref="K191" si="125">N191/M191</f>
        <v>0.74224181818181811</v>
      </c>
      <c r="L191" s="131">
        <f>D191/K191</f>
        <v>27.093596059113302</v>
      </c>
      <c r="M191" s="132">
        <f>M$188</f>
        <v>110</v>
      </c>
      <c r="N191" s="133">
        <f>D191*J191</f>
        <v>81.646599999999992</v>
      </c>
      <c r="O191" s="229">
        <f>N191+I191</f>
        <v>107.54827999999999</v>
      </c>
      <c r="P191" s="134">
        <f>O191/F191</f>
        <v>5.0933333333333328</v>
      </c>
      <c r="Q191" s="27"/>
      <c r="R191" s="27"/>
      <c r="S191" s="27"/>
      <c r="T191" s="27"/>
      <c r="U191" s="27"/>
      <c r="V191" s="27"/>
      <c r="W191" s="27"/>
      <c r="X191" s="27"/>
      <c r="Y191" s="27"/>
      <c r="Z191" s="27"/>
      <c r="AA191" s="27"/>
      <c r="AB191" s="27"/>
      <c r="AC191" s="27"/>
      <c r="AD191" s="27"/>
      <c r="AE191" s="27"/>
      <c r="AF191" s="27"/>
      <c r="AG191" s="27"/>
      <c r="AH191" s="27"/>
      <c r="AI191" s="27"/>
      <c r="AJ191" s="27"/>
      <c r="AK191" s="27"/>
      <c r="AL191" s="27"/>
      <c r="AM191" s="27"/>
      <c r="AN191" s="27"/>
      <c r="AO191" s="27"/>
      <c r="AP191" s="27"/>
      <c r="AQ191" s="27"/>
      <c r="AR191" s="27"/>
      <c r="AS191" s="27"/>
      <c r="AT191" s="27"/>
      <c r="AU191" s="27"/>
      <c r="AV191" s="27"/>
      <c r="AW191" s="27"/>
      <c r="AX191" s="27"/>
      <c r="AY191" s="27"/>
      <c r="AZ191" s="27"/>
      <c r="BA191" s="27"/>
      <c r="BB191" s="27"/>
      <c r="BC191" s="27"/>
      <c r="BD191" s="27"/>
      <c r="BE191" s="27"/>
      <c r="BF191" s="27"/>
      <c r="BG191" s="27"/>
      <c r="BH191" s="27"/>
      <c r="BI191" s="27"/>
      <c r="BJ191" s="27"/>
      <c r="BK191" s="27"/>
      <c r="BL191" s="27"/>
      <c r="BM191" s="27"/>
      <c r="BN191" s="27"/>
      <c r="BO191" s="27"/>
      <c r="BP191" s="27"/>
      <c r="BQ191" s="27"/>
      <c r="BR191" s="27"/>
      <c r="BS191" s="27"/>
      <c r="BT191" s="27"/>
      <c r="BU191" s="27"/>
      <c r="BV191" s="27"/>
      <c r="BW191" s="27"/>
      <c r="BX191" s="27"/>
    </row>
    <row r="192" spans="1:76" s="28" customFormat="1" ht="15.4" customHeight="1">
      <c r="A192" s="20" t="str">
        <f>IF(F192&lt;&gt;"",1+MAX($A$8:A191),"")</f>
        <v/>
      </c>
      <c r="B192" s="258"/>
      <c r="C192" s="124" t="s">
        <v>66</v>
      </c>
      <c r="D192" s="122"/>
      <c r="E192" s="121"/>
      <c r="F192" s="122"/>
      <c r="G192" s="126"/>
      <c r="H192" s="215"/>
      <c r="I192" s="120"/>
      <c r="J192" s="215"/>
      <c r="K192" s="120"/>
      <c r="L192" s="131"/>
      <c r="M192" s="132"/>
      <c r="N192" s="133"/>
      <c r="O192" s="229"/>
      <c r="P192" s="134"/>
      <c r="Q192" s="27"/>
      <c r="R192" s="27"/>
      <c r="S192" s="27"/>
      <c r="T192" s="27"/>
      <c r="U192" s="27"/>
      <c r="V192" s="27"/>
      <c r="W192" s="27"/>
      <c r="X192" s="27"/>
      <c r="Y192" s="27"/>
      <c r="Z192" s="27"/>
      <c r="AA192" s="27"/>
      <c r="AB192" s="27"/>
      <c r="AC192" s="27"/>
      <c r="AD192" s="27"/>
      <c r="AE192" s="27"/>
      <c r="AF192" s="27"/>
      <c r="AG192" s="27"/>
      <c r="AH192" s="27"/>
      <c r="AI192" s="27"/>
      <c r="AJ192" s="27"/>
      <c r="AK192" s="27"/>
      <c r="AL192" s="27"/>
      <c r="AM192" s="27"/>
      <c r="AN192" s="27"/>
      <c r="AO192" s="27"/>
      <c r="AP192" s="27"/>
      <c r="AQ192" s="27"/>
      <c r="AR192" s="27"/>
      <c r="AS192" s="27"/>
      <c r="AT192" s="27"/>
      <c r="AU192" s="27"/>
      <c r="AV192" s="27"/>
      <c r="AW192" s="27"/>
      <c r="AX192" s="27"/>
      <c r="AY192" s="27"/>
      <c r="AZ192" s="27"/>
      <c r="BA192" s="27"/>
      <c r="BB192" s="27"/>
      <c r="BC192" s="27"/>
      <c r="BD192" s="27"/>
      <c r="BE192" s="27"/>
      <c r="BF192" s="27"/>
      <c r="BG192" s="27"/>
      <c r="BH192" s="27"/>
      <c r="BI192" s="27"/>
      <c r="BJ192" s="27"/>
      <c r="BK192" s="27"/>
      <c r="BL192" s="27"/>
      <c r="BM192" s="27"/>
      <c r="BN192" s="27"/>
      <c r="BO192" s="27"/>
      <c r="BP192" s="27"/>
      <c r="BQ192" s="27"/>
      <c r="BR192" s="27"/>
      <c r="BS192" s="27"/>
      <c r="BT192" s="27"/>
      <c r="BU192" s="27"/>
      <c r="BV192" s="27"/>
      <c r="BW192" s="27"/>
      <c r="BX192" s="27"/>
    </row>
    <row r="193" spans="1:409" s="28" customFormat="1" ht="16.5">
      <c r="A193" s="20">
        <f>IF(F193&lt;&gt;"",1+MAX($A$8:A192),"")</f>
        <v>162</v>
      </c>
      <c r="B193" s="258"/>
      <c r="C193" s="123" t="s">
        <v>265</v>
      </c>
      <c r="D193" s="122">
        <v>12</v>
      </c>
      <c r="E193" s="121">
        <v>0</v>
      </c>
      <c r="F193" s="122">
        <f t="shared" ref="F193:F194" si="126">(1+E193)*D193</f>
        <v>12</v>
      </c>
      <c r="G193" s="126" t="s">
        <v>43</v>
      </c>
      <c r="H193" s="214">
        <v>18.5</v>
      </c>
      <c r="I193" s="25">
        <f t="shared" ref="I193:I194" si="127">H193*F193</f>
        <v>222</v>
      </c>
      <c r="J193" s="222">
        <v>64.27000000000001</v>
      </c>
      <c r="K193" s="131">
        <f t="shared" ref="K193:K194" si="128">N193/M193</f>
        <v>7.0112727272727282</v>
      </c>
      <c r="L193" s="131">
        <f>D193/K193</f>
        <v>1.7115294849852183</v>
      </c>
      <c r="M193" s="132">
        <f>M$188</f>
        <v>110</v>
      </c>
      <c r="N193" s="133">
        <f>D193*J193</f>
        <v>771.24000000000012</v>
      </c>
      <c r="O193" s="229">
        <f>N193+I193</f>
        <v>993.24000000000012</v>
      </c>
      <c r="P193" s="134">
        <f>O193/F193</f>
        <v>82.77000000000001</v>
      </c>
      <c r="Q193" s="27"/>
      <c r="R193" s="27"/>
      <c r="S193" s="27"/>
      <c r="T193" s="27"/>
      <c r="U193" s="27"/>
      <c r="V193" s="27"/>
      <c r="W193" s="27"/>
      <c r="X193" s="27"/>
      <c r="Y193" s="27"/>
      <c r="Z193" s="27"/>
      <c r="AA193" s="27"/>
      <c r="AB193" s="27"/>
      <c r="AC193" s="27"/>
      <c r="AD193" s="27"/>
      <c r="AE193" s="27"/>
      <c r="AF193" s="27"/>
      <c r="AG193" s="27"/>
      <c r="AH193" s="27"/>
      <c r="AI193" s="27"/>
      <c r="AJ193" s="27"/>
      <c r="AK193" s="27"/>
      <c r="AL193" s="27"/>
      <c r="AM193" s="27"/>
      <c r="AN193" s="27"/>
      <c r="AO193" s="27"/>
      <c r="AP193" s="27"/>
      <c r="AQ193" s="27"/>
      <c r="AR193" s="27"/>
      <c r="AS193" s="27"/>
      <c r="AT193" s="27"/>
      <c r="AU193" s="27"/>
      <c r="AV193" s="27"/>
      <c r="AW193" s="27"/>
      <c r="AX193" s="27"/>
      <c r="AY193" s="27"/>
      <c r="AZ193" s="27"/>
      <c r="BA193" s="27"/>
      <c r="BB193" s="27"/>
      <c r="BC193" s="27"/>
      <c r="BD193" s="27"/>
      <c r="BE193" s="27"/>
      <c r="BF193" s="27"/>
      <c r="BG193" s="27"/>
      <c r="BH193" s="27"/>
      <c r="BI193" s="27"/>
      <c r="BJ193" s="27"/>
      <c r="BK193" s="27"/>
      <c r="BL193" s="27"/>
      <c r="BM193" s="27"/>
      <c r="BN193" s="27"/>
      <c r="BO193" s="27"/>
      <c r="BP193" s="27"/>
      <c r="BQ193" s="27"/>
      <c r="BR193" s="27"/>
      <c r="BS193" s="27"/>
      <c r="BT193" s="27"/>
      <c r="BU193" s="27"/>
      <c r="BV193" s="27"/>
      <c r="BW193" s="27"/>
      <c r="BX193" s="27"/>
    </row>
    <row r="194" spans="1:409" s="28" customFormat="1" ht="16.5">
      <c r="A194" s="20">
        <f>IF(F194&lt;&gt;"",1+MAX($A$8:A193),"")</f>
        <v>163</v>
      </c>
      <c r="B194" s="259"/>
      <c r="C194" s="123" t="s">
        <v>131</v>
      </c>
      <c r="D194" s="122">
        <v>1</v>
      </c>
      <c r="E194" s="121">
        <v>0</v>
      </c>
      <c r="F194" s="122">
        <f t="shared" si="126"/>
        <v>1</v>
      </c>
      <c r="G194" s="126" t="s">
        <v>43</v>
      </c>
      <c r="H194" s="214">
        <v>392.5</v>
      </c>
      <c r="I194" s="25">
        <f t="shared" si="127"/>
        <v>392.5</v>
      </c>
      <c r="J194" s="222">
        <v>273.27</v>
      </c>
      <c r="K194" s="131">
        <f t="shared" si="128"/>
        <v>2.4842727272727272</v>
      </c>
      <c r="L194" s="131">
        <f>D194/K194</f>
        <v>0.40253229406813773</v>
      </c>
      <c r="M194" s="132">
        <f>M$188</f>
        <v>110</v>
      </c>
      <c r="N194" s="133">
        <f>D194*J194</f>
        <v>273.27</v>
      </c>
      <c r="O194" s="229">
        <f>N194+I194</f>
        <v>665.77</v>
      </c>
      <c r="P194" s="134">
        <f>O194/F194</f>
        <v>665.77</v>
      </c>
      <c r="Q194" s="27"/>
      <c r="R194" s="27"/>
      <c r="S194" s="27"/>
      <c r="T194" s="27"/>
      <c r="U194" s="27"/>
      <c r="V194" s="27"/>
      <c r="W194" s="27"/>
      <c r="X194" s="27"/>
      <c r="Y194" s="27"/>
      <c r="Z194" s="27"/>
      <c r="AA194" s="27"/>
      <c r="AB194" s="27"/>
      <c r="AC194" s="27"/>
      <c r="AD194" s="27"/>
      <c r="AE194" s="27"/>
      <c r="AF194" s="27"/>
      <c r="AG194" s="27"/>
      <c r="AH194" s="27"/>
      <c r="AI194" s="27"/>
      <c r="AJ194" s="27"/>
      <c r="AK194" s="27"/>
      <c r="AL194" s="27"/>
      <c r="AM194" s="27"/>
      <c r="AN194" s="27"/>
      <c r="AO194" s="27"/>
      <c r="AP194" s="27"/>
      <c r="AQ194" s="27"/>
      <c r="AR194" s="27"/>
      <c r="AS194" s="27"/>
      <c r="AT194" s="27"/>
      <c r="AU194" s="27"/>
      <c r="AV194" s="27"/>
      <c r="AW194" s="27"/>
      <c r="AX194" s="27"/>
      <c r="AY194" s="27"/>
      <c r="AZ194" s="27"/>
      <c r="BA194" s="27"/>
      <c r="BB194" s="27"/>
      <c r="BC194" s="27"/>
      <c r="BD194" s="27"/>
      <c r="BE194" s="27"/>
      <c r="BF194" s="27"/>
      <c r="BG194" s="27"/>
      <c r="BH194" s="27"/>
      <c r="BI194" s="27"/>
      <c r="BJ194" s="27"/>
      <c r="BK194" s="27"/>
      <c r="BL194" s="27"/>
      <c r="BM194" s="27"/>
      <c r="BN194" s="27"/>
      <c r="BO194" s="27"/>
      <c r="BP194" s="27"/>
      <c r="BQ194" s="27"/>
      <c r="BR194" s="27"/>
      <c r="BS194" s="27"/>
      <c r="BT194" s="27"/>
      <c r="BU194" s="27"/>
      <c r="BV194" s="27"/>
      <c r="BW194" s="27"/>
      <c r="BX194" s="27"/>
    </row>
    <row r="195" spans="1:409" s="28" customFormat="1" ht="15.4" customHeight="1">
      <c r="A195" s="20" t="str">
        <f>IF(F195&lt;&gt;"",1+MAX($A$8:A194),"")</f>
        <v/>
      </c>
      <c r="B195" s="35"/>
      <c r="C195" s="124" t="s">
        <v>67</v>
      </c>
      <c r="D195" s="122"/>
      <c r="E195" s="121"/>
      <c r="F195" s="122"/>
      <c r="G195" s="126"/>
      <c r="H195" s="215"/>
      <c r="I195" s="120"/>
      <c r="J195" s="215"/>
      <c r="K195" s="120"/>
      <c r="L195" s="131"/>
      <c r="M195" s="132"/>
      <c r="N195" s="133"/>
      <c r="O195" s="229"/>
      <c r="P195" s="134"/>
      <c r="Q195" s="27"/>
      <c r="R195" s="27"/>
      <c r="S195" s="27"/>
      <c r="T195" s="27"/>
      <c r="U195" s="27"/>
      <c r="V195" s="27"/>
      <c r="W195" s="27"/>
      <c r="X195" s="27"/>
      <c r="Y195" s="27"/>
      <c r="Z195" s="27"/>
      <c r="AA195" s="27"/>
      <c r="AB195" s="27"/>
      <c r="AC195" s="27"/>
      <c r="AD195" s="27"/>
      <c r="AE195" s="27"/>
      <c r="AF195" s="27"/>
      <c r="AG195" s="27"/>
      <c r="AH195" s="27"/>
      <c r="AI195" s="27"/>
      <c r="AJ195" s="27"/>
      <c r="AK195" s="27"/>
      <c r="AL195" s="27"/>
      <c r="AM195" s="27"/>
      <c r="AN195" s="27"/>
      <c r="AO195" s="27"/>
      <c r="AP195" s="27"/>
      <c r="AQ195" s="27"/>
      <c r="AR195" s="27"/>
      <c r="AS195" s="27"/>
      <c r="AT195" s="27"/>
      <c r="AU195" s="27"/>
      <c r="AV195" s="27"/>
      <c r="AW195" s="27"/>
      <c r="AX195" s="27"/>
      <c r="AY195" s="27"/>
      <c r="AZ195" s="27"/>
      <c r="BA195" s="27"/>
      <c r="BB195" s="27"/>
      <c r="BC195" s="27"/>
      <c r="BD195" s="27"/>
      <c r="BE195" s="27"/>
      <c r="BF195" s="27"/>
      <c r="BG195" s="27"/>
      <c r="BH195" s="27"/>
      <c r="BI195" s="27"/>
      <c r="BJ195" s="27"/>
      <c r="BK195" s="27"/>
      <c r="BL195" s="27"/>
      <c r="BM195" s="27"/>
      <c r="BN195" s="27"/>
      <c r="BO195" s="27"/>
      <c r="BP195" s="27"/>
      <c r="BQ195" s="27"/>
      <c r="BR195" s="27"/>
      <c r="BS195" s="27"/>
      <c r="BT195" s="27"/>
      <c r="BU195" s="27"/>
      <c r="BV195" s="27"/>
      <c r="BW195" s="27"/>
      <c r="BX195" s="27"/>
    </row>
    <row r="196" spans="1:409" s="28" customFormat="1" ht="16.5">
      <c r="A196" s="20">
        <f>IF(F196&lt;&gt;"",1+MAX($A$8:A195),"")</f>
        <v>164</v>
      </c>
      <c r="B196" s="35" t="s">
        <v>255</v>
      </c>
      <c r="C196" s="123" t="s">
        <v>254</v>
      </c>
      <c r="D196" s="122">
        <v>1</v>
      </c>
      <c r="E196" s="121">
        <v>0</v>
      </c>
      <c r="F196" s="122">
        <f t="shared" ref="F196" si="129">(1+E196)*D196</f>
        <v>1</v>
      </c>
      <c r="G196" s="126" t="s">
        <v>43</v>
      </c>
      <c r="H196" s="214">
        <v>148.49</v>
      </c>
      <c r="I196" s="25">
        <f t="shared" ref="I196" si="130">H196*F196</f>
        <v>148.49</v>
      </c>
      <c r="J196" s="222">
        <v>144.73999999999998</v>
      </c>
      <c r="K196" s="131">
        <f t="shared" ref="K196" si="131">N196/M196</f>
        <v>1.3158181818181816</v>
      </c>
      <c r="L196" s="131">
        <f>D196/K196</f>
        <v>0.75998341854359552</v>
      </c>
      <c r="M196" s="132">
        <f>M$188</f>
        <v>110</v>
      </c>
      <c r="N196" s="133">
        <f>D196*J196</f>
        <v>144.73999999999998</v>
      </c>
      <c r="O196" s="229">
        <f>N196+I196</f>
        <v>293.23</v>
      </c>
      <c r="P196" s="134">
        <f>O196/F196</f>
        <v>293.23</v>
      </c>
      <c r="Q196" s="27"/>
      <c r="R196" s="27"/>
      <c r="S196" s="27"/>
      <c r="T196" s="27"/>
      <c r="U196" s="27"/>
      <c r="V196" s="27"/>
      <c r="W196" s="27"/>
      <c r="X196" s="27"/>
      <c r="Y196" s="27"/>
      <c r="Z196" s="27"/>
      <c r="AA196" s="27"/>
      <c r="AB196" s="27"/>
      <c r="AC196" s="27"/>
      <c r="AD196" s="27"/>
      <c r="AE196" s="27"/>
      <c r="AF196" s="27"/>
      <c r="AG196" s="27"/>
      <c r="AH196" s="27"/>
      <c r="AI196" s="27"/>
      <c r="AJ196" s="27"/>
      <c r="AK196" s="27"/>
      <c r="AL196" s="27"/>
      <c r="AM196" s="27"/>
      <c r="AN196" s="27"/>
      <c r="AO196" s="27"/>
      <c r="AP196" s="27"/>
      <c r="AQ196" s="27"/>
      <c r="AR196" s="27"/>
      <c r="AS196" s="27"/>
      <c r="AT196" s="27"/>
      <c r="AU196" s="27"/>
      <c r="AV196" s="27"/>
      <c r="AW196" s="27"/>
      <c r="AX196" s="27"/>
      <c r="AY196" s="27"/>
      <c r="AZ196" s="27"/>
      <c r="BA196" s="27"/>
      <c r="BB196" s="27"/>
      <c r="BC196" s="27"/>
      <c r="BD196" s="27"/>
      <c r="BE196" s="27"/>
      <c r="BF196" s="27"/>
      <c r="BG196" s="27"/>
      <c r="BH196" s="27"/>
      <c r="BI196" s="27"/>
      <c r="BJ196" s="27"/>
      <c r="BK196" s="27"/>
      <c r="BL196" s="27"/>
      <c r="BM196" s="27"/>
      <c r="BN196" s="27"/>
      <c r="BO196" s="27"/>
      <c r="BP196" s="27"/>
      <c r="BQ196" s="27"/>
      <c r="BR196" s="27"/>
      <c r="BS196" s="27"/>
      <c r="BT196" s="27"/>
      <c r="BU196" s="27"/>
      <c r="BV196" s="27"/>
      <c r="BW196" s="27"/>
      <c r="BX196" s="27"/>
    </row>
    <row r="197" spans="1:409" s="28" customFormat="1" ht="17" thickBot="1">
      <c r="A197" s="20" t="str">
        <f>IF(F197&lt;&gt;"",1+MAX($A$8:A196),"")</f>
        <v/>
      </c>
      <c r="B197" s="172"/>
      <c r="C197" s="194"/>
      <c r="D197" s="150"/>
      <c r="E197" s="151"/>
      <c r="F197" s="150"/>
      <c r="G197" s="152"/>
      <c r="H197" s="216"/>
      <c r="I197" s="153"/>
      <c r="J197" s="216"/>
      <c r="K197" s="154"/>
      <c r="L197" s="154"/>
      <c r="M197" s="155"/>
      <c r="N197" s="156"/>
      <c r="O197" s="230"/>
      <c r="P197" s="158"/>
      <c r="Q197" s="27"/>
      <c r="R197" s="27"/>
      <c r="S197" s="27"/>
      <c r="T197" s="27"/>
      <c r="U197" s="27"/>
      <c r="V197" s="27"/>
      <c r="W197" s="27"/>
      <c r="X197" s="27"/>
      <c r="Y197" s="27"/>
      <c r="Z197" s="27"/>
      <c r="AA197" s="27"/>
      <c r="AB197" s="27"/>
      <c r="AC197" s="27"/>
      <c r="AD197" s="27"/>
      <c r="AE197" s="27"/>
      <c r="AF197" s="27"/>
      <c r="AG197" s="27"/>
      <c r="AH197" s="27"/>
      <c r="AI197" s="27"/>
      <c r="AJ197" s="27"/>
      <c r="AK197" s="27"/>
      <c r="AL197" s="27"/>
      <c r="AM197" s="27"/>
      <c r="AN197" s="27"/>
      <c r="AO197" s="27"/>
      <c r="AP197" s="27"/>
      <c r="AQ197" s="27"/>
      <c r="AR197" s="27"/>
      <c r="AS197" s="27"/>
      <c r="AT197" s="27"/>
      <c r="AU197" s="27"/>
      <c r="AV197" s="27"/>
      <c r="AW197" s="27"/>
      <c r="AX197" s="27"/>
      <c r="AY197" s="27"/>
      <c r="AZ197" s="27"/>
      <c r="BA197" s="27"/>
      <c r="BB197" s="27"/>
      <c r="BC197" s="27"/>
      <c r="BD197" s="27"/>
      <c r="BE197" s="27"/>
      <c r="BF197" s="27"/>
      <c r="BG197" s="27"/>
      <c r="BH197" s="27"/>
      <c r="BI197" s="27"/>
      <c r="BJ197" s="27"/>
      <c r="BK197" s="27"/>
      <c r="BL197" s="27"/>
      <c r="BM197" s="27"/>
      <c r="BN197" s="27"/>
      <c r="BO197" s="27"/>
      <c r="BP197" s="27"/>
      <c r="BQ197" s="27"/>
      <c r="BR197" s="27"/>
      <c r="BS197" s="27"/>
      <c r="BT197" s="27"/>
      <c r="BU197" s="27"/>
      <c r="BV197" s="27"/>
      <c r="BW197" s="27"/>
      <c r="BX197" s="27"/>
    </row>
    <row r="198" spans="1:409" s="27" customFormat="1" ht="19.5" thickBot="1">
      <c r="A198" s="291" t="s">
        <v>44</v>
      </c>
      <c r="B198" s="292"/>
      <c r="C198" s="293"/>
      <c r="D198" s="31"/>
      <c r="E198" s="31"/>
      <c r="F198" s="31"/>
      <c r="G198" s="129"/>
      <c r="H198" s="217"/>
      <c r="I198" s="53"/>
      <c r="J198" s="217"/>
      <c r="K198" s="285" t="s">
        <v>45</v>
      </c>
      <c r="L198" s="286"/>
      <c r="M198" s="286"/>
      <c r="N198" s="286"/>
      <c r="O198" s="287"/>
      <c r="P198" s="145">
        <f>SUM(O7:O196)/2</f>
        <v>1061315.43178876</v>
      </c>
      <c r="Q198" s="29"/>
    </row>
    <row r="199" spans="1:409" s="27" customFormat="1" ht="15.75" customHeight="1" thickBot="1">
      <c r="A199" s="279" t="s">
        <v>46</v>
      </c>
      <c r="B199" s="280"/>
      <c r="C199" s="280"/>
      <c r="D199" s="31"/>
      <c r="E199" s="31"/>
      <c r="F199" s="31"/>
      <c r="G199" s="129"/>
      <c r="H199" s="217"/>
      <c r="I199" s="53"/>
      <c r="J199" s="217"/>
      <c r="K199" s="39"/>
      <c r="L199" s="40"/>
      <c r="M199" s="40"/>
      <c r="N199" s="40"/>
      <c r="O199" s="40"/>
      <c r="P199" s="41"/>
      <c r="Q199" s="29"/>
    </row>
    <row r="200" spans="1:409" ht="19">
      <c r="A200" s="279"/>
      <c r="B200" s="280"/>
      <c r="C200" s="280"/>
      <c r="D200" s="162"/>
      <c r="E200" s="162"/>
      <c r="F200" s="162"/>
      <c r="G200" s="129"/>
      <c r="H200" s="217"/>
      <c r="I200" s="53"/>
      <c r="J200" s="217"/>
      <c r="K200" s="288" t="s">
        <v>47</v>
      </c>
      <c r="L200" s="289"/>
      <c r="M200" s="289"/>
      <c r="N200" s="289"/>
      <c r="O200" s="289"/>
      <c r="P200" s="290"/>
      <c r="R200" s="42"/>
      <c r="S200" s="42"/>
      <c r="T200" s="42"/>
      <c r="U200" s="42"/>
      <c r="V200" s="42"/>
      <c r="W200" s="42"/>
      <c r="X200" s="42"/>
      <c r="Y200" s="42"/>
      <c r="Z200" s="42"/>
      <c r="AA200" s="42"/>
      <c r="AB200" s="42"/>
      <c r="AC200" s="42"/>
      <c r="AD200" s="42"/>
      <c r="AE200" s="42"/>
      <c r="AF200" s="42"/>
      <c r="AG200" s="42"/>
      <c r="AH200" s="42"/>
      <c r="AI200" s="42"/>
      <c r="AJ200" s="42"/>
      <c r="AK200" s="42"/>
      <c r="AL200" s="42"/>
      <c r="AM200" s="42"/>
      <c r="AN200" s="42"/>
      <c r="AO200" s="42"/>
      <c r="AP200" s="42"/>
      <c r="AQ200" s="42"/>
      <c r="AR200" s="42"/>
      <c r="AS200" s="42"/>
      <c r="AT200" s="42"/>
      <c r="AU200" s="42"/>
      <c r="AV200" s="42"/>
      <c r="AW200" s="42"/>
      <c r="AX200" s="42"/>
      <c r="AY200" s="42"/>
      <c r="AZ200" s="42"/>
      <c r="BA200" s="42"/>
      <c r="BB200" s="42"/>
      <c r="BC200" s="42"/>
      <c r="BD200" s="42"/>
      <c r="BE200" s="42"/>
      <c r="BF200" s="42"/>
      <c r="BG200" s="42"/>
      <c r="BH200" s="42"/>
      <c r="BI200" s="42"/>
      <c r="BJ200" s="42"/>
      <c r="BK200" s="42"/>
      <c r="BL200" s="42"/>
      <c r="BM200" s="42"/>
      <c r="BN200" s="42"/>
      <c r="BO200" s="42"/>
      <c r="BP200" s="42"/>
      <c r="BQ200" s="42"/>
      <c r="BR200" s="42"/>
      <c r="BS200" s="42"/>
      <c r="BT200" s="42"/>
      <c r="BU200" s="42"/>
      <c r="BV200" s="42"/>
      <c r="BW200" s="42"/>
      <c r="BX200" s="42"/>
      <c r="BY200" s="42"/>
      <c r="BZ200" s="42"/>
      <c r="CA200" s="42"/>
      <c r="CB200" s="42"/>
      <c r="CC200" s="42"/>
      <c r="CD200" s="42"/>
      <c r="CE200" s="42"/>
      <c r="CF200" s="42"/>
      <c r="CG200" s="42"/>
      <c r="CH200" s="42"/>
      <c r="CI200" s="42"/>
      <c r="CJ200" s="42"/>
      <c r="CK200" s="42"/>
      <c r="CL200" s="42"/>
      <c r="CM200" s="42"/>
      <c r="CN200" s="42"/>
      <c r="CO200" s="42"/>
      <c r="CP200" s="42"/>
      <c r="CQ200" s="42"/>
      <c r="CR200" s="42"/>
      <c r="CS200" s="42"/>
      <c r="CT200" s="42"/>
      <c r="CU200" s="42"/>
      <c r="CV200" s="42"/>
      <c r="CW200" s="42"/>
      <c r="CX200" s="42"/>
      <c r="CY200" s="42"/>
      <c r="CZ200" s="42"/>
      <c r="DA200" s="42"/>
      <c r="DB200" s="42"/>
      <c r="DC200" s="42"/>
      <c r="DD200" s="42"/>
      <c r="DE200" s="42"/>
      <c r="DF200" s="42"/>
      <c r="DG200" s="42"/>
      <c r="DH200" s="42"/>
      <c r="DI200" s="42"/>
      <c r="DJ200" s="42"/>
      <c r="DK200" s="42"/>
      <c r="DL200" s="42"/>
      <c r="DM200" s="42"/>
      <c r="DN200" s="42"/>
      <c r="DO200" s="42"/>
      <c r="DP200" s="42"/>
      <c r="DQ200" s="42"/>
      <c r="DR200" s="42"/>
      <c r="DS200" s="42"/>
      <c r="DT200" s="42"/>
      <c r="DU200" s="42"/>
      <c r="DV200" s="42"/>
      <c r="DW200" s="42"/>
      <c r="DX200" s="42"/>
      <c r="DY200" s="42"/>
      <c r="DZ200" s="42"/>
      <c r="EA200" s="42"/>
      <c r="EB200" s="42"/>
      <c r="EC200" s="42"/>
      <c r="ED200" s="42"/>
      <c r="EE200" s="42"/>
      <c r="EF200" s="42"/>
      <c r="EG200" s="42"/>
      <c r="EH200" s="42"/>
      <c r="EI200" s="42"/>
      <c r="EJ200" s="42"/>
      <c r="EK200" s="42"/>
      <c r="EL200" s="42"/>
      <c r="EM200" s="42"/>
      <c r="EN200" s="42"/>
      <c r="EO200" s="42"/>
      <c r="EP200" s="42"/>
      <c r="EQ200" s="42"/>
      <c r="ER200" s="42"/>
      <c r="ES200" s="42"/>
      <c r="ET200" s="42"/>
      <c r="EU200" s="42"/>
      <c r="EV200" s="42"/>
      <c r="EW200" s="42"/>
      <c r="EX200" s="42"/>
      <c r="EY200" s="42"/>
      <c r="EZ200" s="42"/>
      <c r="FA200" s="42"/>
      <c r="FB200" s="42"/>
      <c r="FC200" s="42"/>
      <c r="FD200" s="42"/>
      <c r="FE200" s="42"/>
      <c r="FF200" s="42"/>
      <c r="FG200" s="42"/>
      <c r="FH200" s="42"/>
      <c r="FI200" s="42"/>
      <c r="FJ200" s="42"/>
      <c r="FK200" s="42"/>
      <c r="FL200" s="42"/>
      <c r="FM200" s="42"/>
      <c r="FN200" s="42"/>
      <c r="FO200" s="42"/>
      <c r="FP200" s="42"/>
      <c r="FQ200" s="42"/>
      <c r="FR200" s="42"/>
      <c r="FS200" s="42"/>
      <c r="FT200" s="42"/>
      <c r="FU200" s="42"/>
      <c r="FV200" s="42"/>
      <c r="FW200" s="42"/>
      <c r="FX200" s="42"/>
      <c r="FY200" s="42"/>
      <c r="FZ200" s="42"/>
      <c r="GA200" s="42"/>
      <c r="GB200" s="42"/>
      <c r="GC200" s="42"/>
      <c r="GD200" s="42"/>
      <c r="GE200" s="42"/>
      <c r="GF200" s="42"/>
      <c r="GG200" s="42"/>
      <c r="GH200" s="42"/>
      <c r="GI200" s="42"/>
      <c r="GJ200" s="42"/>
      <c r="GK200" s="42"/>
      <c r="GL200" s="42"/>
      <c r="GM200" s="42"/>
      <c r="GN200" s="42"/>
      <c r="GO200" s="42"/>
      <c r="GP200" s="42"/>
      <c r="GQ200" s="42"/>
      <c r="GR200" s="42"/>
      <c r="GS200" s="42"/>
      <c r="GT200" s="42"/>
      <c r="GU200" s="42"/>
      <c r="GV200" s="42"/>
      <c r="GW200" s="42"/>
      <c r="GX200" s="42"/>
      <c r="GY200" s="42"/>
      <c r="GZ200" s="42"/>
      <c r="HA200" s="42"/>
      <c r="HB200" s="42"/>
      <c r="HC200" s="42"/>
      <c r="HD200" s="42"/>
      <c r="HE200" s="42"/>
      <c r="HF200" s="42"/>
      <c r="HG200" s="42"/>
      <c r="HH200" s="42"/>
      <c r="HI200" s="42"/>
      <c r="HJ200" s="42"/>
      <c r="HK200" s="42"/>
      <c r="HL200" s="42"/>
      <c r="HM200" s="42"/>
      <c r="HN200" s="42"/>
      <c r="HO200" s="42"/>
      <c r="HP200" s="42"/>
      <c r="HQ200" s="42"/>
      <c r="HR200" s="42"/>
      <c r="HS200" s="42"/>
      <c r="HT200" s="42"/>
      <c r="HU200" s="42"/>
      <c r="HV200" s="42"/>
      <c r="HW200" s="42"/>
      <c r="HX200" s="42"/>
      <c r="HY200" s="42"/>
      <c r="HZ200" s="42"/>
      <c r="IA200" s="42"/>
      <c r="IB200" s="42"/>
      <c r="IC200" s="42"/>
      <c r="ID200" s="42"/>
      <c r="IE200" s="42"/>
      <c r="IF200" s="42"/>
      <c r="IG200" s="42"/>
      <c r="IH200" s="42"/>
      <c r="II200" s="42"/>
      <c r="IJ200" s="42"/>
      <c r="IK200" s="42"/>
      <c r="IL200" s="42"/>
      <c r="IM200" s="42"/>
      <c r="IN200" s="42"/>
      <c r="IO200" s="42"/>
      <c r="IP200" s="42"/>
      <c r="IQ200" s="42"/>
      <c r="IR200" s="42"/>
      <c r="IS200" s="42"/>
      <c r="IT200" s="42"/>
      <c r="IU200" s="42"/>
      <c r="IV200" s="42"/>
      <c r="IW200" s="42"/>
      <c r="IX200" s="42"/>
      <c r="IY200" s="42"/>
      <c r="IZ200" s="42"/>
      <c r="JA200" s="42"/>
      <c r="JB200" s="42"/>
      <c r="JC200" s="42"/>
      <c r="JD200" s="42"/>
      <c r="JE200" s="42"/>
      <c r="JF200" s="42"/>
      <c r="JG200" s="42"/>
      <c r="JH200" s="42"/>
      <c r="JI200" s="42"/>
      <c r="JJ200" s="42"/>
      <c r="JK200" s="42"/>
      <c r="JL200" s="42"/>
      <c r="JM200" s="42"/>
      <c r="JN200" s="42"/>
      <c r="JO200" s="42"/>
      <c r="JP200" s="42"/>
      <c r="JQ200" s="42"/>
      <c r="JR200" s="42"/>
      <c r="JS200" s="42"/>
      <c r="JT200" s="42"/>
      <c r="JU200" s="42"/>
      <c r="JV200" s="42"/>
      <c r="JW200" s="42"/>
      <c r="JX200" s="42"/>
      <c r="JY200" s="42"/>
      <c r="JZ200" s="42"/>
      <c r="KA200" s="42"/>
      <c r="KB200" s="42"/>
      <c r="KC200" s="42"/>
      <c r="KD200" s="42"/>
      <c r="KE200" s="42"/>
      <c r="KF200" s="42"/>
      <c r="KG200" s="42"/>
      <c r="KH200" s="42"/>
      <c r="KI200" s="42"/>
      <c r="KJ200" s="42"/>
      <c r="KK200" s="42"/>
      <c r="KL200" s="42"/>
      <c r="KM200" s="42"/>
      <c r="KN200" s="42"/>
      <c r="KO200" s="42"/>
      <c r="KP200" s="42"/>
      <c r="KQ200" s="42"/>
      <c r="KR200" s="42"/>
      <c r="KS200" s="42"/>
      <c r="KT200" s="42"/>
      <c r="KU200" s="42"/>
      <c r="KV200" s="42"/>
      <c r="KW200" s="42"/>
      <c r="KX200" s="42"/>
      <c r="KY200" s="42"/>
      <c r="KZ200" s="42"/>
      <c r="LA200" s="42"/>
      <c r="LB200" s="42"/>
      <c r="LC200" s="42"/>
      <c r="LD200" s="42"/>
      <c r="LE200" s="42"/>
      <c r="LF200" s="42"/>
      <c r="LG200" s="42"/>
      <c r="LH200" s="42"/>
      <c r="LI200" s="42"/>
      <c r="LJ200" s="42"/>
      <c r="LK200" s="42"/>
      <c r="LL200" s="42"/>
      <c r="LM200" s="42"/>
      <c r="LN200" s="42"/>
      <c r="LO200" s="42"/>
      <c r="LP200" s="42"/>
      <c r="LQ200" s="42"/>
      <c r="LR200" s="42"/>
      <c r="LS200" s="42"/>
      <c r="LT200" s="42"/>
      <c r="LU200" s="42"/>
      <c r="LV200" s="42"/>
      <c r="LW200" s="42"/>
      <c r="LX200" s="42"/>
      <c r="LY200" s="42"/>
      <c r="LZ200" s="42"/>
      <c r="MA200" s="42"/>
      <c r="MB200" s="42"/>
      <c r="MC200" s="42"/>
      <c r="MD200" s="42"/>
      <c r="ME200" s="42"/>
      <c r="MF200" s="42"/>
      <c r="MG200" s="42"/>
      <c r="MH200" s="42"/>
      <c r="MI200" s="42"/>
      <c r="MJ200" s="42"/>
      <c r="MK200" s="42"/>
      <c r="ML200" s="42"/>
      <c r="MM200" s="42"/>
      <c r="MN200" s="42"/>
      <c r="MO200" s="42"/>
      <c r="MP200" s="42"/>
      <c r="MQ200" s="42"/>
      <c r="MR200" s="42"/>
      <c r="MS200" s="42"/>
      <c r="MT200" s="42"/>
      <c r="MU200" s="42"/>
      <c r="MV200" s="42"/>
      <c r="MW200" s="42"/>
      <c r="MX200" s="42"/>
      <c r="MY200" s="42"/>
      <c r="MZ200" s="42"/>
      <c r="NA200" s="42"/>
      <c r="NB200" s="42"/>
      <c r="NC200" s="42"/>
      <c r="ND200" s="42"/>
      <c r="NE200" s="42"/>
      <c r="NF200" s="42"/>
      <c r="NG200" s="42"/>
      <c r="NH200" s="42"/>
      <c r="NI200" s="42"/>
      <c r="NJ200" s="42"/>
      <c r="NK200" s="42"/>
      <c r="NL200" s="42"/>
      <c r="NM200" s="42"/>
      <c r="NN200" s="42"/>
      <c r="NO200" s="42"/>
      <c r="NP200" s="42"/>
      <c r="NQ200" s="42"/>
      <c r="NR200" s="42"/>
      <c r="NS200" s="42"/>
      <c r="NT200" s="42"/>
      <c r="NU200" s="42"/>
      <c r="NV200" s="42"/>
      <c r="NW200" s="42"/>
      <c r="NX200" s="42"/>
      <c r="NY200" s="42"/>
      <c r="NZ200" s="42"/>
      <c r="OA200" s="42"/>
      <c r="OB200" s="42"/>
      <c r="OC200" s="42"/>
      <c r="OD200" s="42"/>
      <c r="OE200" s="42"/>
      <c r="OF200" s="42"/>
      <c r="OG200" s="42"/>
      <c r="OH200" s="42"/>
      <c r="OI200" s="42"/>
      <c r="OJ200" s="42"/>
      <c r="OK200" s="42"/>
      <c r="OL200" s="42"/>
      <c r="OM200" s="42"/>
      <c r="ON200" s="42"/>
      <c r="OO200" s="42"/>
      <c r="OP200" s="42"/>
      <c r="OQ200" s="42"/>
      <c r="OR200" s="42"/>
      <c r="OS200" s="42"/>
    </row>
    <row r="201" spans="1:409" ht="16.5">
      <c r="A201" s="279"/>
      <c r="B201" s="280"/>
      <c r="C201" s="280"/>
      <c r="D201" s="163"/>
      <c r="E201" s="162"/>
      <c r="F201" s="162"/>
      <c r="G201" s="129"/>
      <c r="H201" s="217"/>
      <c r="I201" s="53"/>
      <c r="J201" s="217"/>
      <c r="K201" s="281" t="s">
        <v>18</v>
      </c>
      <c r="L201" s="282"/>
      <c r="M201" s="283"/>
      <c r="N201" s="140">
        <v>0.1</v>
      </c>
      <c r="O201" s="140"/>
      <c r="P201" s="227">
        <f>P198*N201</f>
        <v>106131.543178876</v>
      </c>
      <c r="R201" s="42"/>
      <c r="S201" s="42"/>
      <c r="T201" s="42"/>
      <c r="U201" s="42"/>
      <c r="V201" s="42"/>
      <c r="W201" s="42"/>
      <c r="X201" s="42"/>
      <c r="Y201" s="42"/>
      <c r="Z201" s="42"/>
      <c r="AA201" s="42"/>
      <c r="AB201" s="42"/>
      <c r="AC201" s="42"/>
      <c r="AD201" s="42"/>
      <c r="AE201" s="42"/>
      <c r="AF201" s="42"/>
      <c r="AG201" s="42"/>
      <c r="AH201" s="42"/>
      <c r="AI201" s="42"/>
      <c r="AJ201" s="42"/>
      <c r="AK201" s="42"/>
      <c r="AL201" s="42"/>
      <c r="AM201" s="42"/>
      <c r="AN201" s="42"/>
      <c r="AO201" s="42"/>
      <c r="AP201" s="42"/>
      <c r="AQ201" s="42"/>
      <c r="AR201" s="42"/>
      <c r="AS201" s="42"/>
      <c r="AT201" s="42"/>
      <c r="AU201" s="42"/>
      <c r="AV201" s="42"/>
      <c r="AW201" s="42"/>
      <c r="AX201" s="42"/>
      <c r="AY201" s="42"/>
      <c r="AZ201" s="42"/>
      <c r="BA201" s="42"/>
      <c r="BB201" s="42"/>
      <c r="BC201" s="42"/>
      <c r="BD201" s="42"/>
      <c r="BE201" s="42"/>
      <c r="BF201" s="42"/>
      <c r="BG201" s="42"/>
      <c r="BH201" s="42"/>
      <c r="BI201" s="42"/>
      <c r="BJ201" s="42"/>
      <c r="BK201" s="42"/>
      <c r="BL201" s="42"/>
      <c r="BM201" s="42"/>
      <c r="BN201" s="42"/>
      <c r="BO201" s="42"/>
      <c r="BP201" s="42"/>
      <c r="BQ201" s="42"/>
      <c r="BR201" s="42"/>
      <c r="BS201" s="42"/>
      <c r="BT201" s="42"/>
      <c r="BU201" s="42"/>
      <c r="BV201" s="42"/>
      <c r="BW201" s="42"/>
      <c r="BX201" s="42"/>
      <c r="BY201" s="42"/>
      <c r="BZ201" s="42"/>
      <c r="CA201" s="42"/>
      <c r="CB201" s="42"/>
      <c r="CC201" s="42"/>
      <c r="CD201" s="42"/>
      <c r="CE201" s="42"/>
      <c r="CF201" s="42"/>
      <c r="CG201" s="42"/>
      <c r="CH201" s="42"/>
      <c r="CI201" s="42"/>
      <c r="CJ201" s="42"/>
      <c r="CK201" s="42"/>
      <c r="CL201" s="42"/>
      <c r="CM201" s="42"/>
      <c r="CN201" s="42"/>
      <c r="CO201" s="42"/>
      <c r="CP201" s="42"/>
      <c r="CQ201" s="42"/>
      <c r="CR201" s="42"/>
      <c r="CS201" s="42"/>
      <c r="CT201" s="42"/>
      <c r="CU201" s="42"/>
      <c r="CV201" s="42"/>
      <c r="CW201" s="42"/>
      <c r="CX201" s="42"/>
      <c r="CY201" s="42"/>
      <c r="CZ201" s="42"/>
      <c r="DA201" s="42"/>
      <c r="DB201" s="42"/>
      <c r="DC201" s="42"/>
      <c r="DD201" s="42"/>
      <c r="DE201" s="42"/>
      <c r="DF201" s="42"/>
      <c r="DG201" s="42"/>
      <c r="DH201" s="42"/>
      <c r="DI201" s="42"/>
      <c r="DJ201" s="42"/>
      <c r="DK201" s="42"/>
      <c r="DL201" s="42"/>
      <c r="DM201" s="42"/>
      <c r="DN201" s="42"/>
      <c r="DO201" s="42"/>
      <c r="DP201" s="42"/>
      <c r="DQ201" s="42"/>
      <c r="DR201" s="42"/>
      <c r="DS201" s="42"/>
      <c r="DT201" s="42"/>
      <c r="DU201" s="42"/>
      <c r="DV201" s="42"/>
      <c r="DW201" s="42"/>
      <c r="DX201" s="42"/>
      <c r="DY201" s="42"/>
      <c r="DZ201" s="42"/>
      <c r="EA201" s="42"/>
      <c r="EB201" s="42"/>
      <c r="EC201" s="42"/>
      <c r="ED201" s="42"/>
      <c r="EE201" s="42"/>
      <c r="EF201" s="42"/>
      <c r="EG201" s="42"/>
      <c r="EH201" s="42"/>
      <c r="EI201" s="42"/>
      <c r="EJ201" s="42"/>
      <c r="EK201" s="42"/>
      <c r="EL201" s="42"/>
      <c r="EM201" s="42"/>
      <c r="EN201" s="42"/>
      <c r="EO201" s="42"/>
      <c r="EP201" s="42"/>
      <c r="EQ201" s="42"/>
      <c r="ER201" s="42"/>
      <c r="ES201" s="42"/>
      <c r="ET201" s="42"/>
      <c r="EU201" s="42"/>
      <c r="EV201" s="42"/>
      <c r="EW201" s="42"/>
      <c r="EX201" s="42"/>
      <c r="EY201" s="42"/>
      <c r="EZ201" s="42"/>
      <c r="FA201" s="42"/>
      <c r="FB201" s="42"/>
      <c r="FC201" s="42"/>
      <c r="FD201" s="42"/>
      <c r="FE201" s="42"/>
      <c r="FF201" s="42"/>
      <c r="FG201" s="42"/>
      <c r="FH201" s="42"/>
      <c r="FI201" s="42"/>
      <c r="FJ201" s="42"/>
      <c r="FK201" s="42"/>
      <c r="FL201" s="42"/>
      <c r="FM201" s="42"/>
      <c r="FN201" s="42"/>
      <c r="FO201" s="42"/>
      <c r="FP201" s="42"/>
      <c r="FQ201" s="42"/>
      <c r="FR201" s="42"/>
      <c r="FS201" s="42"/>
      <c r="FT201" s="42"/>
      <c r="FU201" s="42"/>
      <c r="FV201" s="42"/>
      <c r="FW201" s="42"/>
      <c r="FX201" s="42"/>
      <c r="FY201" s="42"/>
      <c r="FZ201" s="42"/>
      <c r="GA201" s="42"/>
      <c r="GB201" s="42"/>
      <c r="GC201" s="42"/>
      <c r="GD201" s="42"/>
      <c r="GE201" s="42"/>
      <c r="GF201" s="42"/>
      <c r="GG201" s="42"/>
      <c r="GH201" s="42"/>
      <c r="GI201" s="42"/>
      <c r="GJ201" s="42"/>
      <c r="GK201" s="42"/>
      <c r="GL201" s="42"/>
      <c r="GM201" s="42"/>
      <c r="GN201" s="42"/>
      <c r="GO201" s="42"/>
      <c r="GP201" s="42"/>
      <c r="GQ201" s="42"/>
      <c r="GR201" s="42"/>
      <c r="GS201" s="42"/>
      <c r="GT201" s="42"/>
      <c r="GU201" s="42"/>
      <c r="GV201" s="42"/>
      <c r="GW201" s="42"/>
      <c r="GX201" s="42"/>
      <c r="GY201" s="42"/>
      <c r="GZ201" s="42"/>
      <c r="HA201" s="42"/>
      <c r="HB201" s="42"/>
      <c r="HC201" s="42"/>
      <c r="HD201" s="42"/>
      <c r="HE201" s="42"/>
      <c r="HF201" s="42"/>
      <c r="HG201" s="42"/>
      <c r="HH201" s="42"/>
      <c r="HI201" s="42"/>
      <c r="HJ201" s="42"/>
      <c r="HK201" s="42"/>
      <c r="HL201" s="42"/>
      <c r="HM201" s="42"/>
      <c r="HN201" s="42"/>
      <c r="HO201" s="42"/>
      <c r="HP201" s="42"/>
      <c r="HQ201" s="42"/>
      <c r="HR201" s="42"/>
      <c r="HS201" s="42"/>
      <c r="HT201" s="42"/>
      <c r="HU201" s="42"/>
      <c r="HV201" s="42"/>
      <c r="HW201" s="42"/>
      <c r="HX201" s="42"/>
      <c r="HY201" s="42"/>
      <c r="HZ201" s="42"/>
      <c r="IA201" s="42"/>
      <c r="IB201" s="42"/>
      <c r="IC201" s="42"/>
      <c r="ID201" s="42"/>
      <c r="IE201" s="42"/>
      <c r="IF201" s="42"/>
      <c r="IG201" s="42"/>
      <c r="IH201" s="42"/>
      <c r="II201" s="42"/>
      <c r="IJ201" s="42"/>
      <c r="IK201" s="42"/>
      <c r="IL201" s="42"/>
      <c r="IM201" s="42"/>
      <c r="IN201" s="42"/>
      <c r="IO201" s="42"/>
      <c r="IP201" s="42"/>
      <c r="IQ201" s="42"/>
      <c r="IR201" s="42"/>
      <c r="IS201" s="42"/>
      <c r="IT201" s="42"/>
      <c r="IU201" s="42"/>
      <c r="IV201" s="42"/>
      <c r="IW201" s="42"/>
      <c r="IX201" s="42"/>
      <c r="IY201" s="42"/>
      <c r="IZ201" s="42"/>
      <c r="JA201" s="42"/>
      <c r="JB201" s="42"/>
      <c r="JC201" s="42"/>
      <c r="JD201" s="42"/>
      <c r="JE201" s="42"/>
      <c r="JF201" s="42"/>
      <c r="JG201" s="42"/>
      <c r="JH201" s="42"/>
      <c r="JI201" s="42"/>
      <c r="JJ201" s="42"/>
      <c r="JK201" s="42"/>
      <c r="JL201" s="42"/>
      <c r="JM201" s="42"/>
      <c r="JN201" s="42"/>
      <c r="JO201" s="42"/>
      <c r="JP201" s="42"/>
      <c r="JQ201" s="42"/>
      <c r="JR201" s="42"/>
      <c r="JS201" s="42"/>
      <c r="JT201" s="42"/>
      <c r="JU201" s="42"/>
      <c r="JV201" s="42"/>
      <c r="JW201" s="42"/>
      <c r="JX201" s="42"/>
      <c r="JY201" s="42"/>
      <c r="JZ201" s="42"/>
      <c r="KA201" s="42"/>
      <c r="KB201" s="42"/>
      <c r="KC201" s="42"/>
      <c r="KD201" s="42"/>
      <c r="KE201" s="42"/>
      <c r="KF201" s="42"/>
      <c r="KG201" s="42"/>
      <c r="KH201" s="42"/>
      <c r="KI201" s="42"/>
      <c r="KJ201" s="42"/>
      <c r="KK201" s="42"/>
      <c r="KL201" s="42"/>
      <c r="KM201" s="42"/>
      <c r="KN201" s="42"/>
      <c r="KO201" s="42"/>
      <c r="KP201" s="42"/>
      <c r="KQ201" s="42"/>
      <c r="KR201" s="42"/>
      <c r="KS201" s="42"/>
      <c r="KT201" s="42"/>
      <c r="KU201" s="42"/>
      <c r="KV201" s="42"/>
      <c r="KW201" s="42"/>
      <c r="KX201" s="42"/>
      <c r="KY201" s="42"/>
      <c r="KZ201" s="42"/>
      <c r="LA201" s="42"/>
      <c r="LB201" s="42"/>
      <c r="LC201" s="42"/>
      <c r="LD201" s="42"/>
      <c r="LE201" s="42"/>
      <c r="LF201" s="42"/>
      <c r="LG201" s="42"/>
      <c r="LH201" s="42"/>
      <c r="LI201" s="42"/>
      <c r="LJ201" s="42"/>
      <c r="LK201" s="42"/>
      <c r="LL201" s="42"/>
      <c r="LM201" s="42"/>
      <c r="LN201" s="42"/>
      <c r="LO201" s="42"/>
      <c r="LP201" s="42"/>
      <c r="LQ201" s="42"/>
      <c r="LR201" s="42"/>
      <c r="LS201" s="42"/>
      <c r="LT201" s="42"/>
      <c r="LU201" s="42"/>
      <c r="LV201" s="42"/>
      <c r="LW201" s="42"/>
      <c r="LX201" s="42"/>
      <c r="LY201" s="42"/>
      <c r="LZ201" s="42"/>
      <c r="MA201" s="42"/>
      <c r="MB201" s="42"/>
      <c r="MC201" s="42"/>
      <c r="MD201" s="42"/>
      <c r="ME201" s="42"/>
      <c r="MF201" s="42"/>
      <c r="MG201" s="42"/>
      <c r="MH201" s="42"/>
      <c r="MI201" s="42"/>
      <c r="MJ201" s="42"/>
      <c r="MK201" s="42"/>
      <c r="ML201" s="42"/>
      <c r="MM201" s="42"/>
      <c r="MN201" s="42"/>
      <c r="MO201" s="42"/>
      <c r="MP201" s="42"/>
      <c r="MQ201" s="42"/>
      <c r="MR201" s="42"/>
      <c r="MS201" s="42"/>
      <c r="MT201" s="42"/>
      <c r="MU201" s="42"/>
      <c r="MV201" s="42"/>
      <c r="MW201" s="42"/>
      <c r="MX201" s="42"/>
      <c r="MY201" s="42"/>
      <c r="MZ201" s="42"/>
      <c r="NA201" s="42"/>
      <c r="NB201" s="42"/>
      <c r="NC201" s="42"/>
      <c r="ND201" s="42"/>
      <c r="NE201" s="42"/>
      <c r="NF201" s="42"/>
      <c r="NG201" s="42"/>
      <c r="NH201" s="42"/>
      <c r="NI201" s="42"/>
      <c r="NJ201" s="42"/>
      <c r="NK201" s="42"/>
      <c r="NL201" s="42"/>
      <c r="NM201" s="42"/>
      <c r="NN201" s="42"/>
      <c r="NO201" s="42"/>
      <c r="NP201" s="42"/>
      <c r="NQ201" s="42"/>
      <c r="NR201" s="42"/>
      <c r="NS201" s="42"/>
      <c r="NT201" s="42"/>
      <c r="NU201" s="42"/>
      <c r="NV201" s="42"/>
      <c r="NW201" s="42"/>
      <c r="NX201" s="42"/>
      <c r="NY201" s="42"/>
      <c r="NZ201" s="42"/>
      <c r="OA201" s="42"/>
      <c r="OB201" s="42"/>
      <c r="OC201" s="42"/>
      <c r="OD201" s="42"/>
      <c r="OE201" s="42"/>
      <c r="OF201" s="42"/>
      <c r="OG201" s="42"/>
      <c r="OH201" s="42"/>
      <c r="OI201" s="42"/>
      <c r="OJ201" s="42"/>
      <c r="OK201" s="42"/>
      <c r="OL201" s="42"/>
      <c r="OM201" s="42"/>
      <c r="ON201" s="42"/>
      <c r="OO201" s="42"/>
      <c r="OP201" s="42"/>
      <c r="OQ201" s="42"/>
      <c r="OR201" s="42"/>
      <c r="OS201" s="42"/>
    </row>
    <row r="202" spans="1:409" ht="16.5">
      <c r="A202" s="43"/>
      <c r="B202" s="164"/>
      <c r="C202" s="162"/>
      <c r="D202" s="29"/>
      <c r="E202" s="162"/>
      <c r="F202" s="162"/>
      <c r="G202" s="129"/>
      <c r="H202" s="217"/>
      <c r="I202" s="53"/>
      <c r="J202" s="217"/>
      <c r="K202" s="281" t="s">
        <v>19</v>
      </c>
      <c r="L202" s="282"/>
      <c r="M202" s="283"/>
      <c r="N202" s="140">
        <v>0.1</v>
      </c>
      <c r="O202" s="140"/>
      <c r="P202" s="227">
        <f>P198*N202</f>
        <v>106131.543178876</v>
      </c>
      <c r="R202" s="42"/>
      <c r="S202" s="42"/>
      <c r="T202" s="42"/>
      <c r="U202" s="42"/>
      <c r="V202" s="42"/>
      <c r="W202" s="42"/>
      <c r="X202" s="42"/>
      <c r="Y202" s="42"/>
      <c r="Z202" s="42"/>
      <c r="AA202" s="42"/>
      <c r="AB202" s="42"/>
      <c r="AC202" s="42"/>
      <c r="AD202" s="42"/>
      <c r="AE202" s="42"/>
      <c r="AF202" s="42"/>
      <c r="AG202" s="42"/>
      <c r="AH202" s="42"/>
      <c r="AI202" s="42"/>
      <c r="AJ202" s="42"/>
      <c r="AK202" s="42"/>
      <c r="AL202" s="42"/>
      <c r="AM202" s="42"/>
      <c r="AN202" s="42"/>
      <c r="AO202" s="42"/>
      <c r="AP202" s="42"/>
      <c r="AQ202" s="42"/>
      <c r="AR202" s="42"/>
      <c r="AS202" s="42"/>
      <c r="AT202" s="42"/>
      <c r="AU202" s="42"/>
      <c r="AV202" s="42"/>
      <c r="AW202" s="42"/>
      <c r="AX202" s="42"/>
      <c r="AY202" s="42"/>
      <c r="AZ202" s="42"/>
      <c r="BA202" s="42"/>
      <c r="BB202" s="42"/>
      <c r="BC202" s="42"/>
      <c r="BD202" s="42"/>
      <c r="BE202" s="42"/>
      <c r="BF202" s="42"/>
      <c r="BG202" s="42"/>
      <c r="BH202" s="42"/>
      <c r="BI202" s="42"/>
      <c r="BJ202" s="42"/>
      <c r="BK202" s="42"/>
      <c r="BL202" s="42"/>
      <c r="BM202" s="42"/>
      <c r="BN202" s="42"/>
      <c r="BO202" s="42"/>
      <c r="BP202" s="42"/>
      <c r="BQ202" s="42"/>
      <c r="BR202" s="42"/>
      <c r="BS202" s="42"/>
      <c r="BT202" s="42"/>
      <c r="BU202" s="42"/>
      <c r="BV202" s="42"/>
      <c r="BW202" s="42"/>
      <c r="BX202" s="42"/>
      <c r="BY202" s="42"/>
      <c r="BZ202" s="42"/>
      <c r="CA202" s="42"/>
      <c r="CB202" s="42"/>
      <c r="CC202" s="42"/>
      <c r="CD202" s="42"/>
      <c r="CE202" s="42"/>
      <c r="CF202" s="42"/>
      <c r="CG202" s="42"/>
      <c r="CH202" s="42"/>
      <c r="CI202" s="42"/>
      <c r="CJ202" s="42"/>
      <c r="CK202" s="42"/>
      <c r="CL202" s="42"/>
      <c r="CM202" s="42"/>
      <c r="CN202" s="42"/>
      <c r="CO202" s="42"/>
      <c r="CP202" s="42"/>
      <c r="CQ202" s="42"/>
      <c r="CR202" s="42"/>
      <c r="CS202" s="42"/>
      <c r="CT202" s="42"/>
      <c r="CU202" s="42"/>
      <c r="CV202" s="42"/>
      <c r="CW202" s="42"/>
      <c r="CX202" s="42"/>
      <c r="CY202" s="42"/>
      <c r="CZ202" s="42"/>
      <c r="DA202" s="42"/>
      <c r="DB202" s="42"/>
      <c r="DC202" s="42"/>
      <c r="DD202" s="42"/>
      <c r="DE202" s="42"/>
      <c r="DF202" s="42"/>
      <c r="DG202" s="42"/>
      <c r="DH202" s="42"/>
      <c r="DI202" s="42"/>
      <c r="DJ202" s="42"/>
      <c r="DK202" s="42"/>
      <c r="DL202" s="42"/>
      <c r="DM202" s="42"/>
      <c r="DN202" s="42"/>
      <c r="DO202" s="42"/>
      <c r="DP202" s="42"/>
      <c r="DQ202" s="42"/>
      <c r="DR202" s="42"/>
      <c r="DS202" s="42"/>
      <c r="DT202" s="42"/>
      <c r="DU202" s="42"/>
      <c r="DV202" s="42"/>
      <c r="DW202" s="42"/>
      <c r="DX202" s="42"/>
      <c r="DY202" s="42"/>
      <c r="DZ202" s="42"/>
      <c r="EA202" s="42"/>
      <c r="EB202" s="42"/>
      <c r="EC202" s="42"/>
      <c r="ED202" s="42"/>
      <c r="EE202" s="42"/>
      <c r="EF202" s="42"/>
      <c r="EG202" s="42"/>
      <c r="EH202" s="42"/>
      <c r="EI202" s="42"/>
      <c r="EJ202" s="42"/>
      <c r="EK202" s="42"/>
      <c r="EL202" s="42"/>
      <c r="EM202" s="42"/>
      <c r="EN202" s="42"/>
      <c r="EO202" s="42"/>
      <c r="EP202" s="42"/>
      <c r="EQ202" s="42"/>
      <c r="ER202" s="42"/>
      <c r="ES202" s="42"/>
      <c r="ET202" s="42"/>
      <c r="EU202" s="42"/>
      <c r="EV202" s="42"/>
      <c r="EW202" s="42"/>
      <c r="EX202" s="42"/>
      <c r="EY202" s="42"/>
      <c r="EZ202" s="42"/>
      <c r="FA202" s="42"/>
      <c r="FB202" s="42"/>
      <c r="FC202" s="42"/>
      <c r="FD202" s="42"/>
      <c r="FE202" s="42"/>
      <c r="FF202" s="42"/>
      <c r="FG202" s="42"/>
      <c r="FH202" s="42"/>
      <c r="FI202" s="42"/>
      <c r="FJ202" s="42"/>
      <c r="FK202" s="42"/>
      <c r="FL202" s="42"/>
      <c r="FM202" s="42"/>
      <c r="FN202" s="42"/>
      <c r="FO202" s="42"/>
      <c r="FP202" s="42"/>
      <c r="FQ202" s="42"/>
      <c r="FR202" s="42"/>
      <c r="FS202" s="42"/>
      <c r="FT202" s="42"/>
      <c r="FU202" s="42"/>
      <c r="FV202" s="42"/>
      <c r="FW202" s="42"/>
      <c r="FX202" s="42"/>
      <c r="FY202" s="42"/>
      <c r="FZ202" s="42"/>
      <c r="GA202" s="42"/>
      <c r="GB202" s="42"/>
      <c r="GC202" s="42"/>
      <c r="GD202" s="42"/>
      <c r="GE202" s="42"/>
      <c r="GF202" s="42"/>
      <c r="GG202" s="42"/>
      <c r="GH202" s="42"/>
      <c r="GI202" s="42"/>
      <c r="GJ202" s="42"/>
      <c r="GK202" s="42"/>
      <c r="GL202" s="42"/>
      <c r="GM202" s="42"/>
      <c r="GN202" s="42"/>
      <c r="GO202" s="42"/>
      <c r="GP202" s="42"/>
      <c r="GQ202" s="42"/>
      <c r="GR202" s="42"/>
      <c r="GS202" s="42"/>
      <c r="GT202" s="42"/>
      <c r="GU202" s="42"/>
      <c r="GV202" s="42"/>
      <c r="GW202" s="42"/>
      <c r="GX202" s="42"/>
      <c r="GY202" s="42"/>
      <c r="GZ202" s="42"/>
      <c r="HA202" s="42"/>
      <c r="HB202" s="42"/>
      <c r="HC202" s="42"/>
      <c r="HD202" s="42"/>
      <c r="HE202" s="42"/>
      <c r="HF202" s="42"/>
      <c r="HG202" s="42"/>
      <c r="HH202" s="42"/>
      <c r="HI202" s="42"/>
      <c r="HJ202" s="42"/>
      <c r="HK202" s="42"/>
      <c r="HL202" s="42"/>
      <c r="HM202" s="42"/>
      <c r="HN202" s="42"/>
      <c r="HO202" s="42"/>
      <c r="HP202" s="42"/>
      <c r="HQ202" s="42"/>
      <c r="HR202" s="42"/>
      <c r="HS202" s="42"/>
      <c r="HT202" s="42"/>
      <c r="HU202" s="42"/>
      <c r="HV202" s="42"/>
      <c r="HW202" s="42"/>
      <c r="HX202" s="42"/>
      <c r="HY202" s="42"/>
      <c r="HZ202" s="42"/>
      <c r="IA202" s="42"/>
      <c r="IB202" s="42"/>
      <c r="IC202" s="42"/>
      <c r="ID202" s="42"/>
      <c r="IE202" s="42"/>
      <c r="IF202" s="42"/>
      <c r="IG202" s="42"/>
      <c r="IH202" s="42"/>
      <c r="II202" s="42"/>
      <c r="IJ202" s="42"/>
      <c r="IK202" s="42"/>
      <c r="IL202" s="42"/>
      <c r="IM202" s="42"/>
      <c r="IN202" s="42"/>
      <c r="IO202" s="42"/>
      <c r="IP202" s="42"/>
      <c r="IQ202" s="42"/>
      <c r="IR202" s="42"/>
      <c r="IS202" s="42"/>
      <c r="IT202" s="42"/>
      <c r="IU202" s="42"/>
      <c r="IV202" s="42"/>
      <c r="IW202" s="42"/>
      <c r="IX202" s="42"/>
      <c r="IY202" s="42"/>
      <c r="IZ202" s="42"/>
      <c r="JA202" s="42"/>
      <c r="JB202" s="42"/>
      <c r="JC202" s="42"/>
      <c r="JD202" s="42"/>
      <c r="JE202" s="42"/>
      <c r="JF202" s="42"/>
      <c r="JG202" s="42"/>
      <c r="JH202" s="42"/>
      <c r="JI202" s="42"/>
      <c r="JJ202" s="42"/>
      <c r="JK202" s="42"/>
      <c r="JL202" s="42"/>
      <c r="JM202" s="42"/>
      <c r="JN202" s="42"/>
      <c r="JO202" s="42"/>
      <c r="JP202" s="42"/>
      <c r="JQ202" s="42"/>
      <c r="JR202" s="42"/>
      <c r="JS202" s="42"/>
      <c r="JT202" s="42"/>
      <c r="JU202" s="42"/>
      <c r="JV202" s="42"/>
      <c r="JW202" s="42"/>
      <c r="JX202" s="42"/>
      <c r="JY202" s="42"/>
      <c r="JZ202" s="42"/>
      <c r="KA202" s="42"/>
      <c r="KB202" s="42"/>
      <c r="KC202" s="42"/>
      <c r="KD202" s="42"/>
      <c r="KE202" s="42"/>
      <c r="KF202" s="42"/>
      <c r="KG202" s="42"/>
      <c r="KH202" s="42"/>
      <c r="KI202" s="42"/>
      <c r="KJ202" s="42"/>
      <c r="KK202" s="42"/>
      <c r="KL202" s="42"/>
      <c r="KM202" s="42"/>
      <c r="KN202" s="42"/>
      <c r="KO202" s="42"/>
      <c r="KP202" s="42"/>
      <c r="KQ202" s="42"/>
      <c r="KR202" s="42"/>
      <c r="KS202" s="42"/>
      <c r="KT202" s="42"/>
      <c r="KU202" s="42"/>
      <c r="KV202" s="42"/>
      <c r="KW202" s="42"/>
      <c r="KX202" s="42"/>
      <c r="KY202" s="42"/>
      <c r="KZ202" s="42"/>
      <c r="LA202" s="42"/>
      <c r="LB202" s="42"/>
      <c r="LC202" s="42"/>
      <c r="LD202" s="42"/>
      <c r="LE202" s="42"/>
      <c r="LF202" s="42"/>
      <c r="LG202" s="42"/>
      <c r="LH202" s="42"/>
      <c r="LI202" s="42"/>
      <c r="LJ202" s="42"/>
      <c r="LK202" s="42"/>
      <c r="LL202" s="42"/>
      <c r="LM202" s="42"/>
      <c r="LN202" s="42"/>
      <c r="LO202" s="42"/>
      <c r="LP202" s="42"/>
      <c r="LQ202" s="42"/>
      <c r="LR202" s="42"/>
      <c r="LS202" s="42"/>
      <c r="LT202" s="42"/>
      <c r="LU202" s="42"/>
      <c r="LV202" s="42"/>
      <c r="LW202" s="42"/>
      <c r="LX202" s="42"/>
      <c r="LY202" s="42"/>
      <c r="LZ202" s="42"/>
      <c r="MA202" s="42"/>
      <c r="MB202" s="42"/>
      <c r="MC202" s="42"/>
      <c r="MD202" s="42"/>
      <c r="ME202" s="42"/>
      <c r="MF202" s="42"/>
      <c r="MG202" s="42"/>
      <c r="MH202" s="42"/>
      <c r="MI202" s="42"/>
      <c r="MJ202" s="42"/>
      <c r="MK202" s="42"/>
      <c r="ML202" s="42"/>
      <c r="MM202" s="42"/>
      <c r="MN202" s="42"/>
      <c r="MO202" s="42"/>
      <c r="MP202" s="42"/>
      <c r="MQ202" s="42"/>
      <c r="MR202" s="42"/>
      <c r="MS202" s="42"/>
      <c r="MT202" s="42"/>
      <c r="MU202" s="42"/>
      <c r="MV202" s="42"/>
      <c r="MW202" s="42"/>
      <c r="MX202" s="42"/>
      <c r="MY202" s="42"/>
      <c r="MZ202" s="42"/>
      <c r="NA202" s="42"/>
      <c r="NB202" s="42"/>
      <c r="NC202" s="42"/>
      <c r="ND202" s="42"/>
      <c r="NE202" s="42"/>
      <c r="NF202" s="42"/>
      <c r="NG202" s="42"/>
      <c r="NH202" s="42"/>
      <c r="NI202" s="42"/>
      <c r="NJ202" s="42"/>
      <c r="NK202" s="42"/>
      <c r="NL202" s="42"/>
      <c r="NM202" s="42"/>
      <c r="NN202" s="42"/>
      <c r="NO202" s="42"/>
      <c r="NP202" s="42"/>
      <c r="NQ202" s="42"/>
      <c r="NR202" s="42"/>
      <c r="NS202" s="42"/>
      <c r="NT202" s="42"/>
      <c r="NU202" s="42"/>
      <c r="NV202" s="42"/>
      <c r="NW202" s="42"/>
      <c r="NX202" s="42"/>
      <c r="NY202" s="42"/>
      <c r="NZ202" s="42"/>
      <c r="OA202" s="42"/>
      <c r="OB202" s="42"/>
      <c r="OC202" s="42"/>
      <c r="OD202" s="42"/>
      <c r="OE202" s="42"/>
      <c r="OF202" s="42"/>
      <c r="OG202" s="42"/>
      <c r="OH202" s="42"/>
      <c r="OI202" s="42"/>
      <c r="OJ202" s="42"/>
      <c r="OK202" s="42"/>
      <c r="OL202" s="42"/>
      <c r="OM202" s="42"/>
      <c r="ON202" s="42"/>
      <c r="OO202" s="42"/>
      <c r="OP202" s="42"/>
      <c r="OQ202" s="42"/>
      <c r="OR202" s="42"/>
      <c r="OS202" s="42"/>
    </row>
    <row r="203" spans="1:409" ht="16.5">
      <c r="A203" s="43"/>
      <c r="B203" s="164"/>
      <c r="C203" s="162"/>
      <c r="D203" s="29"/>
      <c r="E203" s="162"/>
      <c r="F203" s="162"/>
      <c r="G203" s="129"/>
      <c r="H203" s="217"/>
      <c r="I203" s="53"/>
      <c r="J203" s="217"/>
      <c r="K203" s="281" t="s">
        <v>20</v>
      </c>
      <c r="L203" s="282"/>
      <c r="M203" s="283"/>
      <c r="N203" s="140">
        <v>0</v>
      </c>
      <c r="O203" s="140"/>
      <c r="P203" s="227">
        <f>P198*N203</f>
        <v>0</v>
      </c>
      <c r="R203" s="42"/>
      <c r="S203" s="42"/>
      <c r="T203" s="42"/>
      <c r="U203" s="42"/>
      <c r="V203" s="42"/>
      <c r="W203" s="42"/>
      <c r="X203" s="42"/>
      <c r="Y203" s="42"/>
      <c r="Z203" s="42"/>
      <c r="AA203" s="42"/>
      <c r="AB203" s="42"/>
      <c r="AC203" s="42"/>
      <c r="AD203" s="42"/>
      <c r="AE203" s="42"/>
      <c r="AF203" s="42"/>
      <c r="AG203" s="42"/>
      <c r="AH203" s="42"/>
      <c r="AI203" s="42"/>
      <c r="AJ203" s="42"/>
      <c r="AK203" s="42"/>
      <c r="AL203" s="42"/>
      <c r="AM203" s="42"/>
      <c r="AN203" s="42"/>
      <c r="AO203" s="42"/>
      <c r="AP203" s="42"/>
      <c r="AQ203" s="42"/>
      <c r="AR203" s="42"/>
      <c r="AS203" s="42"/>
      <c r="AT203" s="42"/>
      <c r="AU203" s="42"/>
      <c r="AV203" s="42"/>
      <c r="AW203" s="42"/>
      <c r="AX203" s="42"/>
      <c r="AY203" s="42"/>
      <c r="AZ203" s="42"/>
      <c r="BA203" s="42"/>
      <c r="BB203" s="42"/>
      <c r="BC203" s="42"/>
      <c r="BD203" s="42"/>
      <c r="BE203" s="42"/>
      <c r="BF203" s="42"/>
      <c r="BG203" s="42"/>
      <c r="BH203" s="42"/>
      <c r="BI203" s="42"/>
      <c r="BJ203" s="42"/>
      <c r="BK203" s="42"/>
      <c r="BL203" s="42"/>
      <c r="BM203" s="42"/>
      <c r="BN203" s="42"/>
      <c r="BO203" s="42"/>
      <c r="BP203" s="42"/>
      <c r="BQ203" s="42"/>
      <c r="BR203" s="42"/>
      <c r="BS203" s="42"/>
      <c r="BT203" s="42"/>
      <c r="BU203" s="42"/>
      <c r="BV203" s="42"/>
      <c r="BW203" s="42"/>
      <c r="BX203" s="42"/>
      <c r="BY203" s="42"/>
      <c r="BZ203" s="42"/>
      <c r="CA203" s="42"/>
      <c r="CB203" s="42"/>
      <c r="CC203" s="42"/>
      <c r="CD203" s="42"/>
      <c r="CE203" s="42"/>
      <c r="CF203" s="42"/>
      <c r="CG203" s="42"/>
      <c r="CH203" s="42"/>
      <c r="CI203" s="42"/>
      <c r="CJ203" s="42"/>
      <c r="CK203" s="42"/>
      <c r="CL203" s="42"/>
      <c r="CM203" s="42"/>
      <c r="CN203" s="42"/>
      <c r="CO203" s="42"/>
      <c r="CP203" s="42"/>
      <c r="CQ203" s="42"/>
      <c r="CR203" s="42"/>
      <c r="CS203" s="42"/>
      <c r="CT203" s="42"/>
      <c r="CU203" s="42"/>
      <c r="CV203" s="42"/>
      <c r="CW203" s="42"/>
      <c r="CX203" s="42"/>
      <c r="CY203" s="42"/>
      <c r="CZ203" s="42"/>
      <c r="DA203" s="42"/>
      <c r="DB203" s="42"/>
      <c r="DC203" s="42"/>
      <c r="DD203" s="42"/>
      <c r="DE203" s="42"/>
      <c r="DF203" s="42"/>
      <c r="DG203" s="42"/>
      <c r="DH203" s="42"/>
      <c r="DI203" s="42"/>
      <c r="DJ203" s="42"/>
      <c r="DK203" s="42"/>
      <c r="DL203" s="42"/>
      <c r="DM203" s="42"/>
      <c r="DN203" s="42"/>
      <c r="DO203" s="42"/>
      <c r="DP203" s="42"/>
      <c r="DQ203" s="42"/>
      <c r="DR203" s="42"/>
      <c r="DS203" s="42"/>
      <c r="DT203" s="42"/>
      <c r="DU203" s="42"/>
      <c r="DV203" s="42"/>
      <c r="DW203" s="42"/>
      <c r="DX203" s="42"/>
      <c r="DY203" s="42"/>
      <c r="DZ203" s="42"/>
      <c r="EA203" s="42"/>
      <c r="EB203" s="42"/>
      <c r="EC203" s="42"/>
      <c r="ED203" s="42"/>
      <c r="EE203" s="42"/>
      <c r="EF203" s="42"/>
      <c r="EG203" s="42"/>
      <c r="EH203" s="42"/>
      <c r="EI203" s="42"/>
      <c r="EJ203" s="42"/>
      <c r="EK203" s="42"/>
      <c r="EL203" s="42"/>
      <c r="EM203" s="42"/>
      <c r="EN203" s="42"/>
      <c r="EO203" s="42"/>
      <c r="EP203" s="42"/>
      <c r="EQ203" s="42"/>
      <c r="ER203" s="42"/>
      <c r="ES203" s="42"/>
      <c r="ET203" s="42"/>
      <c r="EU203" s="42"/>
      <c r="EV203" s="42"/>
      <c r="EW203" s="42"/>
      <c r="EX203" s="42"/>
      <c r="EY203" s="42"/>
      <c r="EZ203" s="42"/>
      <c r="FA203" s="42"/>
      <c r="FB203" s="42"/>
      <c r="FC203" s="42"/>
      <c r="FD203" s="42"/>
      <c r="FE203" s="42"/>
      <c r="FF203" s="42"/>
      <c r="FG203" s="42"/>
      <c r="FH203" s="42"/>
      <c r="FI203" s="42"/>
      <c r="FJ203" s="42"/>
      <c r="FK203" s="42"/>
      <c r="FL203" s="42"/>
      <c r="FM203" s="42"/>
      <c r="FN203" s="42"/>
      <c r="FO203" s="42"/>
      <c r="FP203" s="42"/>
      <c r="FQ203" s="42"/>
      <c r="FR203" s="42"/>
      <c r="FS203" s="42"/>
      <c r="FT203" s="42"/>
      <c r="FU203" s="42"/>
      <c r="FV203" s="42"/>
      <c r="FW203" s="42"/>
      <c r="FX203" s="42"/>
      <c r="FY203" s="42"/>
      <c r="FZ203" s="42"/>
      <c r="GA203" s="42"/>
      <c r="GB203" s="42"/>
      <c r="GC203" s="42"/>
      <c r="GD203" s="42"/>
      <c r="GE203" s="42"/>
      <c r="GF203" s="42"/>
      <c r="GG203" s="42"/>
      <c r="GH203" s="42"/>
      <c r="GI203" s="42"/>
      <c r="GJ203" s="42"/>
      <c r="GK203" s="42"/>
      <c r="GL203" s="42"/>
      <c r="GM203" s="42"/>
      <c r="GN203" s="42"/>
      <c r="GO203" s="42"/>
      <c r="GP203" s="42"/>
      <c r="GQ203" s="42"/>
      <c r="GR203" s="42"/>
      <c r="GS203" s="42"/>
      <c r="GT203" s="42"/>
      <c r="GU203" s="42"/>
      <c r="GV203" s="42"/>
      <c r="GW203" s="42"/>
      <c r="GX203" s="42"/>
      <c r="GY203" s="42"/>
      <c r="GZ203" s="42"/>
      <c r="HA203" s="42"/>
      <c r="HB203" s="42"/>
      <c r="HC203" s="42"/>
      <c r="HD203" s="42"/>
      <c r="HE203" s="42"/>
      <c r="HF203" s="42"/>
      <c r="HG203" s="42"/>
      <c r="HH203" s="42"/>
      <c r="HI203" s="42"/>
      <c r="HJ203" s="42"/>
      <c r="HK203" s="42"/>
      <c r="HL203" s="42"/>
      <c r="HM203" s="42"/>
      <c r="HN203" s="42"/>
      <c r="HO203" s="42"/>
      <c r="HP203" s="42"/>
      <c r="HQ203" s="42"/>
      <c r="HR203" s="42"/>
      <c r="HS203" s="42"/>
      <c r="HT203" s="42"/>
      <c r="HU203" s="42"/>
      <c r="HV203" s="42"/>
      <c r="HW203" s="42"/>
      <c r="HX203" s="42"/>
      <c r="HY203" s="42"/>
      <c r="HZ203" s="42"/>
      <c r="IA203" s="42"/>
      <c r="IB203" s="42"/>
      <c r="IC203" s="42"/>
      <c r="ID203" s="42"/>
      <c r="IE203" s="42"/>
      <c r="IF203" s="42"/>
      <c r="IG203" s="42"/>
      <c r="IH203" s="42"/>
      <c r="II203" s="42"/>
      <c r="IJ203" s="42"/>
      <c r="IK203" s="42"/>
      <c r="IL203" s="42"/>
      <c r="IM203" s="42"/>
      <c r="IN203" s="42"/>
      <c r="IO203" s="42"/>
      <c r="IP203" s="42"/>
      <c r="IQ203" s="42"/>
      <c r="IR203" s="42"/>
      <c r="IS203" s="42"/>
      <c r="IT203" s="42"/>
      <c r="IU203" s="42"/>
      <c r="IV203" s="42"/>
      <c r="IW203" s="42"/>
      <c r="IX203" s="42"/>
      <c r="IY203" s="42"/>
      <c r="IZ203" s="42"/>
      <c r="JA203" s="42"/>
      <c r="JB203" s="42"/>
      <c r="JC203" s="42"/>
      <c r="JD203" s="42"/>
      <c r="JE203" s="42"/>
      <c r="JF203" s="42"/>
      <c r="JG203" s="42"/>
      <c r="JH203" s="42"/>
      <c r="JI203" s="42"/>
      <c r="JJ203" s="42"/>
      <c r="JK203" s="42"/>
      <c r="JL203" s="42"/>
      <c r="JM203" s="42"/>
      <c r="JN203" s="42"/>
      <c r="JO203" s="42"/>
      <c r="JP203" s="42"/>
      <c r="JQ203" s="42"/>
      <c r="JR203" s="42"/>
      <c r="JS203" s="42"/>
      <c r="JT203" s="42"/>
      <c r="JU203" s="42"/>
      <c r="JV203" s="42"/>
      <c r="JW203" s="42"/>
      <c r="JX203" s="42"/>
      <c r="JY203" s="42"/>
      <c r="JZ203" s="42"/>
      <c r="KA203" s="42"/>
      <c r="KB203" s="42"/>
      <c r="KC203" s="42"/>
      <c r="KD203" s="42"/>
      <c r="KE203" s="42"/>
      <c r="KF203" s="42"/>
      <c r="KG203" s="42"/>
      <c r="KH203" s="42"/>
      <c r="KI203" s="42"/>
      <c r="KJ203" s="42"/>
      <c r="KK203" s="42"/>
      <c r="KL203" s="42"/>
      <c r="KM203" s="42"/>
      <c r="KN203" s="42"/>
      <c r="KO203" s="42"/>
      <c r="KP203" s="42"/>
      <c r="KQ203" s="42"/>
      <c r="KR203" s="42"/>
      <c r="KS203" s="42"/>
      <c r="KT203" s="42"/>
      <c r="KU203" s="42"/>
      <c r="KV203" s="42"/>
      <c r="KW203" s="42"/>
      <c r="KX203" s="42"/>
      <c r="KY203" s="42"/>
      <c r="KZ203" s="42"/>
      <c r="LA203" s="42"/>
      <c r="LB203" s="42"/>
      <c r="LC203" s="42"/>
      <c r="LD203" s="42"/>
      <c r="LE203" s="42"/>
      <c r="LF203" s="42"/>
      <c r="LG203" s="42"/>
      <c r="LH203" s="42"/>
      <c r="LI203" s="42"/>
      <c r="LJ203" s="42"/>
      <c r="LK203" s="42"/>
      <c r="LL203" s="42"/>
      <c r="LM203" s="42"/>
      <c r="LN203" s="42"/>
      <c r="LO203" s="42"/>
      <c r="LP203" s="42"/>
      <c r="LQ203" s="42"/>
      <c r="LR203" s="42"/>
      <c r="LS203" s="42"/>
      <c r="LT203" s="42"/>
      <c r="LU203" s="42"/>
      <c r="LV203" s="42"/>
      <c r="LW203" s="42"/>
      <c r="LX203" s="42"/>
      <c r="LY203" s="42"/>
      <c r="LZ203" s="42"/>
      <c r="MA203" s="42"/>
      <c r="MB203" s="42"/>
      <c r="MC203" s="42"/>
      <c r="MD203" s="42"/>
      <c r="ME203" s="42"/>
      <c r="MF203" s="42"/>
      <c r="MG203" s="42"/>
      <c r="MH203" s="42"/>
      <c r="MI203" s="42"/>
      <c r="MJ203" s="42"/>
      <c r="MK203" s="42"/>
      <c r="ML203" s="42"/>
      <c r="MM203" s="42"/>
      <c r="MN203" s="42"/>
      <c r="MO203" s="42"/>
      <c r="MP203" s="42"/>
      <c r="MQ203" s="42"/>
      <c r="MR203" s="42"/>
      <c r="MS203" s="42"/>
      <c r="MT203" s="42"/>
      <c r="MU203" s="42"/>
      <c r="MV203" s="42"/>
      <c r="MW203" s="42"/>
      <c r="MX203" s="42"/>
      <c r="MY203" s="42"/>
      <c r="MZ203" s="42"/>
      <c r="NA203" s="42"/>
      <c r="NB203" s="42"/>
      <c r="NC203" s="42"/>
      <c r="ND203" s="42"/>
      <c r="NE203" s="42"/>
      <c r="NF203" s="42"/>
      <c r="NG203" s="42"/>
      <c r="NH203" s="42"/>
      <c r="NI203" s="42"/>
      <c r="NJ203" s="42"/>
      <c r="NK203" s="42"/>
      <c r="NL203" s="42"/>
      <c r="NM203" s="42"/>
      <c r="NN203" s="42"/>
      <c r="NO203" s="42"/>
      <c r="NP203" s="42"/>
      <c r="NQ203" s="42"/>
      <c r="NR203" s="42"/>
      <c r="NS203" s="42"/>
      <c r="NT203" s="42"/>
      <c r="NU203" s="42"/>
      <c r="NV203" s="42"/>
      <c r="NW203" s="42"/>
      <c r="NX203" s="42"/>
      <c r="NY203" s="42"/>
      <c r="NZ203" s="42"/>
      <c r="OA203" s="42"/>
      <c r="OB203" s="42"/>
      <c r="OC203" s="42"/>
      <c r="OD203" s="42"/>
      <c r="OE203" s="42"/>
      <c r="OF203" s="42"/>
      <c r="OG203" s="42"/>
      <c r="OH203" s="42"/>
      <c r="OI203" s="42"/>
      <c r="OJ203" s="42"/>
      <c r="OK203" s="42"/>
      <c r="OL203" s="42"/>
      <c r="OM203" s="42"/>
      <c r="ON203" s="42"/>
      <c r="OO203" s="42"/>
      <c r="OP203" s="42"/>
      <c r="OQ203" s="42"/>
      <c r="OR203" s="42"/>
      <c r="OS203" s="42"/>
    </row>
    <row r="204" spans="1:409" ht="16.5">
      <c r="A204" s="43"/>
      <c r="B204" s="164"/>
      <c r="C204" s="162"/>
      <c r="D204" s="29"/>
      <c r="E204" s="162"/>
      <c r="F204" s="162"/>
      <c r="G204" s="129"/>
      <c r="H204" s="217"/>
      <c r="I204" s="53"/>
      <c r="J204" s="217"/>
      <c r="K204" s="281" t="s">
        <v>21</v>
      </c>
      <c r="L204" s="282"/>
      <c r="M204" s="283"/>
      <c r="N204" s="140">
        <v>0.02</v>
      </c>
      <c r="O204" s="140"/>
      <c r="P204" s="227">
        <f>P198*N204</f>
        <v>21226.3086357752</v>
      </c>
      <c r="R204" s="42"/>
      <c r="S204" s="42"/>
      <c r="T204" s="42"/>
      <c r="U204" s="42"/>
      <c r="V204" s="42"/>
      <c r="W204" s="42"/>
      <c r="X204" s="42"/>
      <c r="Y204" s="42"/>
      <c r="Z204" s="42"/>
      <c r="AA204" s="42"/>
      <c r="AB204" s="42"/>
      <c r="AC204" s="42"/>
      <c r="AD204" s="42"/>
      <c r="AE204" s="42"/>
      <c r="AF204" s="42"/>
      <c r="AG204" s="42"/>
      <c r="AH204" s="42"/>
      <c r="AI204" s="42"/>
      <c r="AJ204" s="42"/>
      <c r="AK204" s="42"/>
      <c r="AL204" s="42"/>
      <c r="AM204" s="42"/>
      <c r="AN204" s="42"/>
      <c r="AO204" s="42"/>
      <c r="AP204" s="42"/>
      <c r="AQ204" s="42"/>
      <c r="AR204" s="42"/>
      <c r="AS204" s="42"/>
      <c r="AT204" s="42"/>
      <c r="AU204" s="42"/>
      <c r="AV204" s="42"/>
      <c r="AW204" s="42"/>
      <c r="AX204" s="42"/>
      <c r="AY204" s="42"/>
      <c r="AZ204" s="42"/>
      <c r="BA204" s="42"/>
      <c r="BB204" s="42"/>
      <c r="BC204" s="42"/>
      <c r="BD204" s="42"/>
      <c r="BE204" s="42"/>
      <c r="BF204" s="42"/>
      <c r="BG204" s="42"/>
      <c r="BH204" s="42"/>
      <c r="BI204" s="42"/>
      <c r="BJ204" s="42"/>
      <c r="BK204" s="42"/>
      <c r="BL204" s="42"/>
      <c r="BM204" s="42"/>
      <c r="BN204" s="42"/>
      <c r="BO204" s="42"/>
      <c r="BP204" s="42"/>
      <c r="BQ204" s="42"/>
      <c r="BR204" s="42"/>
      <c r="BS204" s="42"/>
      <c r="BT204" s="42"/>
      <c r="BU204" s="42"/>
      <c r="BV204" s="42"/>
      <c r="BW204" s="42"/>
      <c r="BX204" s="42"/>
      <c r="BY204" s="42"/>
      <c r="BZ204" s="42"/>
      <c r="CA204" s="42"/>
      <c r="CB204" s="42"/>
      <c r="CC204" s="42"/>
      <c r="CD204" s="42"/>
      <c r="CE204" s="42"/>
      <c r="CF204" s="42"/>
      <c r="CG204" s="42"/>
      <c r="CH204" s="42"/>
      <c r="CI204" s="42"/>
      <c r="CJ204" s="42"/>
      <c r="CK204" s="42"/>
      <c r="CL204" s="42"/>
      <c r="CM204" s="42"/>
      <c r="CN204" s="42"/>
      <c r="CO204" s="42"/>
      <c r="CP204" s="42"/>
      <c r="CQ204" s="42"/>
      <c r="CR204" s="42"/>
      <c r="CS204" s="42"/>
      <c r="CT204" s="42"/>
      <c r="CU204" s="42"/>
      <c r="CV204" s="42"/>
      <c r="CW204" s="42"/>
      <c r="CX204" s="42"/>
      <c r="CY204" s="42"/>
      <c r="CZ204" s="42"/>
      <c r="DA204" s="42"/>
      <c r="DB204" s="42"/>
      <c r="DC204" s="42"/>
      <c r="DD204" s="42"/>
      <c r="DE204" s="42"/>
      <c r="DF204" s="42"/>
      <c r="DG204" s="42"/>
      <c r="DH204" s="42"/>
      <c r="DI204" s="42"/>
      <c r="DJ204" s="42"/>
      <c r="DK204" s="42"/>
      <c r="DL204" s="42"/>
      <c r="DM204" s="42"/>
      <c r="DN204" s="42"/>
      <c r="DO204" s="42"/>
      <c r="DP204" s="42"/>
      <c r="DQ204" s="42"/>
      <c r="DR204" s="42"/>
      <c r="DS204" s="42"/>
      <c r="DT204" s="42"/>
      <c r="DU204" s="42"/>
      <c r="DV204" s="42"/>
      <c r="DW204" s="42"/>
      <c r="DX204" s="42"/>
      <c r="DY204" s="42"/>
      <c r="DZ204" s="42"/>
      <c r="EA204" s="42"/>
      <c r="EB204" s="42"/>
      <c r="EC204" s="42"/>
      <c r="ED204" s="42"/>
      <c r="EE204" s="42"/>
      <c r="EF204" s="42"/>
      <c r="EG204" s="42"/>
      <c r="EH204" s="42"/>
      <c r="EI204" s="42"/>
      <c r="EJ204" s="42"/>
      <c r="EK204" s="42"/>
      <c r="EL204" s="42"/>
      <c r="EM204" s="42"/>
      <c r="EN204" s="42"/>
      <c r="EO204" s="42"/>
      <c r="EP204" s="42"/>
      <c r="EQ204" s="42"/>
      <c r="ER204" s="42"/>
      <c r="ES204" s="42"/>
      <c r="ET204" s="42"/>
      <c r="EU204" s="42"/>
      <c r="EV204" s="42"/>
      <c r="EW204" s="42"/>
      <c r="EX204" s="42"/>
      <c r="EY204" s="42"/>
      <c r="EZ204" s="42"/>
      <c r="FA204" s="42"/>
      <c r="FB204" s="42"/>
      <c r="FC204" s="42"/>
      <c r="FD204" s="42"/>
      <c r="FE204" s="42"/>
      <c r="FF204" s="42"/>
      <c r="FG204" s="42"/>
      <c r="FH204" s="42"/>
      <c r="FI204" s="42"/>
      <c r="FJ204" s="42"/>
      <c r="FK204" s="42"/>
      <c r="FL204" s="42"/>
      <c r="FM204" s="42"/>
      <c r="FN204" s="42"/>
      <c r="FO204" s="42"/>
      <c r="FP204" s="42"/>
      <c r="FQ204" s="42"/>
      <c r="FR204" s="42"/>
      <c r="FS204" s="42"/>
      <c r="FT204" s="42"/>
      <c r="FU204" s="42"/>
      <c r="FV204" s="42"/>
      <c r="FW204" s="42"/>
      <c r="FX204" s="42"/>
      <c r="FY204" s="42"/>
      <c r="FZ204" s="42"/>
      <c r="GA204" s="42"/>
      <c r="GB204" s="42"/>
      <c r="GC204" s="42"/>
      <c r="GD204" s="42"/>
      <c r="GE204" s="42"/>
      <c r="GF204" s="42"/>
      <c r="GG204" s="42"/>
      <c r="GH204" s="42"/>
      <c r="GI204" s="42"/>
      <c r="GJ204" s="42"/>
      <c r="GK204" s="42"/>
      <c r="GL204" s="42"/>
      <c r="GM204" s="42"/>
      <c r="GN204" s="42"/>
      <c r="GO204" s="42"/>
      <c r="GP204" s="42"/>
      <c r="GQ204" s="42"/>
      <c r="GR204" s="42"/>
      <c r="GS204" s="42"/>
      <c r="GT204" s="42"/>
      <c r="GU204" s="42"/>
      <c r="GV204" s="42"/>
      <c r="GW204" s="42"/>
      <c r="GX204" s="42"/>
      <c r="GY204" s="42"/>
      <c r="GZ204" s="42"/>
      <c r="HA204" s="42"/>
      <c r="HB204" s="42"/>
      <c r="HC204" s="42"/>
      <c r="HD204" s="42"/>
      <c r="HE204" s="42"/>
      <c r="HF204" s="42"/>
      <c r="HG204" s="42"/>
      <c r="HH204" s="42"/>
      <c r="HI204" s="42"/>
      <c r="HJ204" s="42"/>
      <c r="HK204" s="42"/>
      <c r="HL204" s="42"/>
      <c r="HM204" s="42"/>
      <c r="HN204" s="42"/>
      <c r="HO204" s="42"/>
      <c r="HP204" s="42"/>
      <c r="HQ204" s="42"/>
      <c r="HR204" s="42"/>
      <c r="HS204" s="42"/>
      <c r="HT204" s="42"/>
      <c r="HU204" s="42"/>
      <c r="HV204" s="42"/>
      <c r="HW204" s="42"/>
      <c r="HX204" s="42"/>
      <c r="HY204" s="42"/>
      <c r="HZ204" s="42"/>
      <c r="IA204" s="42"/>
      <c r="IB204" s="42"/>
      <c r="IC204" s="42"/>
      <c r="ID204" s="42"/>
      <c r="IE204" s="42"/>
      <c r="IF204" s="42"/>
      <c r="IG204" s="42"/>
      <c r="IH204" s="42"/>
      <c r="II204" s="42"/>
      <c r="IJ204" s="42"/>
      <c r="IK204" s="42"/>
      <c r="IL204" s="42"/>
      <c r="IM204" s="42"/>
      <c r="IN204" s="42"/>
      <c r="IO204" s="42"/>
      <c r="IP204" s="42"/>
      <c r="IQ204" s="42"/>
      <c r="IR204" s="42"/>
      <c r="IS204" s="42"/>
      <c r="IT204" s="42"/>
      <c r="IU204" s="42"/>
      <c r="IV204" s="42"/>
      <c r="IW204" s="42"/>
      <c r="IX204" s="42"/>
      <c r="IY204" s="42"/>
      <c r="IZ204" s="42"/>
      <c r="JA204" s="42"/>
      <c r="JB204" s="42"/>
      <c r="JC204" s="42"/>
      <c r="JD204" s="42"/>
      <c r="JE204" s="42"/>
      <c r="JF204" s="42"/>
      <c r="JG204" s="42"/>
      <c r="JH204" s="42"/>
      <c r="JI204" s="42"/>
      <c r="JJ204" s="42"/>
      <c r="JK204" s="42"/>
      <c r="JL204" s="42"/>
      <c r="JM204" s="42"/>
      <c r="JN204" s="42"/>
      <c r="JO204" s="42"/>
      <c r="JP204" s="42"/>
      <c r="JQ204" s="42"/>
      <c r="JR204" s="42"/>
      <c r="JS204" s="42"/>
      <c r="JT204" s="42"/>
      <c r="JU204" s="42"/>
      <c r="JV204" s="42"/>
      <c r="JW204" s="42"/>
      <c r="JX204" s="42"/>
      <c r="JY204" s="42"/>
      <c r="JZ204" s="42"/>
      <c r="KA204" s="42"/>
      <c r="KB204" s="42"/>
      <c r="KC204" s="42"/>
      <c r="KD204" s="42"/>
      <c r="KE204" s="42"/>
      <c r="KF204" s="42"/>
      <c r="KG204" s="42"/>
      <c r="KH204" s="42"/>
      <c r="KI204" s="42"/>
      <c r="KJ204" s="42"/>
      <c r="KK204" s="42"/>
      <c r="KL204" s="42"/>
      <c r="KM204" s="42"/>
      <c r="KN204" s="42"/>
      <c r="KO204" s="42"/>
      <c r="KP204" s="42"/>
      <c r="KQ204" s="42"/>
      <c r="KR204" s="42"/>
      <c r="KS204" s="42"/>
      <c r="KT204" s="42"/>
      <c r="KU204" s="42"/>
      <c r="KV204" s="42"/>
      <c r="KW204" s="42"/>
      <c r="KX204" s="42"/>
      <c r="KY204" s="42"/>
      <c r="KZ204" s="42"/>
      <c r="LA204" s="42"/>
      <c r="LB204" s="42"/>
      <c r="LC204" s="42"/>
      <c r="LD204" s="42"/>
      <c r="LE204" s="42"/>
      <c r="LF204" s="42"/>
      <c r="LG204" s="42"/>
      <c r="LH204" s="42"/>
      <c r="LI204" s="42"/>
      <c r="LJ204" s="42"/>
      <c r="LK204" s="42"/>
      <c r="LL204" s="42"/>
      <c r="LM204" s="42"/>
      <c r="LN204" s="42"/>
      <c r="LO204" s="42"/>
      <c r="LP204" s="42"/>
      <c r="LQ204" s="42"/>
      <c r="LR204" s="42"/>
      <c r="LS204" s="42"/>
      <c r="LT204" s="42"/>
      <c r="LU204" s="42"/>
      <c r="LV204" s="42"/>
      <c r="LW204" s="42"/>
      <c r="LX204" s="42"/>
      <c r="LY204" s="42"/>
      <c r="LZ204" s="42"/>
      <c r="MA204" s="42"/>
      <c r="MB204" s="42"/>
      <c r="MC204" s="42"/>
      <c r="MD204" s="42"/>
      <c r="ME204" s="42"/>
      <c r="MF204" s="42"/>
      <c r="MG204" s="42"/>
      <c r="MH204" s="42"/>
      <c r="MI204" s="42"/>
      <c r="MJ204" s="42"/>
      <c r="MK204" s="42"/>
      <c r="ML204" s="42"/>
      <c r="MM204" s="42"/>
      <c r="MN204" s="42"/>
      <c r="MO204" s="42"/>
      <c r="MP204" s="42"/>
      <c r="MQ204" s="42"/>
      <c r="MR204" s="42"/>
      <c r="MS204" s="42"/>
      <c r="MT204" s="42"/>
      <c r="MU204" s="42"/>
      <c r="MV204" s="42"/>
      <c r="MW204" s="42"/>
      <c r="MX204" s="42"/>
      <c r="MY204" s="42"/>
      <c r="MZ204" s="42"/>
      <c r="NA204" s="42"/>
      <c r="NB204" s="42"/>
      <c r="NC204" s="42"/>
      <c r="ND204" s="42"/>
      <c r="NE204" s="42"/>
      <c r="NF204" s="42"/>
      <c r="NG204" s="42"/>
      <c r="NH204" s="42"/>
      <c r="NI204" s="42"/>
      <c r="NJ204" s="42"/>
      <c r="NK204" s="42"/>
      <c r="NL204" s="42"/>
      <c r="NM204" s="42"/>
      <c r="NN204" s="42"/>
      <c r="NO204" s="42"/>
      <c r="NP204" s="42"/>
      <c r="NQ204" s="42"/>
      <c r="NR204" s="42"/>
      <c r="NS204" s="42"/>
      <c r="NT204" s="42"/>
      <c r="NU204" s="42"/>
      <c r="NV204" s="42"/>
      <c r="NW204" s="42"/>
      <c r="NX204" s="42"/>
      <c r="NY204" s="42"/>
      <c r="NZ204" s="42"/>
      <c r="OA204" s="42"/>
      <c r="OB204" s="42"/>
      <c r="OC204" s="42"/>
      <c r="OD204" s="42"/>
      <c r="OE204" s="42"/>
      <c r="OF204" s="42"/>
      <c r="OG204" s="42"/>
      <c r="OH204" s="42"/>
      <c r="OI204" s="42"/>
      <c r="OJ204" s="42"/>
      <c r="OK204" s="42"/>
      <c r="OL204" s="42"/>
      <c r="OM204" s="42"/>
      <c r="ON204" s="42"/>
      <c r="OO204" s="42"/>
      <c r="OP204" s="42"/>
      <c r="OQ204" s="42"/>
      <c r="OR204" s="42"/>
      <c r="OS204" s="42"/>
    </row>
    <row r="205" spans="1:409" ht="17" thickBot="1">
      <c r="A205" s="43"/>
      <c r="B205" s="164"/>
      <c r="C205" s="162"/>
      <c r="D205" s="29"/>
      <c r="E205" s="162"/>
      <c r="F205" s="162"/>
      <c r="G205" s="129"/>
      <c r="H205" s="217"/>
      <c r="I205" s="53"/>
      <c r="J205" s="217"/>
      <c r="K205" s="44"/>
      <c r="L205" s="275"/>
      <c r="M205" s="275"/>
      <c r="N205" s="275"/>
      <c r="O205" s="276"/>
      <c r="P205" s="141"/>
      <c r="R205" s="42"/>
      <c r="S205" s="42"/>
      <c r="T205" s="42"/>
      <c r="U205" s="42"/>
      <c r="V205" s="42"/>
      <c r="W205" s="42"/>
      <c r="X205" s="42"/>
      <c r="Y205" s="42"/>
      <c r="Z205" s="42"/>
      <c r="AA205" s="42"/>
      <c r="AB205" s="42"/>
      <c r="AC205" s="42"/>
      <c r="AD205" s="42"/>
      <c r="AE205" s="42"/>
      <c r="AF205" s="42"/>
      <c r="AG205" s="42"/>
      <c r="AH205" s="42"/>
      <c r="AI205" s="42"/>
      <c r="AJ205" s="42"/>
      <c r="AK205" s="42"/>
      <c r="AL205" s="42"/>
      <c r="AM205" s="42"/>
      <c r="AN205" s="42"/>
      <c r="AO205" s="42"/>
      <c r="AP205" s="42"/>
      <c r="AQ205" s="42"/>
      <c r="AR205" s="42"/>
      <c r="AS205" s="42"/>
      <c r="AT205" s="42"/>
      <c r="AU205" s="42"/>
      <c r="AV205" s="42"/>
      <c r="AW205" s="42"/>
      <c r="AX205" s="42"/>
      <c r="AY205" s="42"/>
      <c r="AZ205" s="42"/>
      <c r="BA205" s="42"/>
      <c r="BB205" s="42"/>
      <c r="BC205" s="42"/>
      <c r="BD205" s="42"/>
      <c r="BE205" s="42"/>
      <c r="BF205" s="42"/>
      <c r="BG205" s="42"/>
      <c r="BH205" s="42"/>
      <c r="BI205" s="42"/>
      <c r="BJ205" s="42"/>
      <c r="BK205" s="42"/>
      <c r="BL205" s="42"/>
      <c r="BM205" s="42"/>
      <c r="BN205" s="42"/>
      <c r="BO205" s="42"/>
      <c r="BP205" s="42"/>
      <c r="BQ205" s="42"/>
      <c r="BR205" s="42"/>
      <c r="BS205" s="42"/>
      <c r="BT205" s="42"/>
      <c r="BU205" s="42"/>
      <c r="BV205" s="42"/>
      <c r="BW205" s="42"/>
      <c r="BX205" s="42"/>
      <c r="BY205" s="42"/>
      <c r="BZ205" s="42"/>
      <c r="CA205" s="42"/>
      <c r="CB205" s="42"/>
      <c r="CC205" s="42"/>
      <c r="CD205" s="42"/>
      <c r="CE205" s="42"/>
      <c r="CF205" s="42"/>
      <c r="CG205" s="42"/>
      <c r="CH205" s="42"/>
      <c r="CI205" s="42"/>
      <c r="CJ205" s="42"/>
      <c r="CK205" s="42"/>
      <c r="CL205" s="42"/>
      <c r="CM205" s="42"/>
      <c r="CN205" s="42"/>
      <c r="CO205" s="42"/>
      <c r="CP205" s="42"/>
      <c r="CQ205" s="42"/>
      <c r="CR205" s="42"/>
      <c r="CS205" s="42"/>
      <c r="CT205" s="42"/>
      <c r="CU205" s="42"/>
      <c r="CV205" s="42"/>
      <c r="CW205" s="42"/>
      <c r="CX205" s="42"/>
      <c r="CY205" s="42"/>
      <c r="CZ205" s="42"/>
      <c r="DA205" s="42"/>
      <c r="DB205" s="42"/>
      <c r="DC205" s="42"/>
      <c r="DD205" s="42"/>
      <c r="DE205" s="42"/>
      <c r="DF205" s="42"/>
      <c r="DG205" s="42"/>
      <c r="DH205" s="42"/>
      <c r="DI205" s="42"/>
      <c r="DJ205" s="42"/>
      <c r="DK205" s="42"/>
      <c r="DL205" s="42"/>
      <c r="DM205" s="42"/>
      <c r="DN205" s="42"/>
      <c r="DO205" s="42"/>
      <c r="DP205" s="42"/>
      <c r="DQ205" s="42"/>
      <c r="DR205" s="42"/>
      <c r="DS205" s="42"/>
      <c r="DT205" s="42"/>
      <c r="DU205" s="42"/>
      <c r="DV205" s="42"/>
      <c r="DW205" s="42"/>
      <c r="DX205" s="42"/>
      <c r="DY205" s="42"/>
      <c r="DZ205" s="42"/>
      <c r="EA205" s="42"/>
      <c r="EB205" s="42"/>
      <c r="EC205" s="42"/>
      <c r="ED205" s="42"/>
      <c r="EE205" s="42"/>
      <c r="EF205" s="42"/>
      <c r="EG205" s="42"/>
      <c r="EH205" s="42"/>
      <c r="EI205" s="42"/>
      <c r="EJ205" s="42"/>
      <c r="EK205" s="42"/>
      <c r="EL205" s="42"/>
      <c r="EM205" s="42"/>
      <c r="EN205" s="42"/>
      <c r="EO205" s="42"/>
      <c r="EP205" s="42"/>
      <c r="EQ205" s="42"/>
      <c r="ER205" s="42"/>
      <c r="ES205" s="42"/>
      <c r="ET205" s="42"/>
      <c r="EU205" s="42"/>
      <c r="EV205" s="42"/>
      <c r="EW205" s="42"/>
      <c r="EX205" s="42"/>
      <c r="EY205" s="42"/>
      <c r="EZ205" s="42"/>
      <c r="FA205" s="42"/>
      <c r="FB205" s="42"/>
      <c r="FC205" s="42"/>
      <c r="FD205" s="42"/>
      <c r="FE205" s="42"/>
      <c r="FF205" s="42"/>
      <c r="FG205" s="42"/>
      <c r="FH205" s="42"/>
      <c r="FI205" s="42"/>
      <c r="FJ205" s="42"/>
      <c r="FK205" s="42"/>
      <c r="FL205" s="42"/>
      <c r="FM205" s="42"/>
      <c r="FN205" s="42"/>
      <c r="FO205" s="42"/>
      <c r="FP205" s="42"/>
      <c r="FQ205" s="42"/>
      <c r="FR205" s="42"/>
      <c r="FS205" s="42"/>
      <c r="FT205" s="42"/>
      <c r="FU205" s="42"/>
      <c r="FV205" s="42"/>
      <c r="FW205" s="42"/>
      <c r="FX205" s="42"/>
      <c r="FY205" s="42"/>
      <c r="FZ205" s="42"/>
      <c r="GA205" s="42"/>
      <c r="GB205" s="42"/>
      <c r="GC205" s="42"/>
      <c r="GD205" s="42"/>
      <c r="GE205" s="42"/>
      <c r="GF205" s="42"/>
      <c r="GG205" s="42"/>
      <c r="GH205" s="42"/>
      <c r="GI205" s="42"/>
      <c r="GJ205" s="42"/>
      <c r="GK205" s="42"/>
      <c r="GL205" s="42"/>
      <c r="GM205" s="42"/>
      <c r="GN205" s="42"/>
      <c r="GO205" s="42"/>
      <c r="GP205" s="42"/>
      <c r="GQ205" s="42"/>
      <c r="GR205" s="42"/>
      <c r="GS205" s="42"/>
      <c r="GT205" s="42"/>
      <c r="GU205" s="42"/>
      <c r="GV205" s="42"/>
      <c r="GW205" s="42"/>
      <c r="GX205" s="42"/>
      <c r="GY205" s="42"/>
      <c r="GZ205" s="42"/>
      <c r="HA205" s="42"/>
      <c r="HB205" s="42"/>
      <c r="HC205" s="42"/>
      <c r="HD205" s="42"/>
      <c r="HE205" s="42"/>
      <c r="HF205" s="42"/>
      <c r="HG205" s="42"/>
      <c r="HH205" s="42"/>
      <c r="HI205" s="42"/>
      <c r="HJ205" s="42"/>
      <c r="HK205" s="42"/>
      <c r="HL205" s="42"/>
      <c r="HM205" s="42"/>
      <c r="HN205" s="42"/>
      <c r="HO205" s="42"/>
      <c r="HP205" s="42"/>
      <c r="HQ205" s="42"/>
      <c r="HR205" s="42"/>
      <c r="HS205" s="42"/>
      <c r="HT205" s="42"/>
      <c r="HU205" s="42"/>
      <c r="HV205" s="42"/>
      <c r="HW205" s="42"/>
      <c r="HX205" s="42"/>
      <c r="HY205" s="42"/>
      <c r="HZ205" s="42"/>
      <c r="IA205" s="42"/>
      <c r="IB205" s="42"/>
      <c r="IC205" s="42"/>
      <c r="ID205" s="42"/>
      <c r="IE205" s="42"/>
      <c r="IF205" s="42"/>
      <c r="IG205" s="42"/>
      <c r="IH205" s="42"/>
      <c r="II205" s="42"/>
      <c r="IJ205" s="42"/>
      <c r="IK205" s="42"/>
      <c r="IL205" s="42"/>
      <c r="IM205" s="42"/>
      <c r="IN205" s="42"/>
      <c r="IO205" s="42"/>
      <c r="IP205" s="42"/>
      <c r="IQ205" s="42"/>
      <c r="IR205" s="42"/>
      <c r="IS205" s="42"/>
      <c r="IT205" s="42"/>
      <c r="IU205" s="42"/>
      <c r="IV205" s="42"/>
      <c r="IW205" s="42"/>
      <c r="IX205" s="42"/>
      <c r="IY205" s="42"/>
      <c r="IZ205" s="42"/>
      <c r="JA205" s="42"/>
      <c r="JB205" s="42"/>
      <c r="JC205" s="42"/>
      <c r="JD205" s="42"/>
      <c r="JE205" s="42"/>
      <c r="JF205" s="42"/>
      <c r="JG205" s="42"/>
      <c r="JH205" s="42"/>
      <c r="JI205" s="42"/>
      <c r="JJ205" s="42"/>
      <c r="JK205" s="42"/>
      <c r="JL205" s="42"/>
      <c r="JM205" s="42"/>
      <c r="JN205" s="42"/>
      <c r="JO205" s="42"/>
      <c r="JP205" s="42"/>
      <c r="JQ205" s="42"/>
      <c r="JR205" s="42"/>
      <c r="JS205" s="42"/>
      <c r="JT205" s="42"/>
      <c r="JU205" s="42"/>
      <c r="JV205" s="42"/>
      <c r="JW205" s="42"/>
      <c r="JX205" s="42"/>
      <c r="JY205" s="42"/>
      <c r="JZ205" s="42"/>
      <c r="KA205" s="42"/>
      <c r="KB205" s="42"/>
      <c r="KC205" s="42"/>
      <c r="KD205" s="42"/>
      <c r="KE205" s="42"/>
      <c r="KF205" s="42"/>
      <c r="KG205" s="42"/>
      <c r="KH205" s="42"/>
      <c r="KI205" s="42"/>
      <c r="KJ205" s="42"/>
      <c r="KK205" s="42"/>
      <c r="KL205" s="42"/>
      <c r="KM205" s="42"/>
      <c r="KN205" s="42"/>
      <c r="KO205" s="42"/>
      <c r="KP205" s="42"/>
      <c r="KQ205" s="42"/>
      <c r="KR205" s="42"/>
      <c r="KS205" s="42"/>
      <c r="KT205" s="42"/>
      <c r="KU205" s="42"/>
      <c r="KV205" s="42"/>
      <c r="KW205" s="42"/>
      <c r="KX205" s="42"/>
      <c r="KY205" s="42"/>
      <c r="KZ205" s="42"/>
      <c r="LA205" s="42"/>
      <c r="LB205" s="42"/>
      <c r="LC205" s="42"/>
      <c r="LD205" s="42"/>
      <c r="LE205" s="42"/>
      <c r="LF205" s="42"/>
      <c r="LG205" s="42"/>
      <c r="LH205" s="42"/>
      <c r="LI205" s="42"/>
      <c r="LJ205" s="42"/>
      <c r="LK205" s="42"/>
      <c r="LL205" s="42"/>
      <c r="LM205" s="42"/>
      <c r="LN205" s="42"/>
      <c r="LO205" s="42"/>
      <c r="LP205" s="42"/>
      <c r="LQ205" s="42"/>
      <c r="LR205" s="42"/>
      <c r="LS205" s="42"/>
      <c r="LT205" s="42"/>
      <c r="LU205" s="42"/>
      <c r="LV205" s="42"/>
      <c r="LW205" s="42"/>
      <c r="LX205" s="42"/>
      <c r="LY205" s="42"/>
      <c r="LZ205" s="42"/>
      <c r="MA205" s="42"/>
      <c r="MB205" s="42"/>
      <c r="MC205" s="42"/>
      <c r="MD205" s="42"/>
      <c r="ME205" s="42"/>
      <c r="MF205" s="42"/>
      <c r="MG205" s="42"/>
      <c r="MH205" s="42"/>
      <c r="MI205" s="42"/>
      <c r="MJ205" s="42"/>
      <c r="MK205" s="42"/>
      <c r="ML205" s="42"/>
      <c r="MM205" s="42"/>
      <c r="MN205" s="42"/>
      <c r="MO205" s="42"/>
      <c r="MP205" s="42"/>
      <c r="MQ205" s="42"/>
      <c r="MR205" s="42"/>
      <c r="MS205" s="42"/>
      <c r="MT205" s="42"/>
      <c r="MU205" s="42"/>
      <c r="MV205" s="42"/>
      <c r="MW205" s="42"/>
      <c r="MX205" s="42"/>
      <c r="MY205" s="42"/>
      <c r="MZ205" s="42"/>
      <c r="NA205" s="42"/>
      <c r="NB205" s="42"/>
      <c r="NC205" s="42"/>
      <c r="ND205" s="42"/>
      <c r="NE205" s="42"/>
      <c r="NF205" s="42"/>
      <c r="NG205" s="42"/>
      <c r="NH205" s="42"/>
      <c r="NI205" s="42"/>
      <c r="NJ205" s="42"/>
      <c r="NK205" s="42"/>
      <c r="NL205" s="42"/>
      <c r="NM205" s="42"/>
      <c r="NN205" s="42"/>
      <c r="NO205" s="42"/>
      <c r="NP205" s="42"/>
      <c r="NQ205" s="42"/>
      <c r="NR205" s="42"/>
      <c r="NS205" s="42"/>
      <c r="NT205" s="42"/>
      <c r="NU205" s="42"/>
      <c r="NV205" s="42"/>
      <c r="NW205" s="42"/>
      <c r="NX205" s="42"/>
      <c r="NY205" s="42"/>
      <c r="NZ205" s="42"/>
      <c r="OA205" s="42"/>
      <c r="OB205" s="42"/>
      <c r="OC205" s="42"/>
      <c r="OD205" s="42"/>
      <c r="OE205" s="42"/>
      <c r="OF205" s="42"/>
      <c r="OG205" s="42"/>
      <c r="OH205" s="42"/>
      <c r="OI205" s="42"/>
      <c r="OJ205" s="42"/>
      <c r="OK205" s="42"/>
      <c r="OL205" s="42"/>
      <c r="OM205" s="42"/>
      <c r="ON205" s="42"/>
      <c r="OO205" s="42"/>
      <c r="OP205" s="42"/>
      <c r="OQ205" s="42"/>
      <c r="OR205" s="42"/>
      <c r="OS205" s="42"/>
    </row>
    <row r="206" spans="1:409" ht="19.5" thickBot="1">
      <c r="A206" s="165"/>
      <c r="B206" s="166"/>
      <c r="C206" s="167"/>
      <c r="D206" s="168"/>
      <c r="E206" s="169"/>
      <c r="F206" s="169"/>
      <c r="G206" s="170"/>
      <c r="H206" s="218"/>
      <c r="I206" s="171"/>
      <c r="J206" s="218"/>
      <c r="K206" s="47"/>
      <c r="L206" s="277"/>
      <c r="M206" s="277"/>
      <c r="N206" s="277"/>
      <c r="O206" s="278"/>
      <c r="P206" s="48">
        <f>SUM(P198:P204)</f>
        <v>1294804.8267822871</v>
      </c>
      <c r="R206" s="42"/>
      <c r="S206" s="42"/>
      <c r="T206" s="42"/>
      <c r="U206" s="42"/>
      <c r="V206" s="42"/>
      <c r="W206" s="42"/>
      <c r="X206" s="42"/>
      <c r="Y206" s="42"/>
      <c r="Z206" s="42"/>
      <c r="AA206" s="42"/>
      <c r="AB206" s="42"/>
      <c r="AC206" s="42"/>
      <c r="AD206" s="42"/>
      <c r="AE206" s="42"/>
      <c r="AF206" s="42"/>
      <c r="AG206" s="42"/>
      <c r="AH206" s="42"/>
      <c r="AI206" s="42"/>
      <c r="AJ206" s="42"/>
      <c r="AK206" s="42"/>
      <c r="AL206" s="42"/>
      <c r="AM206" s="42"/>
      <c r="AN206" s="42"/>
      <c r="AO206" s="42"/>
      <c r="AP206" s="42"/>
      <c r="AQ206" s="42"/>
      <c r="AR206" s="42"/>
      <c r="AS206" s="42"/>
      <c r="AT206" s="42"/>
      <c r="AU206" s="42"/>
      <c r="AV206" s="42"/>
      <c r="AW206" s="42"/>
      <c r="AX206" s="42"/>
      <c r="AY206" s="42"/>
      <c r="AZ206" s="42"/>
      <c r="BA206" s="42"/>
      <c r="BB206" s="42"/>
      <c r="BC206" s="42"/>
      <c r="BD206" s="42"/>
      <c r="BE206" s="42"/>
      <c r="BF206" s="42"/>
      <c r="BG206" s="42"/>
      <c r="BH206" s="42"/>
      <c r="BI206" s="42"/>
      <c r="BJ206" s="42"/>
      <c r="BK206" s="42"/>
      <c r="BL206" s="42"/>
      <c r="BM206" s="42"/>
      <c r="BN206" s="42"/>
      <c r="BO206" s="42"/>
      <c r="BP206" s="42"/>
      <c r="BQ206" s="42"/>
      <c r="BR206" s="42"/>
      <c r="BS206" s="42"/>
      <c r="BT206" s="42"/>
      <c r="BU206" s="42"/>
      <c r="BV206" s="42"/>
      <c r="BW206" s="42"/>
      <c r="BX206" s="42"/>
      <c r="BY206" s="42"/>
      <c r="BZ206" s="42"/>
      <c r="CA206" s="42"/>
      <c r="CB206" s="42"/>
      <c r="CC206" s="42"/>
      <c r="CD206" s="42"/>
      <c r="CE206" s="42"/>
      <c r="CF206" s="42"/>
      <c r="CG206" s="42"/>
      <c r="CH206" s="42"/>
      <c r="CI206" s="42"/>
      <c r="CJ206" s="42"/>
      <c r="CK206" s="42"/>
      <c r="CL206" s="42"/>
      <c r="CM206" s="42"/>
      <c r="CN206" s="42"/>
      <c r="CO206" s="42"/>
      <c r="CP206" s="42"/>
      <c r="CQ206" s="42"/>
      <c r="CR206" s="42"/>
      <c r="CS206" s="42"/>
      <c r="CT206" s="42"/>
      <c r="CU206" s="42"/>
      <c r="CV206" s="42"/>
      <c r="CW206" s="42"/>
      <c r="CX206" s="42"/>
      <c r="CY206" s="42"/>
      <c r="CZ206" s="42"/>
      <c r="DA206" s="42"/>
      <c r="DB206" s="42"/>
      <c r="DC206" s="42"/>
      <c r="DD206" s="42"/>
      <c r="DE206" s="42"/>
      <c r="DF206" s="42"/>
      <c r="DG206" s="42"/>
      <c r="DH206" s="42"/>
      <c r="DI206" s="42"/>
      <c r="DJ206" s="42"/>
      <c r="DK206" s="42"/>
      <c r="DL206" s="42"/>
      <c r="DM206" s="42"/>
      <c r="DN206" s="42"/>
      <c r="DO206" s="42"/>
      <c r="DP206" s="42"/>
      <c r="DQ206" s="42"/>
      <c r="DR206" s="42"/>
      <c r="DS206" s="42"/>
      <c r="DT206" s="42"/>
      <c r="DU206" s="42"/>
      <c r="DV206" s="42"/>
      <c r="DW206" s="42"/>
      <c r="DX206" s="42"/>
      <c r="DY206" s="42"/>
      <c r="DZ206" s="42"/>
      <c r="EA206" s="42"/>
      <c r="EB206" s="42"/>
      <c r="EC206" s="42"/>
      <c r="ED206" s="42"/>
      <c r="EE206" s="42"/>
      <c r="EF206" s="42"/>
      <c r="EG206" s="42"/>
      <c r="EH206" s="42"/>
      <c r="EI206" s="42"/>
      <c r="EJ206" s="42"/>
      <c r="EK206" s="42"/>
      <c r="EL206" s="42"/>
      <c r="EM206" s="42"/>
      <c r="EN206" s="42"/>
      <c r="EO206" s="42"/>
      <c r="EP206" s="42"/>
      <c r="EQ206" s="42"/>
      <c r="ER206" s="42"/>
      <c r="ES206" s="42"/>
      <c r="ET206" s="42"/>
      <c r="EU206" s="42"/>
      <c r="EV206" s="42"/>
      <c r="EW206" s="42"/>
      <c r="EX206" s="42"/>
      <c r="EY206" s="42"/>
      <c r="EZ206" s="42"/>
      <c r="FA206" s="42"/>
      <c r="FB206" s="42"/>
      <c r="FC206" s="42"/>
      <c r="FD206" s="42"/>
      <c r="FE206" s="42"/>
      <c r="FF206" s="42"/>
      <c r="FG206" s="42"/>
      <c r="FH206" s="42"/>
      <c r="FI206" s="42"/>
      <c r="FJ206" s="42"/>
      <c r="FK206" s="42"/>
      <c r="FL206" s="42"/>
      <c r="FM206" s="42"/>
      <c r="FN206" s="42"/>
      <c r="FO206" s="42"/>
      <c r="FP206" s="42"/>
      <c r="FQ206" s="42"/>
      <c r="FR206" s="42"/>
      <c r="FS206" s="42"/>
      <c r="FT206" s="42"/>
      <c r="FU206" s="42"/>
      <c r="FV206" s="42"/>
      <c r="FW206" s="42"/>
      <c r="FX206" s="42"/>
      <c r="FY206" s="42"/>
      <c r="FZ206" s="42"/>
      <c r="GA206" s="42"/>
      <c r="GB206" s="42"/>
      <c r="GC206" s="42"/>
      <c r="GD206" s="42"/>
      <c r="GE206" s="42"/>
      <c r="GF206" s="42"/>
      <c r="GG206" s="42"/>
      <c r="GH206" s="42"/>
      <c r="GI206" s="42"/>
      <c r="GJ206" s="42"/>
      <c r="GK206" s="42"/>
      <c r="GL206" s="42"/>
      <c r="GM206" s="42"/>
      <c r="GN206" s="42"/>
      <c r="GO206" s="42"/>
      <c r="GP206" s="42"/>
      <c r="GQ206" s="42"/>
      <c r="GR206" s="42"/>
      <c r="GS206" s="42"/>
      <c r="GT206" s="42"/>
      <c r="GU206" s="42"/>
      <c r="GV206" s="42"/>
      <c r="GW206" s="42"/>
      <c r="GX206" s="42"/>
      <c r="GY206" s="42"/>
      <c r="GZ206" s="42"/>
      <c r="HA206" s="42"/>
      <c r="HB206" s="42"/>
      <c r="HC206" s="42"/>
      <c r="HD206" s="42"/>
      <c r="HE206" s="42"/>
      <c r="HF206" s="42"/>
      <c r="HG206" s="42"/>
      <c r="HH206" s="42"/>
      <c r="HI206" s="42"/>
      <c r="HJ206" s="42"/>
      <c r="HK206" s="42"/>
      <c r="HL206" s="42"/>
      <c r="HM206" s="42"/>
      <c r="HN206" s="42"/>
      <c r="HO206" s="42"/>
      <c r="HP206" s="42"/>
      <c r="HQ206" s="42"/>
      <c r="HR206" s="42"/>
      <c r="HS206" s="42"/>
      <c r="HT206" s="42"/>
      <c r="HU206" s="42"/>
      <c r="HV206" s="42"/>
      <c r="HW206" s="42"/>
      <c r="HX206" s="42"/>
      <c r="HY206" s="42"/>
      <c r="HZ206" s="42"/>
      <c r="IA206" s="42"/>
      <c r="IB206" s="42"/>
      <c r="IC206" s="42"/>
      <c r="ID206" s="42"/>
      <c r="IE206" s="42"/>
      <c r="IF206" s="42"/>
      <c r="IG206" s="42"/>
      <c r="IH206" s="42"/>
      <c r="II206" s="42"/>
      <c r="IJ206" s="42"/>
      <c r="IK206" s="42"/>
      <c r="IL206" s="42"/>
      <c r="IM206" s="42"/>
      <c r="IN206" s="42"/>
      <c r="IO206" s="42"/>
      <c r="IP206" s="42"/>
      <c r="IQ206" s="42"/>
      <c r="IR206" s="42"/>
      <c r="IS206" s="42"/>
      <c r="IT206" s="42"/>
      <c r="IU206" s="42"/>
      <c r="IV206" s="42"/>
      <c r="IW206" s="42"/>
      <c r="IX206" s="42"/>
      <c r="IY206" s="42"/>
      <c r="IZ206" s="42"/>
      <c r="JA206" s="42"/>
      <c r="JB206" s="42"/>
      <c r="JC206" s="42"/>
      <c r="JD206" s="42"/>
      <c r="JE206" s="42"/>
      <c r="JF206" s="42"/>
      <c r="JG206" s="42"/>
      <c r="JH206" s="42"/>
      <c r="JI206" s="42"/>
      <c r="JJ206" s="42"/>
      <c r="JK206" s="42"/>
      <c r="JL206" s="42"/>
      <c r="JM206" s="42"/>
      <c r="JN206" s="42"/>
      <c r="JO206" s="42"/>
      <c r="JP206" s="42"/>
      <c r="JQ206" s="42"/>
      <c r="JR206" s="42"/>
      <c r="JS206" s="42"/>
      <c r="JT206" s="42"/>
      <c r="JU206" s="42"/>
      <c r="JV206" s="42"/>
      <c r="JW206" s="42"/>
      <c r="JX206" s="42"/>
      <c r="JY206" s="42"/>
      <c r="JZ206" s="42"/>
      <c r="KA206" s="42"/>
      <c r="KB206" s="42"/>
      <c r="KC206" s="42"/>
      <c r="KD206" s="42"/>
      <c r="KE206" s="42"/>
      <c r="KF206" s="42"/>
      <c r="KG206" s="42"/>
      <c r="KH206" s="42"/>
      <c r="KI206" s="42"/>
      <c r="KJ206" s="42"/>
      <c r="KK206" s="42"/>
      <c r="KL206" s="42"/>
      <c r="KM206" s="42"/>
      <c r="KN206" s="42"/>
      <c r="KO206" s="42"/>
      <c r="KP206" s="42"/>
      <c r="KQ206" s="42"/>
      <c r="KR206" s="42"/>
      <c r="KS206" s="42"/>
      <c r="KT206" s="42"/>
      <c r="KU206" s="42"/>
      <c r="KV206" s="42"/>
      <c r="KW206" s="42"/>
      <c r="KX206" s="42"/>
      <c r="KY206" s="42"/>
      <c r="KZ206" s="42"/>
      <c r="LA206" s="42"/>
      <c r="LB206" s="42"/>
      <c r="LC206" s="42"/>
      <c r="LD206" s="42"/>
      <c r="LE206" s="42"/>
      <c r="LF206" s="42"/>
      <c r="LG206" s="42"/>
      <c r="LH206" s="42"/>
      <c r="LI206" s="42"/>
      <c r="LJ206" s="42"/>
      <c r="LK206" s="42"/>
      <c r="LL206" s="42"/>
      <c r="LM206" s="42"/>
      <c r="LN206" s="42"/>
      <c r="LO206" s="42"/>
      <c r="LP206" s="42"/>
      <c r="LQ206" s="42"/>
      <c r="LR206" s="42"/>
      <c r="LS206" s="42"/>
      <c r="LT206" s="42"/>
      <c r="LU206" s="42"/>
      <c r="LV206" s="42"/>
      <c r="LW206" s="42"/>
      <c r="LX206" s="42"/>
      <c r="LY206" s="42"/>
      <c r="LZ206" s="42"/>
      <c r="MA206" s="42"/>
      <c r="MB206" s="42"/>
      <c r="MC206" s="42"/>
      <c r="MD206" s="42"/>
      <c r="ME206" s="42"/>
      <c r="MF206" s="42"/>
      <c r="MG206" s="42"/>
      <c r="MH206" s="42"/>
      <c r="MI206" s="42"/>
      <c r="MJ206" s="42"/>
      <c r="MK206" s="42"/>
      <c r="ML206" s="42"/>
      <c r="MM206" s="42"/>
      <c r="MN206" s="42"/>
      <c r="MO206" s="42"/>
      <c r="MP206" s="42"/>
      <c r="MQ206" s="42"/>
      <c r="MR206" s="42"/>
      <c r="MS206" s="42"/>
      <c r="MT206" s="42"/>
      <c r="MU206" s="42"/>
      <c r="MV206" s="42"/>
      <c r="MW206" s="42"/>
      <c r="MX206" s="42"/>
      <c r="MY206" s="42"/>
      <c r="MZ206" s="42"/>
      <c r="NA206" s="42"/>
      <c r="NB206" s="42"/>
      <c r="NC206" s="42"/>
      <c r="ND206" s="42"/>
      <c r="NE206" s="42"/>
      <c r="NF206" s="42"/>
      <c r="NG206" s="42"/>
      <c r="NH206" s="42"/>
      <c r="NI206" s="42"/>
      <c r="NJ206" s="42"/>
      <c r="NK206" s="42"/>
      <c r="NL206" s="42"/>
      <c r="NM206" s="42"/>
      <c r="NN206" s="42"/>
      <c r="NO206" s="42"/>
      <c r="NP206" s="42"/>
      <c r="NQ206" s="42"/>
      <c r="NR206" s="42"/>
      <c r="NS206" s="42"/>
      <c r="NT206" s="42"/>
      <c r="NU206" s="42"/>
      <c r="NV206" s="42"/>
      <c r="NW206" s="42"/>
      <c r="NX206" s="42"/>
      <c r="NY206" s="42"/>
      <c r="NZ206" s="42"/>
      <c r="OA206" s="42"/>
      <c r="OB206" s="42"/>
      <c r="OC206" s="42"/>
      <c r="OD206" s="42"/>
      <c r="OE206" s="42"/>
      <c r="OF206" s="42"/>
      <c r="OG206" s="42"/>
      <c r="OH206" s="42"/>
      <c r="OI206" s="42"/>
      <c r="OJ206" s="42"/>
      <c r="OK206" s="42"/>
      <c r="OL206" s="42"/>
      <c r="OM206" s="42"/>
      <c r="ON206" s="42"/>
      <c r="OO206" s="42"/>
      <c r="OP206" s="42"/>
      <c r="OQ206" s="42"/>
      <c r="OR206" s="42"/>
      <c r="OS206" s="42"/>
    </row>
    <row r="207" spans="1:409" s="30" customFormat="1" ht="16.5">
      <c r="A207" s="31" t="str">
        <f>IF(F207&lt;&gt;"",1+MAX(#REF!),"")</f>
        <v/>
      </c>
      <c r="B207" s="45"/>
      <c r="C207" s="46"/>
      <c r="D207" s="49"/>
      <c r="E207" s="50"/>
      <c r="F207" s="51"/>
      <c r="G207" s="129"/>
      <c r="H207" s="217"/>
      <c r="I207" s="53"/>
      <c r="J207" s="217"/>
      <c r="K207" s="142">
        <f>SUM(K24:K206)</f>
        <v>2625.8810881818185</v>
      </c>
      <c r="L207" s="193" t="s">
        <v>77</v>
      </c>
      <c r="M207" s="52"/>
      <c r="N207" s="54"/>
      <c r="O207" s="54"/>
      <c r="P207" s="29"/>
      <c r="Q207" s="29"/>
      <c r="R207" s="27"/>
      <c r="S207" s="27"/>
      <c r="T207" s="27"/>
      <c r="U207" s="27"/>
      <c r="V207" s="27"/>
      <c r="W207" s="27"/>
      <c r="X207" s="27"/>
      <c r="Y207" s="27"/>
      <c r="Z207" s="27"/>
      <c r="AA207" s="27"/>
      <c r="AB207" s="27"/>
      <c r="AC207" s="27"/>
      <c r="AD207" s="27"/>
      <c r="AE207" s="27"/>
      <c r="AF207" s="27"/>
      <c r="AG207" s="27"/>
      <c r="AH207" s="27"/>
      <c r="AI207" s="27"/>
      <c r="AJ207" s="27"/>
      <c r="AK207" s="27"/>
      <c r="AL207" s="27"/>
      <c r="AM207" s="27"/>
      <c r="AN207" s="27"/>
      <c r="AO207" s="27"/>
      <c r="AP207" s="27"/>
      <c r="AQ207" s="27"/>
      <c r="AR207" s="27"/>
      <c r="AS207" s="27"/>
      <c r="AT207" s="27"/>
      <c r="AU207" s="27"/>
      <c r="AV207" s="27"/>
      <c r="AW207" s="27"/>
      <c r="AX207" s="27"/>
      <c r="AY207" s="27"/>
      <c r="AZ207" s="27"/>
      <c r="BA207" s="27"/>
      <c r="BB207" s="27"/>
      <c r="BC207" s="27"/>
      <c r="BD207" s="27"/>
      <c r="BE207" s="27"/>
      <c r="BF207" s="27"/>
      <c r="BG207" s="27"/>
      <c r="BH207" s="27"/>
      <c r="BI207" s="27"/>
      <c r="BJ207" s="27"/>
      <c r="BK207" s="27"/>
      <c r="BL207" s="27"/>
      <c r="BM207" s="27"/>
      <c r="BN207" s="27"/>
      <c r="BO207" s="27"/>
      <c r="BP207" s="27"/>
      <c r="BQ207" s="27"/>
      <c r="BR207" s="27"/>
      <c r="BS207" s="27"/>
      <c r="BT207" s="27"/>
      <c r="BU207" s="27"/>
      <c r="BV207" s="27"/>
      <c r="BW207" s="27"/>
      <c r="BX207" s="27"/>
      <c r="BY207" s="28"/>
      <c r="BZ207" s="28"/>
      <c r="CA207" s="28"/>
      <c r="CB207" s="28"/>
      <c r="CC207" s="28"/>
      <c r="CD207" s="28"/>
      <c r="CE207" s="28"/>
      <c r="CF207" s="28"/>
      <c r="CG207" s="28"/>
    </row>
    <row r="208" spans="1:409" s="30" customFormat="1" ht="16.5">
      <c r="A208" s="31" t="str">
        <f>IF(F208&lt;&gt;"",1+MAX($A$207:A207),"")</f>
        <v/>
      </c>
      <c r="B208" s="45"/>
      <c r="C208" s="46"/>
      <c r="D208" s="49"/>
      <c r="E208" s="50"/>
      <c r="F208" s="51"/>
      <c r="G208" s="129"/>
      <c r="H208" s="217"/>
      <c r="I208" s="53"/>
      <c r="J208" s="217"/>
      <c r="K208" s="143">
        <v>8</v>
      </c>
      <c r="L208" s="130" t="s">
        <v>68</v>
      </c>
      <c r="M208" s="52"/>
      <c r="N208" s="54"/>
      <c r="O208" s="54"/>
      <c r="P208" s="29"/>
      <c r="Q208" s="29"/>
      <c r="R208" s="27"/>
      <c r="S208" s="27"/>
      <c r="T208" s="27"/>
      <c r="U208" s="27"/>
      <c r="V208" s="27"/>
      <c r="W208" s="27"/>
      <c r="X208" s="27"/>
      <c r="Y208" s="27"/>
      <c r="Z208" s="27"/>
      <c r="AA208" s="27"/>
      <c r="AB208" s="27"/>
      <c r="AC208" s="27"/>
      <c r="AD208" s="27"/>
      <c r="AE208" s="27"/>
      <c r="AF208" s="27"/>
      <c r="AG208" s="27"/>
      <c r="AH208" s="27"/>
      <c r="AI208" s="27"/>
      <c r="AJ208" s="27"/>
      <c r="AK208" s="27"/>
      <c r="AL208" s="27"/>
      <c r="AM208" s="27"/>
      <c r="AN208" s="27"/>
      <c r="AO208" s="27"/>
      <c r="AP208" s="27"/>
      <c r="AQ208" s="27"/>
      <c r="AR208" s="27"/>
      <c r="AS208" s="27"/>
      <c r="AT208" s="27"/>
      <c r="AU208" s="27"/>
      <c r="AV208" s="27"/>
      <c r="AW208" s="27"/>
      <c r="AX208" s="27"/>
      <c r="AY208" s="27"/>
      <c r="AZ208" s="27"/>
      <c r="BA208" s="27"/>
      <c r="BB208" s="27"/>
      <c r="BC208" s="27"/>
      <c r="BD208" s="27"/>
      <c r="BE208" s="27"/>
      <c r="BF208" s="27"/>
      <c r="BG208" s="27"/>
      <c r="BH208" s="27"/>
      <c r="BI208" s="27"/>
      <c r="BJ208" s="27"/>
      <c r="BK208" s="27"/>
      <c r="BL208" s="27"/>
      <c r="BM208" s="27"/>
      <c r="BN208" s="27"/>
      <c r="BO208" s="27"/>
      <c r="BP208" s="27"/>
      <c r="BQ208" s="27"/>
      <c r="BR208" s="27"/>
      <c r="BS208" s="27"/>
      <c r="BT208" s="27"/>
      <c r="BU208" s="27"/>
      <c r="BV208" s="27"/>
      <c r="BW208" s="27"/>
      <c r="BX208" s="27"/>
      <c r="BY208" s="28"/>
      <c r="BZ208" s="28"/>
      <c r="CA208" s="28"/>
      <c r="CB208" s="28"/>
      <c r="CC208" s="28"/>
      <c r="CD208" s="28"/>
      <c r="CE208" s="28"/>
      <c r="CF208" s="28"/>
      <c r="CG208" s="28"/>
    </row>
    <row r="209" spans="1:85" s="30" customFormat="1" ht="16.5">
      <c r="A209" s="31" t="str">
        <f>IF(F209&lt;&gt;"",1+MAX($A$207:A208),"")</f>
        <v/>
      </c>
      <c r="B209" s="45"/>
      <c r="C209" s="46"/>
      <c r="D209" s="49"/>
      <c r="E209" s="50"/>
      <c r="F209" s="51"/>
      <c r="G209" s="129"/>
      <c r="H209" s="217"/>
      <c r="I209" s="53"/>
      <c r="J209" s="217"/>
      <c r="K209" s="144">
        <f>K207/K208/8</f>
        <v>41.029392002840915</v>
      </c>
      <c r="L209" s="130" t="s">
        <v>69</v>
      </c>
      <c r="M209" s="52"/>
      <c r="N209" s="54"/>
      <c r="O209" s="54"/>
      <c r="P209" s="29"/>
      <c r="Q209" s="29"/>
      <c r="R209" s="27"/>
      <c r="S209" s="27"/>
      <c r="T209" s="27"/>
      <c r="U209" s="27"/>
      <c r="V209" s="27"/>
      <c r="W209" s="27"/>
      <c r="X209" s="27"/>
      <c r="Y209" s="27"/>
      <c r="Z209" s="27"/>
      <c r="AA209" s="27"/>
      <c r="AB209" s="27"/>
      <c r="AC209" s="27"/>
      <c r="AD209" s="27"/>
      <c r="AE209" s="27"/>
      <c r="AF209" s="27"/>
      <c r="AG209" s="27"/>
      <c r="AH209" s="27"/>
      <c r="AI209" s="27"/>
      <c r="AJ209" s="27"/>
      <c r="AK209" s="27"/>
      <c r="AL209" s="27"/>
      <c r="AM209" s="27"/>
      <c r="AN209" s="27"/>
      <c r="AO209" s="27"/>
      <c r="AP209" s="27"/>
      <c r="AQ209" s="27"/>
      <c r="AR209" s="27"/>
      <c r="AS209" s="27"/>
      <c r="AT209" s="27"/>
      <c r="AU209" s="27"/>
      <c r="AV209" s="27"/>
      <c r="AW209" s="27"/>
      <c r="AX209" s="27"/>
      <c r="AY209" s="27"/>
      <c r="AZ209" s="27"/>
      <c r="BA209" s="27"/>
      <c r="BB209" s="27"/>
      <c r="BC209" s="27"/>
      <c r="BD209" s="27"/>
      <c r="BE209" s="27"/>
      <c r="BF209" s="27"/>
      <c r="BG209" s="27"/>
      <c r="BH209" s="27"/>
      <c r="BI209" s="27"/>
      <c r="BJ209" s="27"/>
      <c r="BK209" s="27"/>
      <c r="BL209" s="27"/>
      <c r="BM209" s="27"/>
      <c r="BN209" s="27"/>
      <c r="BO209" s="27"/>
      <c r="BP209" s="27"/>
      <c r="BQ209" s="27"/>
      <c r="BR209" s="27"/>
      <c r="BS209" s="27"/>
      <c r="BT209" s="27"/>
      <c r="BU209" s="27"/>
      <c r="BV209" s="27"/>
      <c r="BW209" s="27"/>
      <c r="BX209" s="27"/>
      <c r="BY209" s="28"/>
      <c r="BZ209" s="28"/>
      <c r="CA209" s="28"/>
      <c r="CB209" s="28"/>
      <c r="CC209" s="28"/>
      <c r="CD209" s="28"/>
      <c r="CE209" s="28"/>
      <c r="CF209" s="28"/>
      <c r="CG209" s="28"/>
    </row>
    <row r="210" spans="1:85" s="30" customFormat="1" ht="16.5">
      <c r="A210" s="31" t="str">
        <f>IF(F210&lt;&gt;"",1+MAX($A$207:A209),"")</f>
        <v/>
      </c>
      <c r="B210" s="45"/>
      <c r="C210" s="46"/>
      <c r="D210" s="49"/>
      <c r="E210" s="50"/>
      <c r="F210" s="51"/>
      <c r="G210" s="129"/>
      <c r="H210" s="217"/>
      <c r="I210" s="53"/>
      <c r="J210" s="217"/>
      <c r="K210" s="144">
        <f>K209/20</f>
        <v>2.0514696001420458</v>
      </c>
      <c r="L210" s="130" t="s">
        <v>70</v>
      </c>
      <c r="M210" s="52"/>
      <c r="N210" s="54"/>
      <c r="O210" s="54"/>
      <c r="P210" s="29"/>
      <c r="Q210" s="29"/>
      <c r="R210" s="27"/>
      <c r="S210" s="27"/>
      <c r="T210" s="27"/>
      <c r="U210" s="27"/>
      <c r="V210" s="27"/>
      <c r="W210" s="27"/>
      <c r="X210" s="27"/>
      <c r="Y210" s="27"/>
      <c r="Z210" s="27"/>
      <c r="AA210" s="27"/>
      <c r="AB210" s="27"/>
      <c r="AC210" s="27"/>
      <c r="AD210" s="27"/>
      <c r="AE210" s="27"/>
      <c r="AF210" s="27"/>
      <c r="AG210" s="27"/>
      <c r="AH210" s="27"/>
      <c r="AI210" s="27"/>
      <c r="AJ210" s="27"/>
      <c r="AK210" s="27"/>
      <c r="AL210" s="27"/>
      <c r="AM210" s="27"/>
      <c r="AN210" s="27"/>
      <c r="AO210" s="27"/>
      <c r="AP210" s="27"/>
      <c r="AQ210" s="27"/>
      <c r="AR210" s="27"/>
      <c r="AS210" s="27"/>
      <c r="AT210" s="27"/>
      <c r="AU210" s="27"/>
      <c r="AV210" s="27"/>
      <c r="AW210" s="27"/>
      <c r="AX210" s="27"/>
      <c r="AY210" s="27"/>
      <c r="AZ210" s="27"/>
      <c r="BA210" s="27"/>
      <c r="BB210" s="27"/>
      <c r="BC210" s="27"/>
      <c r="BD210" s="27"/>
      <c r="BE210" s="27"/>
      <c r="BF210" s="27"/>
      <c r="BG210" s="27"/>
      <c r="BH210" s="27"/>
      <c r="BI210" s="27"/>
      <c r="BJ210" s="27"/>
      <c r="BK210" s="27"/>
      <c r="BL210" s="27"/>
      <c r="BM210" s="27"/>
      <c r="BN210" s="27"/>
      <c r="BO210" s="27"/>
      <c r="BP210" s="27"/>
      <c r="BQ210" s="27"/>
      <c r="BR210" s="27"/>
      <c r="BS210" s="27"/>
      <c r="BT210" s="27"/>
      <c r="BU210" s="27"/>
      <c r="BV210" s="27"/>
      <c r="BW210" s="27"/>
      <c r="BX210" s="27"/>
      <c r="BY210" s="28"/>
      <c r="BZ210" s="28"/>
      <c r="CA210" s="28"/>
      <c r="CB210" s="28"/>
      <c r="CC210" s="28"/>
      <c r="CD210" s="28"/>
      <c r="CE210" s="28"/>
      <c r="CF210" s="28"/>
      <c r="CG210" s="28"/>
    </row>
    <row r="211" spans="1:85" s="30" customFormat="1" ht="16.5">
      <c r="A211" s="31" t="str">
        <f>IF(F211&lt;&gt;"",1+MAX($A$207:A210),"")</f>
        <v/>
      </c>
      <c r="B211" s="45"/>
      <c r="C211" s="46"/>
      <c r="D211" s="49"/>
      <c r="E211" s="50"/>
      <c r="F211" s="51"/>
      <c r="G211" s="129"/>
      <c r="H211" s="217"/>
      <c r="I211" s="53"/>
      <c r="J211" s="217"/>
      <c r="K211" s="53"/>
      <c r="L211" s="52"/>
      <c r="M211" s="52"/>
      <c r="N211" s="54"/>
      <c r="O211" s="54"/>
      <c r="P211" s="29"/>
      <c r="Q211" s="29"/>
      <c r="R211" s="27"/>
      <c r="S211" s="27"/>
      <c r="T211" s="27"/>
      <c r="U211" s="27"/>
      <c r="V211" s="27"/>
      <c r="W211" s="27"/>
      <c r="X211" s="27"/>
      <c r="Y211" s="27"/>
      <c r="Z211" s="27"/>
      <c r="AA211" s="27"/>
      <c r="AB211" s="27"/>
      <c r="AC211" s="27"/>
      <c r="AD211" s="27"/>
      <c r="AE211" s="27"/>
      <c r="AF211" s="27"/>
      <c r="AG211" s="27"/>
      <c r="AH211" s="27"/>
      <c r="AI211" s="27"/>
      <c r="AJ211" s="27"/>
      <c r="AK211" s="27"/>
      <c r="AL211" s="27"/>
      <c r="AM211" s="27"/>
      <c r="AN211" s="27"/>
      <c r="AO211" s="27"/>
      <c r="AP211" s="27"/>
      <c r="AQ211" s="27"/>
      <c r="AR211" s="27"/>
      <c r="AS211" s="27"/>
      <c r="AT211" s="27"/>
      <c r="AU211" s="27"/>
      <c r="AV211" s="27"/>
      <c r="AW211" s="27"/>
      <c r="AX211" s="27"/>
      <c r="AY211" s="27"/>
      <c r="AZ211" s="27"/>
      <c r="BA211" s="27"/>
      <c r="BB211" s="27"/>
      <c r="BC211" s="27"/>
      <c r="BD211" s="27"/>
      <c r="BE211" s="27"/>
      <c r="BF211" s="27"/>
      <c r="BG211" s="27"/>
      <c r="BH211" s="27"/>
      <c r="BI211" s="27"/>
      <c r="BJ211" s="27"/>
      <c r="BK211" s="27"/>
      <c r="BL211" s="27"/>
      <c r="BM211" s="27"/>
      <c r="BN211" s="27"/>
      <c r="BO211" s="27"/>
      <c r="BP211" s="27"/>
      <c r="BQ211" s="27"/>
      <c r="BR211" s="27"/>
      <c r="BS211" s="27"/>
      <c r="BT211" s="27"/>
      <c r="BU211" s="27"/>
      <c r="BV211" s="27"/>
      <c r="BW211" s="27"/>
      <c r="BX211" s="27"/>
      <c r="BY211" s="28"/>
      <c r="BZ211" s="28"/>
      <c r="CA211" s="28"/>
      <c r="CB211" s="28"/>
      <c r="CC211" s="28"/>
      <c r="CD211" s="28"/>
      <c r="CE211" s="28"/>
      <c r="CF211" s="28"/>
      <c r="CG211" s="28"/>
    </row>
    <row r="212" spans="1:85" s="30" customFormat="1" ht="16.5">
      <c r="A212" s="31" t="str">
        <f>IF(F212&lt;&gt;"",1+MAX($A$207:A211),"")</f>
        <v/>
      </c>
      <c r="B212" s="45"/>
      <c r="C212" s="46"/>
      <c r="D212" s="49"/>
      <c r="E212" s="50"/>
      <c r="F212" s="51"/>
      <c r="G212" s="129"/>
      <c r="H212" s="217"/>
      <c r="I212" s="53"/>
      <c r="J212" s="217"/>
      <c r="K212" s="53"/>
      <c r="L212" s="52"/>
      <c r="M212" s="52"/>
      <c r="N212" s="54"/>
      <c r="O212" s="54"/>
      <c r="P212" s="29"/>
      <c r="Q212" s="27"/>
      <c r="R212" s="27"/>
      <c r="S212" s="27"/>
      <c r="T212" s="27"/>
      <c r="U212" s="27"/>
      <c r="V212" s="27"/>
      <c r="W212" s="27"/>
      <c r="X212" s="27"/>
      <c r="Y212" s="27"/>
      <c r="Z212" s="27"/>
      <c r="AA212" s="27"/>
      <c r="AB212" s="27"/>
      <c r="AC212" s="27"/>
      <c r="AD212" s="27"/>
      <c r="AE212" s="27"/>
      <c r="AF212" s="27"/>
      <c r="AG212" s="27"/>
      <c r="AH212" s="27"/>
      <c r="AI212" s="27"/>
      <c r="AJ212" s="27"/>
      <c r="AK212" s="27"/>
      <c r="AL212" s="27"/>
      <c r="AM212" s="27"/>
      <c r="AN212" s="27"/>
      <c r="AO212" s="27"/>
      <c r="AP212" s="27"/>
      <c r="AQ212" s="27"/>
      <c r="AR212" s="27"/>
      <c r="AS212" s="27"/>
      <c r="AT212" s="27"/>
      <c r="AU212" s="27"/>
      <c r="AV212" s="27"/>
      <c r="AW212" s="27"/>
      <c r="AX212" s="27"/>
      <c r="AY212" s="27"/>
      <c r="AZ212" s="27"/>
      <c r="BA212" s="27"/>
      <c r="BB212" s="27"/>
      <c r="BC212" s="27"/>
      <c r="BD212" s="27"/>
      <c r="BE212" s="27"/>
      <c r="BF212" s="27"/>
      <c r="BG212" s="27"/>
      <c r="BH212" s="27"/>
      <c r="BI212" s="27"/>
      <c r="BJ212" s="27"/>
      <c r="BK212" s="27"/>
      <c r="BL212" s="27"/>
      <c r="BM212" s="27"/>
      <c r="BN212" s="27"/>
      <c r="BO212" s="27"/>
      <c r="BP212" s="27"/>
      <c r="BQ212" s="27"/>
      <c r="BR212" s="27"/>
      <c r="BS212" s="27"/>
      <c r="BT212" s="27"/>
      <c r="BU212" s="27"/>
      <c r="BV212" s="27"/>
      <c r="BW212" s="27"/>
      <c r="BX212" s="27"/>
      <c r="BY212" s="28"/>
      <c r="BZ212" s="28"/>
      <c r="CA212" s="28"/>
      <c r="CB212" s="28"/>
      <c r="CC212" s="28"/>
      <c r="CD212" s="28"/>
      <c r="CE212" s="28"/>
      <c r="CF212" s="28"/>
      <c r="CG212" s="28"/>
    </row>
    <row r="213" spans="1:85" s="30" customFormat="1">
      <c r="A213" s="31" t="str">
        <f>IF(F213&lt;&gt;"",1+MAX($A$207:A212),"")</f>
        <v/>
      </c>
      <c r="B213" s="45"/>
      <c r="C213" s="46"/>
      <c r="D213" s="49"/>
      <c r="E213" s="50"/>
      <c r="F213" s="51"/>
      <c r="G213" s="129"/>
      <c r="H213" s="217"/>
      <c r="I213" s="53"/>
      <c r="J213" s="217"/>
      <c r="K213" s="53"/>
      <c r="L213" s="52"/>
      <c r="M213" s="52"/>
      <c r="N213" s="54"/>
      <c r="O213" s="54"/>
      <c r="P213" s="29"/>
      <c r="Q213" s="29"/>
      <c r="R213" s="29"/>
      <c r="S213" s="29"/>
      <c r="T213" s="29"/>
      <c r="U213" s="29"/>
      <c r="V213" s="29"/>
      <c r="W213" s="29"/>
      <c r="X213" s="29"/>
      <c r="Y213" s="29"/>
      <c r="Z213" s="29"/>
      <c r="AA213" s="29"/>
      <c r="AB213" s="29"/>
      <c r="AC213" s="29"/>
      <c r="AD213" s="29"/>
      <c r="AE213" s="29"/>
      <c r="AF213" s="29"/>
      <c r="AG213" s="29"/>
      <c r="AH213" s="29"/>
      <c r="AI213" s="29"/>
      <c r="AJ213" s="29"/>
      <c r="AK213" s="29"/>
      <c r="AL213" s="29"/>
      <c r="AM213" s="29"/>
      <c r="AN213" s="29"/>
      <c r="AO213" s="29"/>
      <c r="AP213" s="29"/>
      <c r="AQ213" s="29"/>
      <c r="AR213" s="29"/>
      <c r="AS213" s="29"/>
      <c r="AT213" s="29"/>
      <c r="AU213" s="29"/>
      <c r="AV213" s="29"/>
      <c r="AW213" s="29"/>
      <c r="AX213" s="29"/>
      <c r="AY213" s="29"/>
      <c r="AZ213" s="29"/>
      <c r="BA213" s="29"/>
      <c r="BB213" s="29"/>
      <c r="BC213" s="29"/>
      <c r="BD213" s="29"/>
      <c r="BE213" s="29"/>
      <c r="BF213" s="29"/>
      <c r="BG213" s="29"/>
      <c r="BH213" s="29"/>
      <c r="BI213" s="29"/>
      <c r="BJ213" s="29"/>
      <c r="BK213" s="29"/>
      <c r="BL213" s="29"/>
      <c r="BM213" s="29"/>
      <c r="BN213" s="29"/>
      <c r="BO213" s="29"/>
      <c r="BP213" s="29"/>
      <c r="BQ213" s="29"/>
      <c r="BR213" s="29"/>
      <c r="BS213" s="29"/>
      <c r="BT213" s="29"/>
      <c r="BU213" s="29"/>
      <c r="BV213" s="29"/>
      <c r="BW213" s="29"/>
      <c r="BX213" s="29"/>
    </row>
    <row r="214" spans="1:85" s="30" customFormat="1">
      <c r="A214" s="31" t="str">
        <f>IF(F214&lt;&gt;"",1+MAX($A$207:A213),"")</f>
        <v/>
      </c>
      <c r="B214" s="45"/>
      <c r="C214" s="46"/>
      <c r="D214" s="49"/>
      <c r="E214" s="50"/>
      <c r="F214" s="51"/>
      <c r="G214" s="129"/>
      <c r="H214" s="217"/>
      <c r="I214" s="53"/>
      <c r="J214" s="217"/>
      <c r="K214" s="53"/>
      <c r="L214" s="52"/>
      <c r="M214" s="52"/>
      <c r="N214" s="54"/>
      <c r="O214" s="54"/>
      <c r="P214" s="29"/>
      <c r="Q214" s="29"/>
      <c r="R214" s="29"/>
      <c r="S214" s="29"/>
      <c r="T214" s="29"/>
      <c r="U214" s="29"/>
      <c r="V214" s="29"/>
      <c r="W214" s="29"/>
      <c r="X214" s="29"/>
      <c r="Y214" s="29"/>
      <c r="Z214" s="29"/>
      <c r="AA214" s="29"/>
      <c r="AB214" s="29"/>
      <c r="AC214" s="29"/>
      <c r="AD214" s="29"/>
      <c r="AE214" s="29"/>
      <c r="AF214" s="29"/>
      <c r="AG214" s="29"/>
      <c r="AH214" s="29"/>
      <c r="AI214" s="29"/>
      <c r="AJ214" s="29"/>
      <c r="AK214" s="29"/>
      <c r="AL214" s="29"/>
      <c r="AM214" s="29"/>
      <c r="AN214" s="29"/>
      <c r="AO214" s="29"/>
      <c r="AP214" s="29"/>
      <c r="AQ214" s="29"/>
      <c r="AR214" s="29"/>
      <c r="AS214" s="29"/>
      <c r="AT214" s="29"/>
      <c r="AU214" s="29"/>
      <c r="AV214" s="29"/>
      <c r="AW214" s="29"/>
      <c r="AX214" s="29"/>
      <c r="AY214" s="29"/>
      <c r="AZ214" s="29"/>
      <c r="BA214" s="29"/>
      <c r="BB214" s="29"/>
      <c r="BC214" s="29"/>
      <c r="BD214" s="29"/>
      <c r="BE214" s="29"/>
      <c r="BF214" s="29"/>
      <c r="BG214" s="29"/>
      <c r="BH214" s="29"/>
      <c r="BI214" s="29"/>
      <c r="BJ214" s="29"/>
      <c r="BK214" s="29"/>
      <c r="BL214" s="29"/>
      <c r="BM214" s="29"/>
      <c r="BN214" s="29"/>
      <c r="BO214" s="29"/>
      <c r="BP214" s="29"/>
      <c r="BQ214" s="29"/>
      <c r="BR214" s="29"/>
      <c r="BS214" s="29"/>
      <c r="BT214" s="29"/>
      <c r="BU214" s="29"/>
      <c r="BV214" s="29"/>
      <c r="BW214" s="29"/>
      <c r="BX214" s="29"/>
    </row>
    <row r="215" spans="1:85" s="30" customFormat="1">
      <c r="A215" s="31" t="str">
        <f>IF(F215&lt;&gt;"",1+MAX($A$207:A214),"")</f>
        <v/>
      </c>
      <c r="B215" s="45"/>
      <c r="C215" s="46"/>
      <c r="D215" s="49"/>
      <c r="E215" s="50"/>
      <c r="F215" s="51"/>
      <c r="G215" s="129"/>
      <c r="H215" s="217"/>
      <c r="I215" s="53"/>
      <c r="J215" s="217"/>
      <c r="K215" s="53"/>
      <c r="L215" s="52"/>
      <c r="M215" s="52"/>
      <c r="N215" s="54"/>
      <c r="O215" s="54"/>
      <c r="P215" s="29"/>
      <c r="Q215" s="29"/>
      <c r="R215" s="29"/>
      <c r="S215" s="29"/>
      <c r="T215" s="29"/>
      <c r="U215" s="29"/>
      <c r="V215" s="29"/>
      <c r="W215" s="29"/>
      <c r="X215" s="29"/>
      <c r="Y215" s="29"/>
      <c r="Z215" s="29"/>
      <c r="AA215" s="29"/>
      <c r="AB215" s="29"/>
      <c r="AC215" s="29"/>
      <c r="AD215" s="29"/>
      <c r="AE215" s="29"/>
      <c r="AF215" s="29"/>
      <c r="AG215" s="29"/>
      <c r="AH215" s="29"/>
      <c r="AI215" s="29"/>
      <c r="AJ215" s="29"/>
      <c r="AK215" s="29"/>
      <c r="AL215" s="29"/>
      <c r="AM215" s="29"/>
      <c r="AN215" s="29"/>
      <c r="AO215" s="29"/>
      <c r="AP215" s="29"/>
      <c r="AQ215" s="29"/>
      <c r="AR215" s="29"/>
      <c r="AS215" s="29"/>
      <c r="AT215" s="29"/>
      <c r="AU215" s="29"/>
      <c r="AV215" s="29"/>
      <c r="AW215" s="29"/>
      <c r="AX215" s="29"/>
      <c r="AY215" s="29"/>
      <c r="AZ215" s="29"/>
      <c r="BA215" s="29"/>
      <c r="BB215" s="29"/>
      <c r="BC215" s="29"/>
      <c r="BD215" s="29"/>
      <c r="BE215" s="29"/>
      <c r="BF215" s="29"/>
      <c r="BG215" s="29"/>
      <c r="BH215" s="29"/>
      <c r="BI215" s="29"/>
      <c r="BJ215" s="29"/>
      <c r="BK215" s="29"/>
      <c r="BL215" s="29"/>
      <c r="BM215" s="29"/>
      <c r="BN215" s="29"/>
      <c r="BO215" s="29"/>
      <c r="BP215" s="29"/>
      <c r="BQ215" s="29"/>
      <c r="BR215" s="29"/>
      <c r="BS215" s="29"/>
      <c r="BT215" s="29"/>
      <c r="BU215" s="29"/>
      <c r="BV215" s="29"/>
      <c r="BW215" s="29"/>
      <c r="BX215" s="29"/>
    </row>
    <row r="216" spans="1:85" s="30" customFormat="1">
      <c r="A216" s="31" t="str">
        <f>IF(F216&lt;&gt;"",1+MAX($A$207:A215),"")</f>
        <v/>
      </c>
      <c r="B216" s="45"/>
      <c r="C216" s="46"/>
      <c r="D216" s="49"/>
      <c r="E216" s="50"/>
      <c r="F216" s="51"/>
      <c r="G216" s="129"/>
      <c r="H216" s="217"/>
      <c r="I216" s="53"/>
      <c r="J216" s="217"/>
      <c r="K216" s="53"/>
      <c r="L216" s="52"/>
      <c r="M216" s="52"/>
      <c r="N216" s="54"/>
      <c r="O216" s="54"/>
      <c r="P216" s="29"/>
      <c r="Q216" s="29"/>
      <c r="R216" s="29"/>
      <c r="S216" s="29"/>
      <c r="T216" s="29"/>
      <c r="U216" s="29"/>
      <c r="V216" s="29"/>
      <c r="W216" s="29"/>
      <c r="X216" s="29"/>
      <c r="Y216" s="29"/>
      <c r="Z216" s="29"/>
      <c r="AA216" s="29"/>
      <c r="AB216" s="29"/>
      <c r="AC216" s="29"/>
      <c r="AD216" s="29"/>
      <c r="AE216" s="29"/>
      <c r="AF216" s="29"/>
      <c r="AG216" s="29"/>
      <c r="AH216" s="29"/>
      <c r="AI216" s="29"/>
      <c r="AJ216" s="29"/>
      <c r="AK216" s="29"/>
      <c r="AL216" s="29"/>
      <c r="AM216" s="29"/>
      <c r="AN216" s="29"/>
      <c r="AO216" s="29"/>
      <c r="AP216" s="29"/>
      <c r="AQ216" s="29"/>
      <c r="AR216" s="29"/>
      <c r="AS216" s="29"/>
      <c r="AT216" s="29"/>
      <c r="AU216" s="29"/>
      <c r="AV216" s="29"/>
      <c r="AW216" s="29"/>
      <c r="AX216" s="29"/>
      <c r="AY216" s="29"/>
      <c r="AZ216" s="29"/>
      <c r="BA216" s="29"/>
      <c r="BB216" s="29"/>
      <c r="BC216" s="29"/>
      <c r="BD216" s="29"/>
      <c r="BE216" s="29"/>
      <c r="BF216" s="29"/>
      <c r="BG216" s="29"/>
      <c r="BH216" s="29"/>
      <c r="BI216" s="29"/>
      <c r="BJ216" s="29"/>
      <c r="BK216" s="29"/>
      <c r="BL216" s="29"/>
      <c r="BM216" s="29"/>
      <c r="BN216" s="29"/>
      <c r="BO216" s="29"/>
      <c r="BP216" s="29"/>
      <c r="BQ216" s="29"/>
      <c r="BR216" s="29"/>
      <c r="BS216" s="29"/>
      <c r="BT216" s="29"/>
      <c r="BU216" s="29"/>
      <c r="BV216" s="29"/>
      <c r="BW216" s="29"/>
      <c r="BX216" s="29"/>
    </row>
    <row r="217" spans="1:85" s="30" customFormat="1">
      <c r="A217" s="31" t="str">
        <f>IF(F217&lt;&gt;"",1+MAX($A$207:A216),"")</f>
        <v/>
      </c>
      <c r="B217" s="45"/>
      <c r="C217" s="46"/>
      <c r="D217" s="49"/>
      <c r="E217" s="50"/>
      <c r="F217" s="51"/>
      <c r="G217" s="129"/>
      <c r="H217" s="217"/>
      <c r="I217" s="53"/>
      <c r="J217" s="217"/>
      <c r="K217" s="53"/>
      <c r="L217" s="52"/>
      <c r="M217" s="52"/>
      <c r="N217" s="54"/>
      <c r="O217" s="54"/>
      <c r="P217" s="29"/>
      <c r="Q217" s="29"/>
      <c r="R217" s="29"/>
      <c r="S217" s="29"/>
      <c r="T217" s="29"/>
      <c r="U217" s="29"/>
      <c r="V217" s="29"/>
      <c r="W217" s="29"/>
      <c r="X217" s="29"/>
      <c r="Y217" s="29"/>
      <c r="Z217" s="29"/>
      <c r="AA217" s="29"/>
      <c r="AB217" s="29"/>
      <c r="AC217" s="29"/>
      <c r="AD217" s="29"/>
      <c r="AE217" s="29"/>
      <c r="AF217" s="29"/>
      <c r="AG217" s="29"/>
      <c r="AH217" s="29"/>
      <c r="AI217" s="29"/>
      <c r="AJ217" s="29"/>
      <c r="AK217" s="29"/>
      <c r="AL217" s="29"/>
      <c r="AM217" s="29"/>
      <c r="AN217" s="29"/>
      <c r="AO217" s="29"/>
      <c r="AP217" s="29"/>
      <c r="AQ217" s="29"/>
      <c r="AR217" s="29"/>
      <c r="AS217" s="29"/>
      <c r="AT217" s="29"/>
      <c r="AU217" s="29"/>
      <c r="AV217" s="29"/>
      <c r="AW217" s="29"/>
      <c r="AX217" s="29"/>
      <c r="AY217" s="29"/>
      <c r="AZ217" s="29"/>
      <c r="BA217" s="29"/>
      <c r="BB217" s="29"/>
      <c r="BC217" s="29"/>
      <c r="BD217" s="29"/>
      <c r="BE217" s="29"/>
      <c r="BF217" s="29"/>
      <c r="BG217" s="29"/>
      <c r="BH217" s="29"/>
      <c r="BI217" s="29"/>
      <c r="BJ217" s="29"/>
      <c r="BK217" s="29"/>
      <c r="BL217" s="29"/>
      <c r="BM217" s="29"/>
      <c r="BN217" s="29"/>
      <c r="BO217" s="29"/>
      <c r="BP217" s="29"/>
      <c r="BQ217" s="29"/>
      <c r="BR217" s="29"/>
      <c r="BS217" s="29"/>
      <c r="BT217" s="29"/>
      <c r="BU217" s="29"/>
      <c r="BV217" s="29"/>
      <c r="BW217" s="29"/>
      <c r="BX217" s="29"/>
    </row>
    <row r="218" spans="1:85" s="30" customFormat="1">
      <c r="A218" s="31" t="str">
        <f>IF(F218&lt;&gt;"",1+MAX($A$207:A217),"")</f>
        <v/>
      </c>
      <c r="B218" s="45"/>
      <c r="C218" s="46"/>
      <c r="D218" s="49"/>
      <c r="E218" s="50"/>
      <c r="F218" s="51"/>
      <c r="G218" s="129"/>
      <c r="H218" s="217"/>
      <c r="I218" s="53"/>
      <c r="J218" s="217"/>
      <c r="K218" s="53"/>
      <c r="L218" s="52"/>
      <c r="M218" s="52"/>
      <c r="N218" s="54"/>
      <c r="O218" s="54"/>
      <c r="P218" s="29"/>
      <c r="Q218" s="29"/>
      <c r="R218" s="29"/>
      <c r="S218" s="29"/>
      <c r="T218" s="29"/>
      <c r="U218" s="29"/>
      <c r="V218" s="29"/>
      <c r="W218" s="29"/>
      <c r="X218" s="29"/>
      <c r="Y218" s="29"/>
      <c r="Z218" s="29"/>
      <c r="AA218" s="29"/>
      <c r="AB218" s="29"/>
      <c r="AC218" s="29"/>
      <c r="AD218" s="29"/>
      <c r="AE218" s="29"/>
      <c r="AF218" s="29"/>
      <c r="AG218" s="29"/>
      <c r="AH218" s="29"/>
      <c r="AI218" s="29"/>
      <c r="AJ218" s="29"/>
      <c r="AK218" s="29"/>
      <c r="AL218" s="29"/>
      <c r="AM218" s="29"/>
      <c r="AN218" s="29"/>
      <c r="AO218" s="29"/>
      <c r="AP218" s="29"/>
      <c r="AQ218" s="29"/>
      <c r="AR218" s="29"/>
      <c r="AS218" s="29"/>
      <c r="AT218" s="29"/>
      <c r="AU218" s="29"/>
      <c r="AV218" s="29"/>
      <c r="AW218" s="29"/>
      <c r="AX218" s="29"/>
      <c r="AY218" s="29"/>
      <c r="AZ218" s="29"/>
      <c r="BA218" s="29"/>
      <c r="BB218" s="29"/>
      <c r="BC218" s="29"/>
      <c r="BD218" s="29"/>
      <c r="BE218" s="29"/>
      <c r="BF218" s="29"/>
      <c r="BG218" s="29"/>
      <c r="BH218" s="29"/>
      <c r="BI218" s="29"/>
      <c r="BJ218" s="29"/>
      <c r="BK218" s="29"/>
      <c r="BL218" s="29"/>
      <c r="BM218" s="29"/>
      <c r="BN218" s="29"/>
      <c r="BO218" s="29"/>
      <c r="BP218" s="29"/>
      <c r="BQ218" s="29"/>
      <c r="BR218" s="29"/>
      <c r="BS218" s="29"/>
      <c r="BT218" s="29"/>
      <c r="BU218" s="29"/>
      <c r="BV218" s="29"/>
      <c r="BW218" s="29"/>
      <c r="BX218" s="29"/>
    </row>
    <row r="219" spans="1:85" s="30" customFormat="1">
      <c r="A219" s="31" t="str">
        <f>IF(F219&lt;&gt;"",1+MAX($A$207:A218),"")</f>
        <v/>
      </c>
      <c r="B219" s="45"/>
      <c r="C219" s="46"/>
      <c r="D219" s="49"/>
      <c r="E219" s="50"/>
      <c r="F219" s="51"/>
      <c r="G219" s="129"/>
      <c r="H219" s="217"/>
      <c r="I219" s="53"/>
      <c r="J219" s="217"/>
      <c r="K219" s="53"/>
      <c r="L219" s="52"/>
      <c r="M219" s="52"/>
      <c r="N219" s="54"/>
      <c r="O219" s="54"/>
      <c r="P219" s="29"/>
      <c r="Q219" s="29"/>
      <c r="R219" s="29"/>
      <c r="S219" s="29"/>
      <c r="T219" s="29"/>
      <c r="U219" s="29"/>
      <c r="V219" s="29"/>
      <c r="W219" s="29"/>
      <c r="X219" s="29"/>
      <c r="Y219" s="29"/>
      <c r="Z219" s="29"/>
      <c r="AA219" s="29"/>
      <c r="AB219" s="29"/>
      <c r="AC219" s="29"/>
      <c r="AD219" s="29"/>
      <c r="AE219" s="29"/>
      <c r="AF219" s="29"/>
      <c r="AG219" s="29"/>
      <c r="AH219" s="29"/>
      <c r="AI219" s="29"/>
      <c r="AJ219" s="29"/>
      <c r="AK219" s="29"/>
      <c r="AL219" s="29"/>
      <c r="AM219" s="29"/>
      <c r="AN219" s="29"/>
      <c r="AO219" s="29"/>
      <c r="AP219" s="29"/>
      <c r="AQ219" s="29"/>
      <c r="AR219" s="29"/>
      <c r="AS219" s="29"/>
      <c r="AT219" s="29"/>
      <c r="AU219" s="29"/>
      <c r="AV219" s="29"/>
      <c r="AW219" s="29"/>
      <c r="AX219" s="29"/>
      <c r="AY219" s="29"/>
      <c r="AZ219" s="29"/>
      <c r="BA219" s="29"/>
      <c r="BB219" s="29"/>
      <c r="BC219" s="29"/>
      <c r="BD219" s="29"/>
      <c r="BE219" s="29"/>
      <c r="BF219" s="29"/>
      <c r="BG219" s="29"/>
      <c r="BH219" s="29"/>
      <c r="BI219" s="29"/>
      <c r="BJ219" s="29"/>
      <c r="BK219" s="29"/>
      <c r="BL219" s="29"/>
      <c r="BM219" s="29"/>
      <c r="BN219" s="29"/>
      <c r="BO219" s="29"/>
      <c r="BP219" s="29"/>
      <c r="BQ219" s="29"/>
      <c r="BR219" s="29"/>
      <c r="BS219" s="29"/>
      <c r="BT219" s="29"/>
      <c r="BU219" s="29"/>
      <c r="BV219" s="29"/>
      <c r="BW219" s="29"/>
      <c r="BX219" s="29"/>
    </row>
    <row r="220" spans="1:85" s="30" customFormat="1">
      <c r="A220" s="31" t="str">
        <f>IF(F220&lt;&gt;"",1+MAX($A$207:A219),"")</f>
        <v/>
      </c>
      <c r="B220" s="45"/>
      <c r="C220" s="46"/>
      <c r="D220" s="49"/>
      <c r="E220" s="50"/>
      <c r="F220" s="51"/>
      <c r="G220" s="129"/>
      <c r="H220" s="217"/>
      <c r="I220" s="53"/>
      <c r="J220" s="217"/>
      <c r="K220" s="53"/>
      <c r="L220" s="52"/>
      <c r="M220" s="54"/>
      <c r="N220" s="54"/>
      <c r="O220" s="54"/>
      <c r="P220" s="29"/>
      <c r="Q220" s="29"/>
      <c r="R220" s="29"/>
      <c r="S220" s="29"/>
      <c r="T220" s="29"/>
      <c r="U220" s="29"/>
      <c r="V220" s="29"/>
      <c r="W220" s="29"/>
      <c r="X220" s="29"/>
      <c r="Y220" s="29"/>
      <c r="Z220" s="29"/>
      <c r="AA220" s="29"/>
      <c r="AB220" s="29"/>
      <c r="AC220" s="29"/>
      <c r="AD220" s="29"/>
      <c r="AE220" s="29"/>
      <c r="AF220" s="29"/>
      <c r="AG220" s="29"/>
      <c r="AH220" s="29"/>
      <c r="AI220" s="29"/>
      <c r="AJ220" s="29"/>
      <c r="AK220" s="29"/>
      <c r="AL220" s="29"/>
      <c r="AM220" s="29"/>
      <c r="AN220" s="29"/>
      <c r="AO220" s="29"/>
      <c r="AP220" s="29"/>
      <c r="AQ220" s="29"/>
      <c r="AR220" s="29"/>
      <c r="AS220" s="29"/>
      <c r="AT220" s="29"/>
      <c r="AU220" s="29"/>
      <c r="AV220" s="29"/>
      <c r="AW220" s="29"/>
      <c r="AX220" s="29"/>
      <c r="AY220" s="29"/>
      <c r="AZ220" s="29"/>
      <c r="BA220" s="29"/>
      <c r="BB220" s="29"/>
      <c r="BC220" s="29"/>
      <c r="BD220" s="29"/>
      <c r="BE220" s="29"/>
      <c r="BF220" s="29"/>
      <c r="BG220" s="29"/>
      <c r="BH220" s="29"/>
      <c r="BI220" s="29"/>
      <c r="BJ220" s="29"/>
      <c r="BK220" s="29"/>
      <c r="BL220" s="29"/>
      <c r="BM220" s="29"/>
      <c r="BN220" s="29"/>
      <c r="BO220" s="29"/>
      <c r="BP220" s="29"/>
      <c r="BQ220" s="29"/>
      <c r="BR220" s="29"/>
      <c r="BS220" s="29"/>
      <c r="BT220" s="29"/>
      <c r="BU220" s="29"/>
      <c r="BV220" s="29"/>
      <c r="BW220" s="29"/>
      <c r="BX220" s="29"/>
    </row>
    <row r="221" spans="1:85" s="30" customFormat="1">
      <c r="A221" s="31" t="str">
        <f>IF(F221&lt;&gt;"",1+MAX($A$207:A220),"")</f>
        <v/>
      </c>
      <c r="B221" s="45"/>
      <c r="C221" s="46"/>
      <c r="D221" s="49"/>
      <c r="E221" s="50"/>
      <c r="F221" s="51"/>
      <c r="G221" s="129"/>
      <c r="H221" s="217"/>
      <c r="I221" s="53"/>
      <c r="J221" s="217"/>
      <c r="K221" s="53"/>
      <c r="L221" s="52"/>
      <c r="M221" s="52"/>
      <c r="N221" s="54"/>
      <c r="O221" s="54"/>
      <c r="P221" s="29"/>
      <c r="Q221" s="29"/>
      <c r="R221" s="29"/>
      <c r="S221" s="29"/>
      <c r="T221" s="29"/>
      <c r="U221" s="29"/>
      <c r="V221" s="29"/>
      <c r="W221" s="29"/>
      <c r="X221" s="29"/>
      <c r="Y221" s="29"/>
      <c r="Z221" s="29"/>
      <c r="AA221" s="29"/>
      <c r="AB221" s="29"/>
      <c r="AC221" s="29"/>
      <c r="AD221" s="29"/>
      <c r="AE221" s="29"/>
      <c r="AF221" s="29"/>
      <c r="AG221" s="29"/>
      <c r="AH221" s="29"/>
      <c r="AI221" s="29"/>
      <c r="AJ221" s="29"/>
      <c r="AK221" s="29"/>
      <c r="AL221" s="29"/>
      <c r="AM221" s="29"/>
      <c r="AN221" s="29"/>
      <c r="AO221" s="29"/>
      <c r="AP221" s="29"/>
      <c r="AQ221" s="29"/>
      <c r="AR221" s="29"/>
      <c r="AS221" s="29"/>
      <c r="AT221" s="29"/>
      <c r="AU221" s="29"/>
      <c r="AV221" s="29"/>
      <c r="AW221" s="29"/>
      <c r="AX221" s="29"/>
      <c r="AY221" s="29"/>
      <c r="AZ221" s="29"/>
      <c r="BA221" s="29"/>
      <c r="BB221" s="29"/>
      <c r="BC221" s="29"/>
      <c r="BD221" s="29"/>
      <c r="BE221" s="29"/>
      <c r="BF221" s="29"/>
      <c r="BG221" s="29"/>
      <c r="BH221" s="29"/>
      <c r="BI221" s="29"/>
      <c r="BJ221" s="29"/>
      <c r="BK221" s="29"/>
      <c r="BL221" s="29"/>
      <c r="BM221" s="29"/>
      <c r="BN221" s="29"/>
      <c r="BO221" s="29"/>
      <c r="BP221" s="29"/>
      <c r="BQ221" s="29"/>
      <c r="BR221" s="29"/>
      <c r="BS221" s="29"/>
      <c r="BT221" s="29"/>
      <c r="BU221" s="29"/>
      <c r="BV221" s="29"/>
      <c r="BW221" s="29"/>
      <c r="BX221" s="29"/>
    </row>
    <row r="222" spans="1:85" s="30" customFormat="1">
      <c r="A222" s="31" t="str">
        <f>IF(F222&lt;&gt;"",1+MAX($A$207:A221),"")</f>
        <v/>
      </c>
      <c r="B222" s="45"/>
      <c r="C222" s="46"/>
      <c r="D222" s="49"/>
      <c r="E222" s="50"/>
      <c r="F222" s="51"/>
      <c r="G222" s="129"/>
      <c r="H222" s="217"/>
      <c r="I222" s="53"/>
      <c r="J222" s="217"/>
      <c r="K222" s="53"/>
      <c r="L222" s="52"/>
      <c r="M222" s="52"/>
      <c r="N222" s="54"/>
      <c r="O222" s="54"/>
      <c r="P222" s="29"/>
      <c r="Q222" s="29"/>
      <c r="R222" s="29"/>
      <c r="S222" s="29"/>
      <c r="T222" s="29"/>
      <c r="U222" s="29"/>
      <c r="V222" s="29"/>
      <c r="W222" s="29"/>
      <c r="X222" s="29"/>
      <c r="Y222" s="29"/>
      <c r="Z222" s="29"/>
      <c r="AA222" s="29"/>
      <c r="AB222" s="29"/>
      <c r="AC222" s="29"/>
      <c r="AD222" s="29"/>
      <c r="AE222" s="29"/>
      <c r="AF222" s="29"/>
      <c r="AG222" s="29"/>
      <c r="AH222" s="29"/>
      <c r="AI222" s="29"/>
      <c r="AJ222" s="29"/>
      <c r="AK222" s="29"/>
      <c r="AL222" s="29"/>
      <c r="AM222" s="29"/>
      <c r="AN222" s="29"/>
      <c r="AO222" s="29"/>
      <c r="AP222" s="29"/>
      <c r="AQ222" s="29"/>
      <c r="AR222" s="29"/>
      <c r="AS222" s="29"/>
      <c r="AT222" s="29"/>
      <c r="AU222" s="29"/>
      <c r="AV222" s="29"/>
      <c r="AW222" s="29"/>
      <c r="AX222" s="29"/>
      <c r="AY222" s="29"/>
      <c r="AZ222" s="29"/>
      <c r="BA222" s="29"/>
      <c r="BB222" s="29"/>
      <c r="BC222" s="29"/>
      <c r="BD222" s="29"/>
      <c r="BE222" s="29"/>
      <c r="BF222" s="29"/>
      <c r="BG222" s="29"/>
      <c r="BH222" s="29"/>
      <c r="BI222" s="29"/>
      <c r="BJ222" s="29"/>
      <c r="BK222" s="29"/>
      <c r="BL222" s="29"/>
      <c r="BM222" s="29"/>
      <c r="BN222" s="29"/>
      <c r="BO222" s="29"/>
      <c r="BP222" s="29"/>
      <c r="BQ222" s="29"/>
      <c r="BR222" s="29"/>
      <c r="BS222" s="29"/>
      <c r="BT222" s="29"/>
      <c r="BU222" s="29"/>
      <c r="BV222" s="29"/>
      <c r="BW222" s="29"/>
      <c r="BX222" s="29"/>
    </row>
    <row r="223" spans="1:85" s="30" customFormat="1">
      <c r="A223" s="31" t="str">
        <f>IF(F223&lt;&gt;"",1+MAX($A$207:A222),"")</f>
        <v/>
      </c>
      <c r="B223" s="45"/>
      <c r="C223" s="46"/>
      <c r="D223" s="49"/>
      <c r="E223" s="50"/>
      <c r="F223" s="51"/>
      <c r="G223" s="129"/>
      <c r="H223" s="217"/>
      <c r="I223" s="53"/>
      <c r="J223" s="217"/>
      <c r="K223" s="53"/>
      <c r="L223" s="52"/>
      <c r="M223" s="52"/>
      <c r="N223" s="54"/>
      <c r="O223" s="54"/>
      <c r="P223" s="29"/>
      <c r="Q223" s="29"/>
      <c r="R223" s="29"/>
      <c r="S223" s="29"/>
      <c r="T223" s="29"/>
      <c r="U223" s="29"/>
      <c r="V223" s="29"/>
      <c r="W223" s="29"/>
      <c r="X223" s="29"/>
      <c r="Y223" s="29"/>
      <c r="Z223" s="29"/>
      <c r="AA223" s="29"/>
      <c r="AB223" s="29"/>
      <c r="AC223" s="29"/>
      <c r="AD223" s="29"/>
      <c r="AE223" s="29"/>
      <c r="AF223" s="29"/>
      <c r="AG223" s="29"/>
      <c r="AH223" s="29"/>
      <c r="AI223" s="29"/>
      <c r="AJ223" s="29"/>
      <c r="AK223" s="29"/>
      <c r="AL223" s="29"/>
      <c r="AM223" s="29"/>
      <c r="AN223" s="29"/>
      <c r="AO223" s="29"/>
      <c r="AP223" s="29"/>
      <c r="AQ223" s="29"/>
      <c r="AR223" s="29"/>
      <c r="AS223" s="29"/>
      <c r="AT223" s="29"/>
      <c r="AU223" s="29"/>
      <c r="AV223" s="29"/>
      <c r="AW223" s="29"/>
      <c r="AX223" s="29"/>
      <c r="AY223" s="29"/>
      <c r="AZ223" s="29"/>
      <c r="BA223" s="29"/>
      <c r="BB223" s="29"/>
      <c r="BC223" s="29"/>
      <c r="BD223" s="29"/>
      <c r="BE223" s="29"/>
      <c r="BF223" s="29"/>
      <c r="BG223" s="29"/>
      <c r="BH223" s="29"/>
      <c r="BI223" s="29"/>
      <c r="BJ223" s="29"/>
      <c r="BK223" s="29"/>
      <c r="BL223" s="29"/>
      <c r="BM223" s="29"/>
      <c r="BN223" s="29"/>
      <c r="BO223" s="29"/>
      <c r="BP223" s="29"/>
      <c r="BQ223" s="29"/>
      <c r="BR223" s="29"/>
      <c r="BS223" s="29"/>
      <c r="BT223" s="29"/>
      <c r="BU223" s="29"/>
      <c r="BV223" s="29"/>
      <c r="BW223" s="29"/>
      <c r="BX223" s="29"/>
    </row>
    <row r="224" spans="1:85" s="30" customFormat="1">
      <c r="A224" s="31" t="str">
        <f>IF(F224&lt;&gt;"",1+MAX($A$207:A223),"")</f>
        <v/>
      </c>
      <c r="B224" s="45"/>
      <c r="C224" s="46"/>
      <c r="D224" s="49"/>
      <c r="E224" s="50"/>
      <c r="F224" s="51"/>
      <c r="G224" s="129"/>
      <c r="H224" s="217"/>
      <c r="I224" s="53"/>
      <c r="J224" s="217"/>
      <c r="K224" s="53"/>
      <c r="L224" s="52"/>
      <c r="M224" s="52"/>
      <c r="N224" s="54"/>
      <c r="O224" s="54"/>
      <c r="P224" s="29"/>
      <c r="Q224" s="29"/>
      <c r="R224" s="29"/>
      <c r="S224" s="29"/>
      <c r="T224" s="29"/>
      <c r="U224" s="29"/>
      <c r="V224" s="29"/>
      <c r="W224" s="29"/>
      <c r="X224" s="29"/>
      <c r="Y224" s="29"/>
      <c r="Z224" s="29"/>
      <c r="AA224" s="29"/>
      <c r="AB224" s="29"/>
      <c r="AC224" s="29"/>
      <c r="AD224" s="29"/>
      <c r="AE224" s="29"/>
      <c r="AF224" s="29"/>
      <c r="AG224" s="29"/>
      <c r="AH224" s="29"/>
      <c r="AI224" s="29"/>
      <c r="AJ224" s="29"/>
      <c r="AK224" s="29"/>
      <c r="AL224" s="29"/>
      <c r="AM224" s="29"/>
      <c r="AN224" s="29"/>
      <c r="AO224" s="29"/>
      <c r="AP224" s="29"/>
      <c r="AQ224" s="29"/>
      <c r="AR224" s="29"/>
      <c r="AS224" s="29"/>
      <c r="AT224" s="29"/>
      <c r="AU224" s="29"/>
      <c r="AV224" s="29"/>
      <c r="AW224" s="29"/>
      <c r="AX224" s="29"/>
      <c r="AY224" s="29"/>
      <c r="AZ224" s="29"/>
      <c r="BA224" s="29"/>
      <c r="BB224" s="29"/>
      <c r="BC224" s="29"/>
      <c r="BD224" s="29"/>
      <c r="BE224" s="29"/>
      <c r="BF224" s="29"/>
      <c r="BG224" s="29"/>
      <c r="BH224" s="29"/>
      <c r="BI224" s="29"/>
      <c r="BJ224" s="29"/>
      <c r="BK224" s="29"/>
      <c r="BL224" s="29"/>
      <c r="BM224" s="29"/>
      <c r="BN224" s="29"/>
      <c r="BO224" s="29"/>
      <c r="BP224" s="29"/>
      <c r="BQ224" s="29"/>
      <c r="BR224" s="29"/>
      <c r="BS224" s="29"/>
      <c r="BT224" s="29"/>
      <c r="BU224" s="29"/>
      <c r="BV224" s="29"/>
      <c r="BW224" s="29"/>
      <c r="BX224" s="29"/>
    </row>
    <row r="225" spans="1:76" s="30" customFormat="1">
      <c r="A225" s="31" t="str">
        <f>IF(F225&lt;&gt;"",1+MAX($A$207:A224),"")</f>
        <v/>
      </c>
      <c r="B225" s="45"/>
      <c r="C225" s="46"/>
      <c r="D225" s="49"/>
      <c r="E225" s="50"/>
      <c r="F225" s="51"/>
      <c r="G225" s="129"/>
      <c r="H225" s="217"/>
      <c r="I225" s="53"/>
      <c r="J225" s="217"/>
      <c r="K225" s="53"/>
      <c r="L225" s="52"/>
      <c r="M225" s="52"/>
      <c r="N225" s="54"/>
      <c r="O225" s="54"/>
      <c r="P225" s="29"/>
      <c r="Q225" s="29"/>
      <c r="R225" s="29"/>
      <c r="S225" s="29"/>
      <c r="T225" s="29"/>
      <c r="U225" s="29"/>
      <c r="V225" s="29"/>
      <c r="W225" s="29"/>
      <c r="X225" s="29"/>
      <c r="Y225" s="29"/>
      <c r="Z225" s="29"/>
      <c r="AA225" s="29"/>
      <c r="AB225" s="29"/>
      <c r="AC225" s="29"/>
      <c r="AD225" s="29"/>
      <c r="AE225" s="29"/>
      <c r="AF225" s="29"/>
      <c r="AG225" s="29"/>
      <c r="AH225" s="29"/>
      <c r="AI225" s="29"/>
      <c r="AJ225" s="29"/>
      <c r="AK225" s="29"/>
      <c r="AL225" s="29"/>
      <c r="AM225" s="29"/>
      <c r="AN225" s="29"/>
      <c r="AO225" s="29"/>
      <c r="AP225" s="29"/>
      <c r="AQ225" s="29"/>
      <c r="AR225" s="29"/>
      <c r="AS225" s="29"/>
      <c r="AT225" s="29"/>
      <c r="AU225" s="29"/>
      <c r="AV225" s="29"/>
      <c r="AW225" s="29"/>
      <c r="AX225" s="29"/>
      <c r="AY225" s="29"/>
      <c r="AZ225" s="29"/>
      <c r="BA225" s="29"/>
      <c r="BB225" s="29"/>
      <c r="BC225" s="29"/>
      <c r="BD225" s="29"/>
      <c r="BE225" s="29"/>
      <c r="BF225" s="29"/>
      <c r="BG225" s="29"/>
      <c r="BH225" s="29"/>
      <c r="BI225" s="29"/>
      <c r="BJ225" s="29"/>
      <c r="BK225" s="29"/>
      <c r="BL225" s="29"/>
      <c r="BM225" s="29"/>
      <c r="BN225" s="29"/>
      <c r="BO225" s="29"/>
      <c r="BP225" s="29"/>
      <c r="BQ225" s="29"/>
      <c r="BR225" s="29"/>
      <c r="BS225" s="29"/>
      <c r="BT225" s="29"/>
      <c r="BU225" s="29"/>
      <c r="BV225" s="29"/>
      <c r="BW225" s="29"/>
      <c r="BX225" s="29"/>
    </row>
    <row r="226" spans="1:76" s="30" customFormat="1">
      <c r="A226" s="31" t="str">
        <f>IF(F226&lt;&gt;"",1+MAX($A$207:A225),"")</f>
        <v/>
      </c>
      <c r="B226" s="45"/>
      <c r="C226" s="46"/>
      <c r="D226" s="49"/>
      <c r="E226" s="50"/>
      <c r="F226" s="51"/>
      <c r="G226" s="129"/>
      <c r="H226" s="217"/>
      <c r="I226" s="53"/>
      <c r="J226" s="217"/>
      <c r="K226" s="53"/>
      <c r="L226" s="52"/>
      <c r="M226" s="52"/>
      <c r="N226" s="54"/>
      <c r="O226" s="54"/>
      <c r="P226" s="29"/>
      <c r="Q226" s="29"/>
      <c r="R226" s="29"/>
      <c r="S226" s="29"/>
      <c r="T226" s="29"/>
      <c r="U226" s="29"/>
      <c r="V226" s="29"/>
      <c r="W226" s="29"/>
      <c r="X226" s="29"/>
      <c r="Y226" s="29"/>
      <c r="Z226" s="29"/>
      <c r="AA226" s="29"/>
      <c r="AB226" s="29"/>
      <c r="AC226" s="29"/>
      <c r="AD226" s="29"/>
      <c r="AE226" s="29"/>
      <c r="AF226" s="29"/>
      <c r="AG226" s="29"/>
      <c r="AH226" s="29"/>
      <c r="AI226" s="29"/>
      <c r="AJ226" s="29"/>
      <c r="AK226" s="29"/>
      <c r="AL226" s="29"/>
      <c r="AM226" s="29"/>
      <c r="AN226" s="29"/>
      <c r="AO226" s="29"/>
      <c r="AP226" s="29"/>
      <c r="AQ226" s="29"/>
      <c r="AR226" s="29"/>
      <c r="AS226" s="29"/>
      <c r="AT226" s="29"/>
      <c r="AU226" s="29"/>
      <c r="AV226" s="29"/>
      <c r="AW226" s="29"/>
      <c r="AX226" s="29"/>
      <c r="AY226" s="29"/>
      <c r="AZ226" s="29"/>
      <c r="BA226" s="29"/>
      <c r="BB226" s="29"/>
      <c r="BC226" s="29"/>
      <c r="BD226" s="29"/>
      <c r="BE226" s="29"/>
      <c r="BF226" s="29"/>
      <c r="BG226" s="29"/>
      <c r="BH226" s="29"/>
      <c r="BI226" s="29"/>
      <c r="BJ226" s="29"/>
      <c r="BK226" s="29"/>
      <c r="BL226" s="29"/>
      <c r="BM226" s="29"/>
      <c r="BN226" s="29"/>
      <c r="BO226" s="29"/>
      <c r="BP226" s="29"/>
      <c r="BQ226" s="29"/>
      <c r="BR226" s="29"/>
      <c r="BS226" s="29"/>
      <c r="BT226" s="29"/>
      <c r="BU226" s="29"/>
      <c r="BV226" s="29"/>
      <c r="BW226" s="29"/>
      <c r="BX226" s="29"/>
    </row>
    <row r="227" spans="1:76" s="30" customFormat="1">
      <c r="A227" s="31" t="str">
        <f>IF(F227&lt;&gt;"",1+MAX($A$207:A226),"")</f>
        <v/>
      </c>
      <c r="B227" s="45"/>
      <c r="C227" s="46"/>
      <c r="D227" s="49"/>
      <c r="E227" s="50"/>
      <c r="F227" s="51"/>
      <c r="G227" s="129"/>
      <c r="H227" s="217"/>
      <c r="I227" s="53"/>
      <c r="J227" s="217"/>
      <c r="K227" s="53"/>
      <c r="L227" s="52"/>
      <c r="M227" s="52"/>
      <c r="N227" s="54"/>
      <c r="O227" s="54"/>
      <c r="P227" s="29"/>
      <c r="Q227" s="29"/>
      <c r="R227" s="29"/>
      <c r="S227" s="29"/>
      <c r="T227" s="29"/>
      <c r="U227" s="29"/>
      <c r="V227" s="29"/>
      <c r="W227" s="29"/>
      <c r="X227" s="29"/>
      <c r="Y227" s="29"/>
      <c r="Z227" s="29"/>
      <c r="AA227" s="29"/>
      <c r="AB227" s="29"/>
      <c r="AC227" s="29"/>
      <c r="AD227" s="29"/>
      <c r="AE227" s="29"/>
      <c r="AF227" s="29"/>
      <c r="AG227" s="29"/>
      <c r="AH227" s="29"/>
      <c r="AI227" s="29"/>
      <c r="AJ227" s="29"/>
      <c r="AK227" s="29"/>
      <c r="AL227" s="29"/>
      <c r="AM227" s="29"/>
      <c r="AN227" s="29"/>
      <c r="AO227" s="29"/>
      <c r="AP227" s="29"/>
      <c r="AQ227" s="29"/>
      <c r="AR227" s="29"/>
      <c r="AS227" s="29"/>
      <c r="AT227" s="29"/>
      <c r="AU227" s="29"/>
      <c r="AV227" s="29"/>
      <c r="AW227" s="29"/>
      <c r="AX227" s="29"/>
      <c r="AY227" s="29"/>
      <c r="AZ227" s="29"/>
      <c r="BA227" s="29"/>
      <c r="BB227" s="29"/>
      <c r="BC227" s="29"/>
      <c r="BD227" s="29"/>
      <c r="BE227" s="29"/>
      <c r="BF227" s="29"/>
      <c r="BG227" s="29"/>
      <c r="BH227" s="29"/>
      <c r="BI227" s="29"/>
      <c r="BJ227" s="29"/>
      <c r="BK227" s="29"/>
      <c r="BL227" s="29"/>
      <c r="BM227" s="29"/>
      <c r="BN227" s="29"/>
      <c r="BO227" s="29"/>
      <c r="BP227" s="29"/>
      <c r="BQ227" s="29"/>
      <c r="BR227" s="29"/>
      <c r="BS227" s="29"/>
      <c r="BT227" s="29"/>
      <c r="BU227" s="29"/>
      <c r="BV227" s="29"/>
      <c r="BW227" s="29"/>
      <c r="BX227" s="29"/>
    </row>
    <row r="228" spans="1:76" s="30" customFormat="1">
      <c r="A228" s="31" t="str">
        <f>IF(F228&lt;&gt;"",1+MAX($A$207:A227),"")</f>
        <v/>
      </c>
      <c r="B228" s="45"/>
      <c r="C228" s="46"/>
      <c r="D228" s="49"/>
      <c r="E228" s="50"/>
      <c r="F228" s="51"/>
      <c r="G228" s="129"/>
      <c r="H228" s="217"/>
      <c r="I228" s="53"/>
      <c r="J228" s="217"/>
      <c r="K228" s="53"/>
      <c r="L228" s="52"/>
      <c r="M228" s="52"/>
      <c r="N228" s="52"/>
      <c r="O228" s="52"/>
      <c r="P228" s="29"/>
      <c r="Q228" s="29"/>
      <c r="R228" s="29"/>
      <c r="S228" s="29"/>
      <c r="T228" s="29"/>
      <c r="U228" s="29"/>
      <c r="V228" s="29"/>
      <c r="W228" s="29"/>
      <c r="X228" s="29"/>
      <c r="Y228" s="29"/>
      <c r="Z228" s="29"/>
      <c r="AA228" s="29"/>
      <c r="AB228" s="29"/>
      <c r="AC228" s="29"/>
      <c r="AD228" s="29"/>
      <c r="AE228" s="29"/>
      <c r="AF228" s="29"/>
      <c r="AG228" s="29"/>
      <c r="AH228" s="29"/>
      <c r="AI228" s="29"/>
      <c r="AJ228" s="29"/>
      <c r="AK228" s="29"/>
      <c r="AL228" s="29"/>
      <c r="AM228" s="29"/>
      <c r="AN228" s="29"/>
      <c r="AO228" s="29"/>
      <c r="AP228" s="29"/>
      <c r="AQ228" s="29"/>
      <c r="AR228" s="29"/>
      <c r="AS228" s="29"/>
      <c r="AT228" s="29"/>
      <c r="AU228" s="29"/>
      <c r="AV228" s="29"/>
      <c r="AW228" s="29"/>
      <c r="AX228" s="29"/>
      <c r="AY228" s="29"/>
      <c r="AZ228" s="29"/>
      <c r="BA228" s="29"/>
      <c r="BB228" s="29"/>
      <c r="BC228" s="29"/>
      <c r="BD228" s="29"/>
      <c r="BE228" s="29"/>
      <c r="BF228" s="29"/>
      <c r="BG228" s="29"/>
      <c r="BH228" s="29"/>
      <c r="BI228" s="29"/>
      <c r="BJ228" s="29"/>
      <c r="BK228" s="29"/>
      <c r="BL228" s="29"/>
      <c r="BM228" s="29"/>
      <c r="BN228" s="29"/>
      <c r="BO228" s="29"/>
      <c r="BP228" s="29"/>
      <c r="BQ228" s="29"/>
      <c r="BR228" s="29"/>
      <c r="BS228" s="29"/>
      <c r="BT228" s="29"/>
      <c r="BU228" s="29"/>
      <c r="BV228" s="29"/>
      <c r="BW228" s="29"/>
      <c r="BX228" s="29"/>
    </row>
    <row r="229" spans="1:76" s="30" customFormat="1">
      <c r="A229" s="31" t="str">
        <f>IF(F229&lt;&gt;"",1+MAX($A$207:A228),"")</f>
        <v/>
      </c>
      <c r="B229" s="45"/>
      <c r="C229" s="46"/>
      <c r="D229" s="49"/>
      <c r="E229" s="50"/>
      <c r="F229" s="51"/>
      <c r="G229" s="129"/>
      <c r="H229" s="217"/>
      <c r="I229" s="53"/>
      <c r="J229" s="217"/>
      <c r="K229" s="53"/>
      <c r="L229" s="52"/>
      <c r="M229" s="52"/>
      <c r="N229" s="52"/>
      <c r="O229" s="52"/>
      <c r="P229" s="29"/>
      <c r="Q229" s="29"/>
      <c r="R229" s="29"/>
      <c r="S229" s="29"/>
      <c r="T229" s="29"/>
      <c r="U229" s="29"/>
      <c r="V229" s="29"/>
      <c r="W229" s="29"/>
      <c r="X229" s="29"/>
      <c r="Y229" s="29"/>
      <c r="Z229" s="29"/>
      <c r="AA229" s="29"/>
      <c r="AB229" s="29"/>
      <c r="AC229" s="29"/>
      <c r="AD229" s="29"/>
      <c r="AE229" s="29"/>
      <c r="AF229" s="29"/>
      <c r="AG229" s="29"/>
      <c r="AH229" s="29"/>
      <c r="AI229" s="29"/>
      <c r="AJ229" s="29"/>
      <c r="AK229" s="29"/>
      <c r="AL229" s="29"/>
      <c r="AM229" s="29"/>
      <c r="AN229" s="29"/>
      <c r="AO229" s="29"/>
      <c r="AP229" s="29"/>
      <c r="AQ229" s="29"/>
      <c r="AR229" s="29"/>
      <c r="AS229" s="29"/>
      <c r="AT229" s="29"/>
      <c r="AU229" s="29"/>
      <c r="AV229" s="29"/>
      <c r="AW229" s="29"/>
      <c r="AX229" s="29"/>
      <c r="AY229" s="29"/>
      <c r="AZ229" s="29"/>
      <c r="BA229" s="29"/>
      <c r="BB229" s="29"/>
      <c r="BC229" s="29"/>
      <c r="BD229" s="29"/>
      <c r="BE229" s="29"/>
      <c r="BF229" s="29"/>
      <c r="BG229" s="29"/>
      <c r="BH229" s="29"/>
      <c r="BI229" s="29"/>
      <c r="BJ229" s="29"/>
      <c r="BK229" s="29"/>
      <c r="BL229" s="29"/>
      <c r="BM229" s="29"/>
      <c r="BN229" s="29"/>
      <c r="BO229" s="29"/>
      <c r="BP229" s="29"/>
      <c r="BQ229" s="29"/>
      <c r="BR229" s="29"/>
      <c r="BS229" s="29"/>
      <c r="BT229" s="29"/>
      <c r="BU229" s="29"/>
      <c r="BV229" s="29"/>
      <c r="BW229" s="29"/>
      <c r="BX229" s="29"/>
    </row>
    <row r="230" spans="1:76" s="30" customFormat="1">
      <c r="A230" s="31" t="str">
        <f>IF(F230&lt;&gt;"",1+MAX($A$207:A229),"")</f>
        <v/>
      </c>
      <c r="B230" s="45"/>
      <c r="C230" s="46"/>
      <c r="D230" s="49"/>
      <c r="E230" s="50"/>
      <c r="F230" s="51"/>
      <c r="G230" s="129"/>
      <c r="H230" s="217"/>
      <c r="I230" s="53"/>
      <c r="J230" s="217"/>
      <c r="K230" s="53"/>
      <c r="L230" s="52"/>
      <c r="M230" s="52"/>
      <c r="N230" s="52"/>
      <c r="O230" s="52"/>
      <c r="P230" s="29"/>
      <c r="Q230" s="29"/>
      <c r="R230" s="29"/>
      <c r="S230" s="29"/>
      <c r="T230" s="29"/>
      <c r="U230" s="29"/>
      <c r="V230" s="29"/>
      <c r="W230" s="29"/>
      <c r="X230" s="29"/>
      <c r="Y230" s="29"/>
      <c r="Z230" s="29"/>
      <c r="AA230" s="29"/>
      <c r="AB230" s="29"/>
      <c r="AC230" s="29"/>
      <c r="AD230" s="29"/>
      <c r="AE230" s="29"/>
      <c r="AF230" s="29"/>
      <c r="AG230" s="29"/>
      <c r="AH230" s="29"/>
      <c r="AI230" s="29"/>
      <c r="AJ230" s="29"/>
      <c r="AK230" s="29"/>
      <c r="AL230" s="29"/>
      <c r="AM230" s="29"/>
      <c r="AN230" s="29"/>
      <c r="AO230" s="29"/>
      <c r="AP230" s="29"/>
      <c r="AQ230" s="29"/>
      <c r="AR230" s="29"/>
      <c r="AS230" s="29"/>
      <c r="AT230" s="29"/>
      <c r="AU230" s="29"/>
      <c r="AV230" s="29"/>
      <c r="AW230" s="29"/>
      <c r="AX230" s="29"/>
      <c r="AY230" s="29"/>
      <c r="AZ230" s="29"/>
      <c r="BA230" s="29"/>
      <c r="BB230" s="29"/>
      <c r="BC230" s="29"/>
      <c r="BD230" s="29"/>
      <c r="BE230" s="29"/>
      <c r="BF230" s="29"/>
      <c r="BG230" s="29"/>
      <c r="BH230" s="29"/>
      <c r="BI230" s="29"/>
      <c r="BJ230" s="29"/>
      <c r="BK230" s="29"/>
      <c r="BL230" s="29"/>
      <c r="BM230" s="29"/>
      <c r="BN230" s="29"/>
      <c r="BO230" s="29"/>
      <c r="BP230" s="29"/>
      <c r="BQ230" s="29"/>
      <c r="BR230" s="29"/>
      <c r="BS230" s="29"/>
      <c r="BT230" s="29"/>
      <c r="BU230" s="29"/>
      <c r="BV230" s="29"/>
      <c r="BW230" s="29"/>
      <c r="BX230" s="29"/>
    </row>
    <row r="231" spans="1:76" s="30" customFormat="1">
      <c r="A231" s="31" t="str">
        <f>IF(F231&lt;&gt;"",1+MAX($A$207:A230),"")</f>
        <v/>
      </c>
      <c r="B231" s="45"/>
      <c r="C231" s="46"/>
      <c r="D231" s="49"/>
      <c r="E231" s="50"/>
      <c r="F231" s="51"/>
      <c r="G231" s="129"/>
      <c r="H231" s="217"/>
      <c r="I231" s="53"/>
      <c r="J231" s="217"/>
      <c r="K231" s="53"/>
      <c r="L231" s="52"/>
      <c r="M231" s="52"/>
      <c r="N231" s="52"/>
      <c r="O231" s="52"/>
      <c r="P231" s="29"/>
      <c r="Q231" s="29"/>
      <c r="R231" s="29"/>
      <c r="S231" s="29"/>
      <c r="T231" s="29"/>
      <c r="U231" s="29"/>
      <c r="V231" s="29"/>
      <c r="W231" s="29"/>
      <c r="X231" s="29"/>
      <c r="Y231" s="29"/>
      <c r="Z231" s="29"/>
      <c r="AA231" s="29"/>
      <c r="AB231" s="29"/>
      <c r="AC231" s="29"/>
      <c r="AD231" s="29"/>
      <c r="AE231" s="29"/>
      <c r="AF231" s="29"/>
      <c r="AG231" s="29"/>
      <c r="AH231" s="29"/>
      <c r="AI231" s="29"/>
      <c r="AJ231" s="29"/>
      <c r="AK231" s="29"/>
      <c r="AL231" s="29"/>
      <c r="AM231" s="29"/>
      <c r="AN231" s="29"/>
      <c r="AO231" s="29"/>
      <c r="AP231" s="29"/>
      <c r="AQ231" s="29"/>
      <c r="AR231" s="29"/>
      <c r="AS231" s="29"/>
      <c r="AT231" s="29"/>
      <c r="AU231" s="29"/>
      <c r="AV231" s="29"/>
      <c r="AW231" s="29"/>
      <c r="AX231" s="29"/>
      <c r="AY231" s="29"/>
      <c r="AZ231" s="29"/>
      <c r="BA231" s="29"/>
      <c r="BB231" s="29"/>
      <c r="BC231" s="29"/>
      <c r="BD231" s="29"/>
      <c r="BE231" s="29"/>
      <c r="BF231" s="29"/>
      <c r="BG231" s="29"/>
      <c r="BH231" s="29"/>
      <c r="BI231" s="29"/>
      <c r="BJ231" s="29"/>
      <c r="BK231" s="29"/>
      <c r="BL231" s="29"/>
      <c r="BM231" s="29"/>
      <c r="BN231" s="29"/>
      <c r="BO231" s="29"/>
      <c r="BP231" s="29"/>
      <c r="BQ231" s="29"/>
      <c r="BR231" s="29"/>
      <c r="BS231" s="29"/>
      <c r="BT231" s="29"/>
      <c r="BU231" s="29"/>
      <c r="BV231" s="29"/>
      <c r="BW231" s="29"/>
      <c r="BX231" s="29"/>
    </row>
    <row r="232" spans="1:76" s="30" customFormat="1">
      <c r="A232" s="31" t="str">
        <f>IF(F232&lt;&gt;"",1+MAX($A$207:A231),"")</f>
        <v/>
      </c>
      <c r="B232" s="45"/>
      <c r="C232" s="46"/>
      <c r="D232" s="49"/>
      <c r="E232" s="50"/>
      <c r="F232" s="51"/>
      <c r="G232" s="129"/>
      <c r="H232" s="217"/>
      <c r="I232" s="53"/>
      <c r="J232" s="217"/>
      <c r="K232" s="53"/>
      <c r="L232" s="52"/>
      <c r="M232" s="52"/>
      <c r="N232" s="52"/>
      <c r="O232" s="52"/>
      <c r="P232" s="29"/>
      <c r="Q232" s="29"/>
      <c r="R232" s="29"/>
      <c r="S232" s="29"/>
      <c r="T232" s="29"/>
      <c r="U232" s="29"/>
      <c r="V232" s="29"/>
      <c r="W232" s="29"/>
      <c r="X232" s="29"/>
      <c r="Y232" s="29"/>
      <c r="Z232" s="29"/>
      <c r="AA232" s="29"/>
      <c r="AB232" s="29"/>
      <c r="AC232" s="29"/>
      <c r="AD232" s="29"/>
      <c r="AE232" s="29"/>
      <c r="AF232" s="29"/>
      <c r="AG232" s="29"/>
      <c r="AH232" s="29"/>
      <c r="AI232" s="29"/>
      <c r="AJ232" s="29"/>
      <c r="AK232" s="29"/>
      <c r="AL232" s="29"/>
      <c r="AM232" s="29"/>
      <c r="AN232" s="29"/>
      <c r="AO232" s="29"/>
      <c r="AP232" s="29"/>
      <c r="AQ232" s="29"/>
      <c r="AR232" s="29"/>
      <c r="AS232" s="29"/>
      <c r="AT232" s="29"/>
      <c r="AU232" s="29"/>
      <c r="AV232" s="29"/>
      <c r="AW232" s="29"/>
      <c r="AX232" s="29"/>
      <c r="AY232" s="29"/>
      <c r="AZ232" s="29"/>
      <c r="BA232" s="29"/>
      <c r="BB232" s="29"/>
      <c r="BC232" s="29"/>
      <c r="BD232" s="29"/>
      <c r="BE232" s="29"/>
      <c r="BF232" s="29"/>
      <c r="BG232" s="29"/>
      <c r="BH232" s="29"/>
      <c r="BI232" s="29"/>
      <c r="BJ232" s="29"/>
      <c r="BK232" s="29"/>
      <c r="BL232" s="29"/>
      <c r="BM232" s="29"/>
      <c r="BN232" s="29"/>
      <c r="BO232" s="29"/>
      <c r="BP232" s="29"/>
      <c r="BQ232" s="29"/>
      <c r="BR232" s="29"/>
      <c r="BS232" s="29"/>
      <c r="BT232" s="29"/>
      <c r="BU232" s="29"/>
      <c r="BV232" s="29"/>
      <c r="BW232" s="29"/>
      <c r="BX232" s="29"/>
    </row>
    <row r="233" spans="1:76" s="30" customFormat="1">
      <c r="A233" s="31" t="str">
        <f>IF(F233&lt;&gt;"",1+MAX($A$207:A232),"")</f>
        <v/>
      </c>
      <c r="B233" s="45"/>
      <c r="C233" s="46"/>
      <c r="D233" s="49"/>
      <c r="E233" s="50"/>
      <c r="F233" s="51"/>
      <c r="G233" s="129"/>
      <c r="H233" s="217"/>
      <c r="I233" s="53"/>
      <c r="J233" s="217"/>
      <c r="K233" s="53"/>
      <c r="L233" s="52"/>
      <c r="M233" s="52"/>
      <c r="N233" s="52"/>
      <c r="O233" s="52"/>
      <c r="P233" s="29"/>
      <c r="Q233" s="29"/>
      <c r="R233" s="29"/>
      <c r="S233" s="29"/>
      <c r="T233" s="29"/>
      <c r="U233" s="29"/>
      <c r="V233" s="29"/>
      <c r="W233" s="29"/>
      <c r="X233" s="29"/>
      <c r="Y233" s="29"/>
      <c r="Z233" s="29"/>
      <c r="AA233" s="29"/>
      <c r="AB233" s="29"/>
      <c r="AC233" s="29"/>
      <c r="AD233" s="29"/>
      <c r="AE233" s="29"/>
      <c r="AF233" s="29"/>
      <c r="AG233" s="29"/>
      <c r="AH233" s="29"/>
      <c r="AI233" s="29"/>
      <c r="AJ233" s="29"/>
      <c r="AK233" s="29"/>
      <c r="AL233" s="29"/>
      <c r="AM233" s="29"/>
      <c r="AN233" s="29"/>
      <c r="AO233" s="29"/>
      <c r="AP233" s="29"/>
      <c r="AQ233" s="29"/>
      <c r="AR233" s="29"/>
      <c r="AS233" s="29"/>
      <c r="AT233" s="29"/>
      <c r="AU233" s="29"/>
      <c r="AV233" s="29"/>
      <c r="AW233" s="29"/>
      <c r="AX233" s="29"/>
      <c r="AY233" s="29"/>
      <c r="AZ233" s="29"/>
      <c r="BA233" s="29"/>
      <c r="BB233" s="29"/>
      <c r="BC233" s="29"/>
      <c r="BD233" s="29"/>
      <c r="BE233" s="29"/>
      <c r="BF233" s="29"/>
      <c r="BG233" s="29"/>
      <c r="BH233" s="29"/>
      <c r="BI233" s="29"/>
      <c r="BJ233" s="29"/>
      <c r="BK233" s="29"/>
      <c r="BL233" s="29"/>
      <c r="BM233" s="29"/>
      <c r="BN233" s="29"/>
      <c r="BO233" s="29"/>
      <c r="BP233" s="29"/>
      <c r="BQ233" s="29"/>
      <c r="BR233" s="29"/>
      <c r="BS233" s="29"/>
      <c r="BT233" s="29"/>
      <c r="BU233" s="29"/>
      <c r="BV233" s="29"/>
      <c r="BW233" s="29"/>
      <c r="BX233" s="29"/>
    </row>
    <row r="234" spans="1:76" s="30" customFormat="1">
      <c r="A234" s="31" t="str">
        <f>IF(F234&lt;&gt;"",1+MAX($A$207:A233),"")</f>
        <v/>
      </c>
      <c r="B234" s="45"/>
      <c r="C234" s="46"/>
      <c r="D234" s="49"/>
      <c r="E234" s="50"/>
      <c r="F234" s="51"/>
      <c r="G234" s="129"/>
      <c r="H234" s="217"/>
      <c r="I234" s="53"/>
      <c r="J234" s="217"/>
      <c r="K234" s="53"/>
      <c r="L234" s="52"/>
      <c r="M234" s="52"/>
      <c r="N234" s="52"/>
      <c r="O234" s="52"/>
      <c r="P234" s="29"/>
      <c r="Q234" s="29"/>
      <c r="R234" s="29"/>
      <c r="S234" s="29"/>
      <c r="T234" s="29"/>
      <c r="U234" s="29"/>
      <c r="V234" s="29"/>
      <c r="W234" s="29"/>
      <c r="X234" s="29"/>
      <c r="Y234" s="29"/>
      <c r="Z234" s="29"/>
      <c r="AA234" s="29"/>
      <c r="AB234" s="29"/>
      <c r="AC234" s="29"/>
      <c r="AD234" s="29"/>
      <c r="AE234" s="29"/>
      <c r="AF234" s="29"/>
      <c r="AG234" s="29"/>
      <c r="AH234" s="29"/>
      <c r="AI234" s="29"/>
      <c r="AJ234" s="29"/>
      <c r="AK234" s="29"/>
      <c r="AL234" s="29"/>
      <c r="AM234" s="29"/>
      <c r="AN234" s="29"/>
      <c r="AO234" s="29"/>
      <c r="AP234" s="29"/>
      <c r="AQ234" s="29"/>
      <c r="AR234" s="29"/>
      <c r="AS234" s="29"/>
      <c r="AT234" s="29"/>
      <c r="AU234" s="29"/>
      <c r="AV234" s="29"/>
      <c r="AW234" s="29"/>
      <c r="AX234" s="29"/>
      <c r="AY234" s="29"/>
      <c r="AZ234" s="29"/>
      <c r="BA234" s="29"/>
      <c r="BB234" s="29"/>
      <c r="BC234" s="29"/>
      <c r="BD234" s="29"/>
      <c r="BE234" s="29"/>
      <c r="BF234" s="29"/>
      <c r="BG234" s="29"/>
      <c r="BH234" s="29"/>
      <c r="BI234" s="29"/>
      <c r="BJ234" s="29"/>
      <c r="BK234" s="29"/>
      <c r="BL234" s="29"/>
      <c r="BM234" s="29"/>
      <c r="BN234" s="29"/>
      <c r="BO234" s="29"/>
      <c r="BP234" s="29"/>
      <c r="BQ234" s="29"/>
      <c r="BR234" s="29"/>
      <c r="BS234" s="29"/>
      <c r="BT234" s="29"/>
      <c r="BU234" s="29"/>
      <c r="BV234" s="29"/>
      <c r="BW234" s="29"/>
      <c r="BX234" s="29"/>
    </row>
    <row r="235" spans="1:76" s="30" customFormat="1">
      <c r="A235" s="31" t="str">
        <f>IF(F235&lt;&gt;"",1+MAX($A$207:A234),"")</f>
        <v/>
      </c>
      <c r="B235" s="45"/>
      <c r="C235" s="46"/>
      <c r="D235" s="49"/>
      <c r="E235" s="50"/>
      <c r="F235" s="51"/>
      <c r="G235" s="129"/>
      <c r="H235" s="217"/>
      <c r="I235" s="53"/>
      <c r="J235" s="217"/>
      <c r="K235" s="53"/>
      <c r="L235" s="52"/>
      <c r="M235" s="52"/>
      <c r="N235" s="52"/>
      <c r="O235" s="52"/>
      <c r="P235" s="29"/>
      <c r="Q235" s="29"/>
      <c r="R235" s="29"/>
      <c r="S235" s="29"/>
      <c r="T235" s="29"/>
      <c r="U235" s="29"/>
      <c r="V235" s="29"/>
      <c r="W235" s="29"/>
      <c r="X235" s="29"/>
      <c r="Y235" s="29"/>
      <c r="Z235" s="29"/>
      <c r="AA235" s="29"/>
      <c r="AB235" s="29"/>
      <c r="AC235" s="29"/>
      <c r="AD235" s="29"/>
      <c r="AE235" s="29"/>
      <c r="AF235" s="29"/>
      <c r="AG235" s="29"/>
      <c r="AH235" s="29"/>
      <c r="AI235" s="29"/>
      <c r="AJ235" s="29"/>
      <c r="AK235" s="29"/>
      <c r="AL235" s="29"/>
      <c r="AM235" s="29"/>
      <c r="AN235" s="29"/>
      <c r="AO235" s="29"/>
      <c r="AP235" s="29"/>
      <c r="AQ235" s="29"/>
      <c r="AR235" s="29"/>
      <c r="AS235" s="29"/>
      <c r="AT235" s="29"/>
      <c r="AU235" s="29"/>
      <c r="AV235" s="29"/>
      <c r="AW235" s="29"/>
      <c r="AX235" s="29"/>
      <c r="AY235" s="29"/>
      <c r="AZ235" s="29"/>
      <c r="BA235" s="29"/>
      <c r="BB235" s="29"/>
      <c r="BC235" s="29"/>
      <c r="BD235" s="29"/>
      <c r="BE235" s="29"/>
      <c r="BF235" s="29"/>
      <c r="BG235" s="29"/>
      <c r="BH235" s="29"/>
      <c r="BI235" s="29"/>
      <c r="BJ235" s="29"/>
      <c r="BK235" s="29"/>
      <c r="BL235" s="29"/>
      <c r="BM235" s="29"/>
      <c r="BN235" s="29"/>
      <c r="BO235" s="29"/>
      <c r="BP235" s="29"/>
      <c r="BQ235" s="29"/>
      <c r="BR235" s="29"/>
      <c r="BS235" s="29"/>
      <c r="BT235" s="29"/>
      <c r="BU235" s="29"/>
      <c r="BV235" s="29"/>
      <c r="BW235" s="29"/>
      <c r="BX235" s="29"/>
    </row>
    <row r="236" spans="1:76" s="30" customFormat="1">
      <c r="A236" s="31" t="str">
        <f>IF(F236&lt;&gt;"",1+MAX($A$207:A235),"")</f>
        <v/>
      </c>
      <c r="B236" s="45"/>
      <c r="C236" s="46"/>
      <c r="D236" s="49"/>
      <c r="E236" s="50"/>
      <c r="F236" s="51"/>
      <c r="G236" s="129"/>
      <c r="H236" s="217"/>
      <c r="I236" s="53"/>
      <c r="J236" s="217"/>
      <c r="K236" s="53"/>
      <c r="L236" s="52"/>
      <c r="M236" s="52"/>
      <c r="N236" s="52"/>
      <c r="O236" s="52"/>
      <c r="P236" s="29"/>
      <c r="Q236" s="29"/>
      <c r="R236" s="29"/>
      <c r="S236" s="29"/>
      <c r="T236" s="29"/>
      <c r="U236" s="29"/>
      <c r="V236" s="29"/>
      <c r="W236" s="29"/>
      <c r="X236" s="29"/>
      <c r="Y236" s="29"/>
      <c r="Z236" s="29"/>
      <c r="AA236" s="29"/>
      <c r="AB236" s="29"/>
      <c r="AC236" s="29"/>
      <c r="AD236" s="29"/>
      <c r="AE236" s="29"/>
      <c r="AF236" s="29"/>
      <c r="AG236" s="29"/>
      <c r="AH236" s="29"/>
      <c r="AI236" s="29"/>
      <c r="AJ236" s="29"/>
      <c r="AK236" s="29"/>
      <c r="AL236" s="29"/>
      <c r="AM236" s="29"/>
      <c r="AN236" s="29"/>
      <c r="AO236" s="29"/>
      <c r="AP236" s="29"/>
      <c r="AQ236" s="29"/>
      <c r="AR236" s="29"/>
      <c r="AS236" s="29"/>
      <c r="AT236" s="29"/>
      <c r="AU236" s="29"/>
      <c r="AV236" s="29"/>
      <c r="AW236" s="29"/>
      <c r="AX236" s="29"/>
      <c r="AY236" s="29"/>
      <c r="AZ236" s="29"/>
      <c r="BA236" s="29"/>
      <c r="BB236" s="29"/>
      <c r="BC236" s="29"/>
      <c r="BD236" s="29"/>
      <c r="BE236" s="29"/>
      <c r="BF236" s="29"/>
      <c r="BG236" s="29"/>
      <c r="BH236" s="29"/>
      <c r="BI236" s="29"/>
      <c r="BJ236" s="29"/>
      <c r="BK236" s="29"/>
      <c r="BL236" s="29"/>
      <c r="BM236" s="29"/>
      <c r="BN236" s="29"/>
      <c r="BO236" s="29"/>
      <c r="BP236" s="29"/>
      <c r="BQ236" s="29"/>
      <c r="BR236" s="29"/>
      <c r="BS236" s="29"/>
      <c r="BT236" s="29"/>
      <c r="BU236" s="29"/>
      <c r="BV236" s="29"/>
      <c r="BW236" s="29"/>
      <c r="BX236" s="29"/>
    </row>
    <row r="237" spans="1:76" s="30" customFormat="1">
      <c r="A237" s="31" t="str">
        <f>IF(F237&lt;&gt;"",1+MAX($A$207:A236),"")</f>
        <v/>
      </c>
      <c r="B237" s="45"/>
      <c r="C237" s="46"/>
      <c r="D237" s="49"/>
      <c r="E237" s="50"/>
      <c r="F237" s="51"/>
      <c r="G237" s="129"/>
      <c r="H237" s="217"/>
      <c r="I237" s="53"/>
      <c r="J237" s="217"/>
      <c r="K237" s="53"/>
      <c r="L237" s="52"/>
      <c r="M237" s="52"/>
      <c r="N237" s="52"/>
      <c r="O237" s="52"/>
      <c r="P237" s="29"/>
      <c r="Q237" s="29"/>
      <c r="R237" s="29"/>
      <c r="S237" s="29"/>
      <c r="T237" s="29"/>
      <c r="U237" s="29"/>
      <c r="V237" s="29"/>
      <c r="W237" s="29"/>
      <c r="X237" s="29"/>
      <c r="Y237" s="29"/>
      <c r="Z237" s="29"/>
      <c r="AA237" s="29"/>
      <c r="AB237" s="29"/>
      <c r="AC237" s="29"/>
      <c r="AD237" s="29"/>
      <c r="AE237" s="29"/>
      <c r="AF237" s="29"/>
      <c r="AG237" s="29"/>
      <c r="AH237" s="29"/>
      <c r="AI237" s="29"/>
      <c r="AJ237" s="29"/>
      <c r="AK237" s="29"/>
      <c r="AL237" s="29"/>
      <c r="AM237" s="29"/>
      <c r="AN237" s="29"/>
      <c r="AO237" s="29"/>
      <c r="AP237" s="29"/>
      <c r="AQ237" s="29"/>
      <c r="AR237" s="29"/>
      <c r="AS237" s="29"/>
      <c r="AT237" s="29"/>
      <c r="AU237" s="29"/>
      <c r="AV237" s="29"/>
      <c r="AW237" s="29"/>
      <c r="AX237" s="29"/>
      <c r="AY237" s="29"/>
      <c r="AZ237" s="29"/>
      <c r="BA237" s="29"/>
      <c r="BB237" s="29"/>
      <c r="BC237" s="29"/>
      <c r="BD237" s="29"/>
      <c r="BE237" s="29"/>
      <c r="BF237" s="29"/>
      <c r="BG237" s="29"/>
      <c r="BH237" s="29"/>
      <c r="BI237" s="29"/>
      <c r="BJ237" s="29"/>
      <c r="BK237" s="29"/>
      <c r="BL237" s="29"/>
      <c r="BM237" s="29"/>
      <c r="BN237" s="29"/>
      <c r="BO237" s="29"/>
      <c r="BP237" s="29"/>
      <c r="BQ237" s="29"/>
      <c r="BR237" s="29"/>
      <c r="BS237" s="29"/>
      <c r="BT237" s="29"/>
      <c r="BU237" s="29"/>
      <c r="BV237" s="29"/>
      <c r="BW237" s="29"/>
      <c r="BX237" s="29"/>
    </row>
    <row r="238" spans="1:76" s="30" customFormat="1">
      <c r="A238" s="31" t="str">
        <f>IF(F238&lt;&gt;"",1+MAX($A$207:A237),"")</f>
        <v/>
      </c>
      <c r="B238" s="45"/>
      <c r="C238" s="46"/>
      <c r="D238" s="49"/>
      <c r="E238" s="50"/>
      <c r="F238" s="51"/>
      <c r="G238" s="129"/>
      <c r="H238" s="217"/>
      <c r="I238" s="53"/>
      <c r="J238" s="217"/>
      <c r="K238" s="53"/>
      <c r="L238" s="52"/>
      <c r="M238" s="52"/>
      <c r="N238" s="52"/>
      <c r="O238" s="52"/>
      <c r="P238" s="29"/>
      <c r="Q238" s="29"/>
      <c r="R238" s="29"/>
      <c r="S238" s="29"/>
      <c r="T238" s="29"/>
      <c r="U238" s="29"/>
      <c r="V238" s="29"/>
      <c r="W238" s="29"/>
      <c r="X238" s="29"/>
      <c r="Y238" s="29"/>
      <c r="Z238" s="29"/>
      <c r="AA238" s="29"/>
      <c r="AB238" s="29"/>
      <c r="AC238" s="29"/>
      <c r="AD238" s="29"/>
      <c r="AE238" s="29"/>
      <c r="AF238" s="29"/>
      <c r="AG238" s="29"/>
      <c r="AH238" s="29"/>
      <c r="AI238" s="29"/>
      <c r="AJ238" s="29"/>
      <c r="AK238" s="29"/>
      <c r="AL238" s="29"/>
      <c r="AM238" s="29"/>
      <c r="AN238" s="29"/>
      <c r="AO238" s="29"/>
      <c r="AP238" s="29"/>
      <c r="AQ238" s="29"/>
      <c r="AR238" s="29"/>
      <c r="AS238" s="29"/>
      <c r="AT238" s="29"/>
      <c r="AU238" s="29"/>
      <c r="AV238" s="29"/>
      <c r="AW238" s="29"/>
      <c r="AX238" s="29"/>
      <c r="AY238" s="29"/>
      <c r="AZ238" s="29"/>
      <c r="BA238" s="29"/>
      <c r="BB238" s="29"/>
      <c r="BC238" s="29"/>
      <c r="BD238" s="29"/>
      <c r="BE238" s="29"/>
      <c r="BF238" s="29"/>
      <c r="BG238" s="29"/>
      <c r="BH238" s="29"/>
      <c r="BI238" s="29"/>
      <c r="BJ238" s="29"/>
      <c r="BK238" s="29"/>
      <c r="BL238" s="29"/>
      <c r="BM238" s="29"/>
      <c r="BN238" s="29"/>
      <c r="BO238" s="29"/>
      <c r="BP238" s="29"/>
      <c r="BQ238" s="29"/>
      <c r="BR238" s="29"/>
      <c r="BS238" s="29"/>
      <c r="BT238" s="29"/>
      <c r="BU238" s="29"/>
      <c r="BV238" s="29"/>
      <c r="BW238" s="29"/>
      <c r="BX238" s="29"/>
    </row>
    <row r="239" spans="1:76" s="30" customFormat="1">
      <c r="A239" s="31" t="str">
        <f>IF(F239&lt;&gt;"",1+MAX($A$207:A238),"")</f>
        <v/>
      </c>
      <c r="B239" s="45"/>
      <c r="C239" s="46"/>
      <c r="D239" s="49"/>
      <c r="E239" s="50"/>
      <c r="F239" s="51"/>
      <c r="G239" s="129"/>
      <c r="H239" s="217"/>
      <c r="I239" s="53"/>
      <c r="J239" s="217"/>
      <c r="K239" s="53"/>
      <c r="L239" s="52"/>
      <c r="M239" s="52"/>
      <c r="N239" s="52"/>
      <c r="O239" s="52"/>
      <c r="P239" s="29"/>
      <c r="Q239" s="29"/>
      <c r="R239" s="29"/>
      <c r="S239" s="29"/>
      <c r="T239" s="29"/>
      <c r="U239" s="29"/>
      <c r="V239" s="29"/>
      <c r="W239" s="29"/>
      <c r="X239" s="29"/>
      <c r="Y239" s="29"/>
      <c r="Z239" s="29"/>
      <c r="AA239" s="29"/>
      <c r="AB239" s="29"/>
      <c r="AC239" s="29"/>
      <c r="AD239" s="29"/>
      <c r="AE239" s="29"/>
      <c r="AF239" s="29"/>
      <c r="AG239" s="29"/>
      <c r="AH239" s="29"/>
      <c r="AI239" s="29"/>
      <c r="AJ239" s="29"/>
      <c r="AK239" s="29"/>
      <c r="AL239" s="29"/>
      <c r="AM239" s="29"/>
      <c r="AN239" s="29"/>
      <c r="AO239" s="29"/>
      <c r="AP239" s="29"/>
      <c r="AQ239" s="29"/>
      <c r="AR239" s="29"/>
      <c r="AS239" s="29"/>
      <c r="AT239" s="29"/>
      <c r="AU239" s="29"/>
      <c r="AV239" s="29"/>
      <c r="AW239" s="29"/>
      <c r="AX239" s="29"/>
      <c r="AY239" s="29"/>
      <c r="AZ239" s="29"/>
      <c r="BA239" s="29"/>
      <c r="BB239" s="29"/>
      <c r="BC239" s="29"/>
      <c r="BD239" s="29"/>
      <c r="BE239" s="29"/>
      <c r="BF239" s="29"/>
      <c r="BG239" s="29"/>
      <c r="BH239" s="29"/>
      <c r="BI239" s="29"/>
      <c r="BJ239" s="29"/>
      <c r="BK239" s="29"/>
      <c r="BL239" s="29"/>
      <c r="BM239" s="29"/>
      <c r="BN239" s="29"/>
      <c r="BO239" s="29"/>
      <c r="BP239" s="29"/>
      <c r="BQ239" s="29"/>
      <c r="BR239" s="29"/>
      <c r="BS239" s="29"/>
      <c r="BT239" s="29"/>
      <c r="BU239" s="29"/>
      <c r="BV239" s="29"/>
      <c r="BW239" s="29"/>
      <c r="BX239" s="29"/>
    </row>
    <row r="240" spans="1:76" s="30" customFormat="1">
      <c r="A240" s="31" t="str">
        <f>IF(F240&lt;&gt;"",1+MAX($A$207:A239),"")</f>
        <v/>
      </c>
      <c r="B240" s="45"/>
      <c r="C240" s="46"/>
      <c r="D240" s="49"/>
      <c r="E240" s="50"/>
      <c r="F240" s="51"/>
      <c r="G240" s="129"/>
      <c r="H240" s="217"/>
      <c r="I240" s="53"/>
      <c r="J240" s="217"/>
      <c r="K240" s="53"/>
      <c r="L240" s="52"/>
      <c r="M240" s="52"/>
      <c r="N240" s="52"/>
      <c r="O240" s="52"/>
      <c r="P240" s="29"/>
      <c r="Q240" s="29"/>
      <c r="R240" s="29"/>
      <c r="S240" s="29"/>
      <c r="T240" s="29"/>
      <c r="U240" s="29"/>
      <c r="V240" s="29"/>
      <c r="W240" s="29"/>
      <c r="X240" s="29"/>
      <c r="Y240" s="29"/>
      <c r="Z240" s="29"/>
      <c r="AA240" s="29"/>
      <c r="AB240" s="29"/>
      <c r="AC240" s="29"/>
      <c r="AD240" s="29"/>
      <c r="AE240" s="29"/>
      <c r="AF240" s="29"/>
      <c r="AG240" s="29"/>
      <c r="AH240" s="29"/>
      <c r="AI240" s="29"/>
      <c r="AJ240" s="29"/>
      <c r="AK240" s="29"/>
      <c r="AL240" s="29"/>
      <c r="AM240" s="29"/>
      <c r="AN240" s="29"/>
      <c r="AO240" s="29"/>
      <c r="AP240" s="29"/>
      <c r="AQ240" s="29"/>
      <c r="AR240" s="29"/>
      <c r="AS240" s="29"/>
      <c r="AT240" s="29"/>
      <c r="AU240" s="29"/>
      <c r="AV240" s="29"/>
      <c r="AW240" s="29"/>
      <c r="AX240" s="29"/>
      <c r="AY240" s="29"/>
      <c r="AZ240" s="29"/>
      <c r="BA240" s="29"/>
      <c r="BB240" s="29"/>
      <c r="BC240" s="29"/>
      <c r="BD240" s="29"/>
      <c r="BE240" s="29"/>
      <c r="BF240" s="29"/>
      <c r="BG240" s="29"/>
      <c r="BH240" s="29"/>
      <c r="BI240" s="29"/>
      <c r="BJ240" s="29"/>
      <c r="BK240" s="29"/>
      <c r="BL240" s="29"/>
      <c r="BM240" s="29"/>
      <c r="BN240" s="29"/>
      <c r="BO240" s="29"/>
      <c r="BP240" s="29"/>
      <c r="BQ240" s="29"/>
      <c r="BR240" s="29"/>
      <c r="BS240" s="29"/>
      <c r="BT240" s="29"/>
      <c r="BU240" s="29"/>
      <c r="BV240" s="29"/>
      <c r="BW240" s="29"/>
      <c r="BX240" s="29"/>
    </row>
    <row r="241" spans="1:76" s="30" customFormat="1">
      <c r="A241" s="31" t="str">
        <f>IF(F241&lt;&gt;"",1+MAX($A$207:A240),"")</f>
        <v/>
      </c>
      <c r="B241" s="45"/>
      <c r="C241" s="46"/>
      <c r="D241" s="49"/>
      <c r="E241" s="50"/>
      <c r="F241" s="51"/>
      <c r="G241" s="129"/>
      <c r="H241" s="217"/>
      <c r="I241" s="53"/>
      <c r="J241" s="217"/>
      <c r="K241" s="53"/>
      <c r="L241" s="52"/>
      <c r="M241" s="52"/>
      <c r="N241" s="52"/>
      <c r="O241" s="52"/>
      <c r="P241" s="29"/>
      <c r="Q241" s="29"/>
      <c r="R241" s="29"/>
      <c r="S241" s="29"/>
      <c r="T241" s="29"/>
      <c r="U241" s="29"/>
      <c r="V241" s="29"/>
      <c r="W241" s="29"/>
      <c r="X241" s="29"/>
      <c r="Y241" s="29"/>
      <c r="Z241" s="29"/>
      <c r="AA241" s="29"/>
      <c r="AB241" s="29"/>
      <c r="AC241" s="29"/>
      <c r="AD241" s="29"/>
      <c r="AE241" s="29"/>
      <c r="AF241" s="29"/>
      <c r="AG241" s="29"/>
      <c r="AH241" s="29"/>
      <c r="AI241" s="29"/>
      <c r="AJ241" s="29"/>
      <c r="AK241" s="29"/>
      <c r="AL241" s="29"/>
      <c r="AM241" s="29"/>
      <c r="AN241" s="29"/>
      <c r="AO241" s="29"/>
      <c r="AP241" s="29"/>
      <c r="AQ241" s="29"/>
      <c r="AR241" s="29"/>
      <c r="AS241" s="29"/>
      <c r="AT241" s="29"/>
      <c r="AU241" s="29"/>
      <c r="AV241" s="29"/>
      <c r="AW241" s="29"/>
      <c r="AX241" s="29"/>
      <c r="AY241" s="29"/>
      <c r="AZ241" s="29"/>
      <c r="BA241" s="29"/>
      <c r="BB241" s="29"/>
      <c r="BC241" s="29"/>
      <c r="BD241" s="29"/>
      <c r="BE241" s="29"/>
      <c r="BF241" s="29"/>
      <c r="BG241" s="29"/>
      <c r="BH241" s="29"/>
      <c r="BI241" s="29"/>
      <c r="BJ241" s="29"/>
      <c r="BK241" s="29"/>
      <c r="BL241" s="29"/>
      <c r="BM241" s="29"/>
      <c r="BN241" s="29"/>
      <c r="BO241" s="29"/>
      <c r="BP241" s="29"/>
      <c r="BQ241" s="29"/>
      <c r="BR241" s="29"/>
      <c r="BS241" s="29"/>
      <c r="BT241" s="29"/>
      <c r="BU241" s="29"/>
      <c r="BV241" s="29"/>
      <c r="BW241" s="29"/>
      <c r="BX241" s="29"/>
    </row>
    <row r="242" spans="1:76" s="30" customFormat="1">
      <c r="A242" s="31" t="str">
        <f>IF(F242&lt;&gt;"",1+MAX($A$207:A241),"")</f>
        <v/>
      </c>
      <c r="B242" s="45"/>
      <c r="C242" s="46"/>
      <c r="D242" s="49"/>
      <c r="E242" s="50"/>
      <c r="F242" s="51"/>
      <c r="G242" s="129"/>
      <c r="H242" s="217"/>
      <c r="I242" s="53"/>
      <c r="J242" s="217"/>
      <c r="K242" s="53"/>
      <c r="L242" s="52"/>
      <c r="M242" s="52"/>
      <c r="N242" s="52"/>
      <c r="O242" s="52"/>
      <c r="P242" s="29"/>
      <c r="Q242" s="29"/>
      <c r="R242" s="29"/>
      <c r="S242" s="29"/>
      <c r="T242" s="29"/>
      <c r="U242" s="29"/>
      <c r="V242" s="29"/>
      <c r="W242" s="29"/>
      <c r="X242" s="29"/>
      <c r="Y242" s="29"/>
      <c r="Z242" s="29"/>
      <c r="AA242" s="29"/>
      <c r="AB242" s="29"/>
      <c r="AC242" s="29"/>
      <c r="AD242" s="29"/>
      <c r="AE242" s="29"/>
      <c r="AF242" s="29"/>
      <c r="AG242" s="29"/>
      <c r="AH242" s="29"/>
      <c r="AI242" s="29"/>
      <c r="AJ242" s="29"/>
      <c r="AK242" s="29"/>
      <c r="AL242" s="29"/>
      <c r="AM242" s="29"/>
      <c r="AN242" s="29"/>
      <c r="AO242" s="29"/>
      <c r="AP242" s="29"/>
      <c r="AQ242" s="29"/>
      <c r="AR242" s="29"/>
      <c r="AS242" s="29"/>
      <c r="AT242" s="29"/>
      <c r="AU242" s="29"/>
      <c r="AV242" s="29"/>
      <c r="AW242" s="29"/>
      <c r="AX242" s="29"/>
      <c r="AY242" s="29"/>
      <c r="AZ242" s="29"/>
      <c r="BA242" s="29"/>
      <c r="BB242" s="29"/>
      <c r="BC242" s="29"/>
      <c r="BD242" s="29"/>
      <c r="BE242" s="29"/>
      <c r="BF242" s="29"/>
      <c r="BG242" s="29"/>
      <c r="BH242" s="29"/>
      <c r="BI242" s="29"/>
      <c r="BJ242" s="29"/>
      <c r="BK242" s="29"/>
      <c r="BL242" s="29"/>
      <c r="BM242" s="29"/>
      <c r="BN242" s="29"/>
      <c r="BO242" s="29"/>
      <c r="BP242" s="29"/>
      <c r="BQ242" s="29"/>
      <c r="BR242" s="29"/>
      <c r="BS242" s="29"/>
      <c r="BT242" s="29"/>
      <c r="BU242" s="29"/>
      <c r="BV242" s="29"/>
      <c r="BW242" s="29"/>
      <c r="BX242" s="29"/>
    </row>
    <row r="243" spans="1:76" s="30" customFormat="1">
      <c r="A243" s="31" t="str">
        <f>IF(F243&lt;&gt;"",1+MAX($A$207:A242),"")</f>
        <v/>
      </c>
      <c r="B243" s="45"/>
      <c r="C243" s="46"/>
      <c r="D243" s="49"/>
      <c r="E243" s="50"/>
      <c r="F243" s="51"/>
      <c r="G243" s="129"/>
      <c r="H243" s="217"/>
      <c r="I243" s="53"/>
      <c r="J243" s="217"/>
      <c r="K243" s="53"/>
      <c r="L243" s="52"/>
      <c r="M243" s="52"/>
      <c r="N243" s="52"/>
      <c r="O243" s="52"/>
      <c r="P243" s="29"/>
      <c r="Q243" s="29"/>
      <c r="R243" s="29"/>
      <c r="S243" s="29"/>
      <c r="T243" s="29"/>
      <c r="U243" s="29"/>
      <c r="V243" s="29"/>
      <c r="W243" s="29"/>
      <c r="X243" s="29"/>
      <c r="Y243" s="29"/>
      <c r="Z243" s="29"/>
      <c r="AA243" s="29"/>
      <c r="AB243" s="29"/>
      <c r="AC243" s="29"/>
      <c r="AD243" s="29"/>
      <c r="AE243" s="29"/>
      <c r="AF243" s="29"/>
      <c r="AG243" s="29"/>
      <c r="AH243" s="29"/>
      <c r="AI243" s="29"/>
      <c r="AJ243" s="29"/>
      <c r="AK243" s="29"/>
      <c r="AL243" s="29"/>
      <c r="AM243" s="29"/>
      <c r="AN243" s="29"/>
      <c r="AO243" s="29"/>
      <c r="AP243" s="29"/>
      <c r="AQ243" s="29"/>
      <c r="AR243" s="29"/>
      <c r="AS243" s="29"/>
      <c r="AT243" s="29"/>
      <c r="AU243" s="29"/>
      <c r="AV243" s="29"/>
      <c r="AW243" s="29"/>
      <c r="AX243" s="29"/>
      <c r="AY243" s="29"/>
      <c r="AZ243" s="29"/>
      <c r="BA243" s="29"/>
      <c r="BB243" s="29"/>
      <c r="BC243" s="29"/>
      <c r="BD243" s="29"/>
      <c r="BE243" s="29"/>
      <c r="BF243" s="29"/>
      <c r="BG243" s="29"/>
      <c r="BH243" s="29"/>
      <c r="BI243" s="29"/>
      <c r="BJ243" s="29"/>
      <c r="BK243" s="29"/>
      <c r="BL243" s="29"/>
      <c r="BM243" s="29"/>
      <c r="BN243" s="29"/>
      <c r="BO243" s="29"/>
      <c r="BP243" s="29"/>
      <c r="BQ243" s="29"/>
      <c r="BR243" s="29"/>
      <c r="BS243" s="29"/>
      <c r="BT243" s="29"/>
      <c r="BU243" s="29"/>
      <c r="BV243" s="29"/>
      <c r="BW243" s="29"/>
      <c r="BX243" s="29"/>
    </row>
    <row r="244" spans="1:76" s="30" customFormat="1">
      <c r="A244" s="31" t="str">
        <f>IF(F244&lt;&gt;"",1+MAX($A$207:A243),"")</f>
        <v/>
      </c>
      <c r="B244" s="45"/>
      <c r="C244" s="135"/>
      <c r="D244" s="136"/>
      <c r="E244" s="29"/>
      <c r="F244" s="137"/>
      <c r="G244" s="138"/>
      <c r="H244" s="219"/>
      <c r="I244" s="139"/>
      <c r="J244" s="219"/>
      <c r="K244" s="139"/>
      <c r="L244" s="29"/>
      <c r="M244" s="29"/>
      <c r="N244" s="52"/>
      <c r="O244" s="52"/>
      <c r="P244" s="29"/>
      <c r="Q244" s="29"/>
      <c r="R244" s="29"/>
      <c r="S244" s="29"/>
      <c r="T244" s="29"/>
      <c r="U244" s="29"/>
      <c r="V244" s="29"/>
      <c r="W244" s="29"/>
      <c r="X244" s="29"/>
      <c r="Y244" s="29"/>
      <c r="Z244" s="29"/>
      <c r="AA244" s="29"/>
      <c r="AB244" s="29"/>
      <c r="AC244" s="29"/>
      <c r="AD244" s="29"/>
      <c r="AE244" s="29"/>
      <c r="AF244" s="29"/>
      <c r="AG244" s="29"/>
      <c r="AH244" s="29"/>
      <c r="AI244" s="29"/>
      <c r="AJ244" s="29"/>
      <c r="AK244" s="29"/>
      <c r="AL244" s="29"/>
      <c r="AM244" s="29"/>
      <c r="AN244" s="29"/>
      <c r="AO244" s="29"/>
      <c r="AP244" s="29"/>
      <c r="AQ244" s="29"/>
      <c r="AR244" s="29"/>
      <c r="AS244" s="29"/>
      <c r="AT244" s="29"/>
      <c r="AU244" s="29"/>
      <c r="AV244" s="29"/>
      <c r="AW244" s="29"/>
      <c r="AX244" s="29"/>
      <c r="AY244" s="29"/>
      <c r="AZ244" s="29"/>
      <c r="BA244" s="29"/>
      <c r="BB244" s="29"/>
      <c r="BC244" s="29"/>
      <c r="BD244" s="29"/>
      <c r="BE244" s="29"/>
      <c r="BF244" s="29"/>
      <c r="BG244" s="29"/>
      <c r="BH244" s="29"/>
      <c r="BI244" s="29"/>
      <c r="BJ244" s="29"/>
      <c r="BK244" s="29"/>
      <c r="BL244" s="29"/>
      <c r="BM244" s="29"/>
      <c r="BN244" s="29"/>
      <c r="BO244" s="29"/>
      <c r="BP244" s="29"/>
      <c r="BQ244" s="29"/>
      <c r="BR244" s="29"/>
      <c r="BS244" s="29"/>
      <c r="BT244" s="29"/>
      <c r="BU244" s="29"/>
      <c r="BV244" s="29"/>
      <c r="BW244" s="29"/>
      <c r="BX244" s="29"/>
    </row>
    <row r="245" spans="1:76" s="30" customFormat="1">
      <c r="A245" s="31" t="str">
        <f>IF(F245&lt;&gt;"",1+MAX($A$207:A244),"")</f>
        <v/>
      </c>
      <c r="B245" s="45"/>
      <c r="C245" s="135"/>
      <c r="D245" s="136"/>
      <c r="E245" s="29"/>
      <c r="F245" s="137"/>
      <c r="G245" s="138"/>
      <c r="H245" s="219"/>
      <c r="I245" s="139"/>
      <c r="J245" s="219"/>
      <c r="K245" s="139"/>
      <c r="L245" s="29"/>
      <c r="M245" s="29"/>
      <c r="N245" s="52"/>
      <c r="O245" s="52"/>
      <c r="P245" s="29"/>
      <c r="Q245" s="29"/>
      <c r="R245" s="29"/>
      <c r="S245" s="29"/>
      <c r="T245" s="29"/>
      <c r="U245" s="29"/>
      <c r="V245" s="29"/>
      <c r="W245" s="29"/>
      <c r="X245" s="29"/>
      <c r="Y245" s="29"/>
      <c r="Z245" s="29"/>
      <c r="AA245" s="29"/>
      <c r="AB245" s="29"/>
      <c r="AC245" s="29"/>
      <c r="AD245" s="29"/>
      <c r="AE245" s="29"/>
      <c r="AF245" s="29"/>
      <c r="AG245" s="29"/>
      <c r="AH245" s="29"/>
      <c r="AI245" s="29"/>
      <c r="AJ245" s="29"/>
      <c r="AK245" s="29"/>
      <c r="AL245" s="29"/>
      <c r="AM245" s="29"/>
      <c r="AN245" s="29"/>
      <c r="AO245" s="29"/>
      <c r="AP245" s="29"/>
      <c r="AQ245" s="29"/>
      <c r="AR245" s="29"/>
      <c r="AS245" s="29"/>
      <c r="AT245" s="29"/>
      <c r="AU245" s="29"/>
      <c r="AV245" s="29"/>
      <c r="AW245" s="29"/>
      <c r="AX245" s="29"/>
      <c r="AY245" s="29"/>
      <c r="AZ245" s="29"/>
      <c r="BA245" s="29"/>
      <c r="BB245" s="29"/>
      <c r="BC245" s="29"/>
      <c r="BD245" s="29"/>
      <c r="BE245" s="29"/>
      <c r="BF245" s="29"/>
      <c r="BG245" s="29"/>
      <c r="BH245" s="29"/>
      <c r="BI245" s="29"/>
      <c r="BJ245" s="29"/>
      <c r="BK245" s="29"/>
      <c r="BL245" s="29"/>
      <c r="BM245" s="29"/>
      <c r="BN245" s="29"/>
      <c r="BO245" s="29"/>
      <c r="BP245" s="29"/>
      <c r="BQ245" s="29"/>
      <c r="BR245" s="29"/>
      <c r="BS245" s="29"/>
      <c r="BT245" s="29"/>
      <c r="BU245" s="29"/>
      <c r="BV245" s="29"/>
      <c r="BW245" s="29"/>
      <c r="BX245" s="29"/>
    </row>
    <row r="246" spans="1:76" s="30" customFormat="1">
      <c r="A246" s="31" t="str">
        <f>IF(F246&lt;&gt;"",1+MAX($A$207:A245),"")</f>
        <v/>
      </c>
      <c r="B246" s="45"/>
      <c r="C246" s="135"/>
      <c r="D246" s="136"/>
      <c r="E246" s="29"/>
      <c r="F246" s="137"/>
      <c r="G246" s="138"/>
      <c r="H246" s="219"/>
      <c r="I246" s="139"/>
      <c r="J246" s="219"/>
      <c r="K246" s="139"/>
      <c r="L246" s="29"/>
      <c r="M246" s="29"/>
      <c r="N246" s="52"/>
      <c r="O246" s="52"/>
      <c r="P246" s="29"/>
      <c r="Q246" s="29"/>
      <c r="R246" s="29"/>
      <c r="S246" s="29"/>
      <c r="T246" s="29"/>
      <c r="U246" s="29"/>
      <c r="V246" s="29"/>
      <c r="W246" s="29"/>
      <c r="X246" s="29"/>
      <c r="Y246" s="29"/>
      <c r="Z246" s="29"/>
      <c r="AA246" s="29"/>
      <c r="AB246" s="29"/>
      <c r="AC246" s="29"/>
      <c r="AD246" s="29"/>
      <c r="AE246" s="29"/>
      <c r="AF246" s="29"/>
      <c r="AG246" s="29"/>
      <c r="AH246" s="29"/>
      <c r="AI246" s="29"/>
      <c r="AJ246" s="29"/>
      <c r="AK246" s="29"/>
      <c r="AL246" s="29"/>
      <c r="AM246" s="29"/>
      <c r="AN246" s="29"/>
      <c r="AO246" s="29"/>
      <c r="AP246" s="29"/>
      <c r="AQ246" s="29"/>
      <c r="AR246" s="29"/>
      <c r="AS246" s="29"/>
      <c r="AT246" s="29"/>
      <c r="AU246" s="29"/>
      <c r="AV246" s="29"/>
      <c r="AW246" s="29"/>
      <c r="AX246" s="29"/>
      <c r="AY246" s="29"/>
      <c r="AZ246" s="29"/>
      <c r="BA246" s="29"/>
      <c r="BB246" s="29"/>
      <c r="BC246" s="29"/>
      <c r="BD246" s="29"/>
      <c r="BE246" s="29"/>
      <c r="BF246" s="29"/>
      <c r="BG246" s="29"/>
      <c r="BH246" s="29"/>
      <c r="BI246" s="29"/>
      <c r="BJ246" s="29"/>
      <c r="BK246" s="29"/>
      <c r="BL246" s="29"/>
      <c r="BM246" s="29"/>
      <c r="BN246" s="29"/>
      <c r="BO246" s="29"/>
      <c r="BP246" s="29"/>
      <c r="BQ246" s="29"/>
      <c r="BR246" s="29"/>
      <c r="BS246" s="29"/>
      <c r="BT246" s="29"/>
      <c r="BU246" s="29"/>
      <c r="BV246" s="29"/>
      <c r="BW246" s="29"/>
      <c r="BX246" s="29"/>
    </row>
    <row r="247" spans="1:76" s="30" customFormat="1">
      <c r="A247" s="31" t="str">
        <f>IF(F247&lt;&gt;"",1+MAX($A$207:A246),"")</f>
        <v/>
      </c>
      <c r="B247" s="45"/>
      <c r="C247" s="135"/>
      <c r="D247" s="136"/>
      <c r="E247" s="29"/>
      <c r="F247" s="137"/>
      <c r="G247" s="138"/>
      <c r="H247" s="219"/>
      <c r="I247" s="139"/>
      <c r="J247" s="219"/>
      <c r="K247" s="139"/>
      <c r="L247" s="29"/>
      <c r="M247" s="29"/>
      <c r="N247" s="52"/>
      <c r="O247" s="52"/>
      <c r="P247" s="29"/>
      <c r="Q247" s="29"/>
      <c r="R247" s="29"/>
      <c r="S247" s="29"/>
      <c r="T247" s="29"/>
      <c r="U247" s="29"/>
      <c r="V247" s="29"/>
      <c r="W247" s="29"/>
      <c r="X247" s="29"/>
      <c r="Y247" s="29"/>
      <c r="Z247" s="29"/>
      <c r="AA247" s="29"/>
      <c r="AB247" s="29"/>
      <c r="AC247" s="29"/>
      <c r="AD247" s="29"/>
      <c r="AE247" s="29"/>
      <c r="AF247" s="29"/>
      <c r="AG247" s="29"/>
      <c r="AH247" s="29"/>
      <c r="AI247" s="29"/>
      <c r="AJ247" s="29"/>
      <c r="AK247" s="29"/>
      <c r="AL247" s="29"/>
      <c r="AM247" s="29"/>
      <c r="AN247" s="29"/>
      <c r="AO247" s="29"/>
      <c r="AP247" s="29"/>
      <c r="AQ247" s="29"/>
      <c r="AR247" s="29"/>
      <c r="AS247" s="29"/>
      <c r="AT247" s="29"/>
      <c r="AU247" s="29"/>
      <c r="AV247" s="29"/>
      <c r="AW247" s="29"/>
      <c r="AX247" s="29"/>
      <c r="AY247" s="29"/>
      <c r="AZ247" s="29"/>
      <c r="BA247" s="29"/>
      <c r="BB247" s="29"/>
      <c r="BC247" s="29"/>
      <c r="BD247" s="29"/>
      <c r="BE247" s="29"/>
      <c r="BF247" s="29"/>
      <c r="BG247" s="29"/>
      <c r="BH247" s="29"/>
      <c r="BI247" s="29"/>
      <c r="BJ247" s="29"/>
      <c r="BK247" s="29"/>
      <c r="BL247" s="29"/>
      <c r="BM247" s="29"/>
      <c r="BN247" s="29"/>
      <c r="BO247" s="29"/>
      <c r="BP247" s="29"/>
      <c r="BQ247" s="29"/>
      <c r="BR247" s="29"/>
      <c r="BS247" s="29"/>
      <c r="BT247" s="29"/>
      <c r="BU247" s="29"/>
      <c r="BV247" s="29"/>
      <c r="BW247" s="29"/>
      <c r="BX247" s="29"/>
    </row>
    <row r="248" spans="1:76" s="30" customFormat="1">
      <c r="A248" s="31" t="str">
        <f>IF(F248&lt;&gt;"",1+MAX($A$207:A247),"")</f>
        <v/>
      </c>
      <c r="B248" s="45"/>
      <c r="C248" s="135"/>
      <c r="D248" s="136"/>
      <c r="E248" s="29"/>
      <c r="F248" s="137"/>
      <c r="G248" s="138"/>
      <c r="H248" s="219"/>
      <c r="I248" s="139"/>
      <c r="J248" s="219"/>
      <c r="K248" s="139"/>
      <c r="L248" s="29"/>
      <c r="M248" s="29"/>
      <c r="N248" s="52"/>
      <c r="O248" s="52"/>
      <c r="P248" s="29"/>
      <c r="Q248" s="29"/>
      <c r="R248" s="29"/>
      <c r="S248" s="29"/>
      <c r="T248" s="29"/>
      <c r="U248" s="29"/>
      <c r="V248" s="29"/>
      <c r="W248" s="29"/>
      <c r="X248" s="29"/>
      <c r="Y248" s="29"/>
      <c r="Z248" s="29"/>
      <c r="AA248" s="29"/>
      <c r="AB248" s="29"/>
      <c r="AC248" s="29"/>
      <c r="AD248" s="29"/>
      <c r="AE248" s="29"/>
      <c r="AF248" s="29"/>
      <c r="AG248" s="29"/>
      <c r="AH248" s="29"/>
      <c r="AI248" s="29"/>
      <c r="AJ248" s="29"/>
      <c r="AK248" s="29"/>
      <c r="AL248" s="29"/>
      <c r="AM248" s="29"/>
      <c r="AN248" s="29"/>
      <c r="AO248" s="29"/>
      <c r="AP248" s="29"/>
      <c r="AQ248" s="29"/>
      <c r="AR248" s="29"/>
      <c r="AS248" s="29"/>
      <c r="AT248" s="29"/>
      <c r="AU248" s="29"/>
      <c r="AV248" s="29"/>
      <c r="AW248" s="29"/>
      <c r="AX248" s="29"/>
      <c r="AY248" s="29"/>
      <c r="AZ248" s="29"/>
      <c r="BA248" s="29"/>
      <c r="BB248" s="29"/>
      <c r="BC248" s="29"/>
      <c r="BD248" s="29"/>
      <c r="BE248" s="29"/>
      <c r="BF248" s="29"/>
      <c r="BG248" s="29"/>
      <c r="BH248" s="29"/>
      <c r="BI248" s="29"/>
      <c r="BJ248" s="29"/>
      <c r="BK248" s="29"/>
      <c r="BL248" s="29"/>
      <c r="BM248" s="29"/>
      <c r="BN248" s="29"/>
      <c r="BO248" s="29"/>
      <c r="BP248" s="29"/>
      <c r="BQ248" s="29"/>
      <c r="BR248" s="29"/>
      <c r="BS248" s="29"/>
      <c r="BT248" s="29"/>
      <c r="BU248" s="29"/>
      <c r="BV248" s="29"/>
      <c r="BW248" s="29"/>
      <c r="BX248" s="29"/>
    </row>
    <row r="249" spans="1:76" s="30" customFormat="1">
      <c r="A249" s="31" t="str">
        <f>IF(F249&lt;&gt;"",1+MAX($A$207:A248),"")</f>
        <v/>
      </c>
      <c r="B249" s="45"/>
      <c r="C249" s="135"/>
      <c r="D249" s="136"/>
      <c r="E249" s="29"/>
      <c r="F249" s="137"/>
      <c r="G249" s="138"/>
      <c r="H249" s="219"/>
      <c r="I249" s="139"/>
      <c r="J249" s="219"/>
      <c r="K249" s="139"/>
      <c r="L249" s="29"/>
      <c r="M249" s="29"/>
      <c r="N249" s="52"/>
      <c r="O249" s="52"/>
      <c r="P249" s="29"/>
      <c r="Q249" s="29"/>
      <c r="R249" s="29"/>
      <c r="S249" s="29"/>
      <c r="T249" s="29"/>
      <c r="U249" s="29"/>
      <c r="V249" s="29"/>
      <c r="W249" s="29"/>
      <c r="X249" s="29"/>
      <c r="Y249" s="29"/>
      <c r="Z249" s="29"/>
      <c r="AA249" s="29"/>
      <c r="AB249" s="29"/>
      <c r="AC249" s="29"/>
      <c r="AD249" s="29"/>
      <c r="AE249" s="29"/>
      <c r="AF249" s="29"/>
      <c r="AG249" s="29"/>
      <c r="AH249" s="29"/>
      <c r="AI249" s="29"/>
      <c r="AJ249" s="29"/>
      <c r="AK249" s="29"/>
      <c r="AL249" s="29"/>
      <c r="AM249" s="29"/>
      <c r="AN249" s="29"/>
      <c r="AO249" s="29"/>
      <c r="AP249" s="29"/>
      <c r="AQ249" s="29"/>
      <c r="AR249" s="29"/>
      <c r="AS249" s="29"/>
      <c r="AT249" s="29"/>
      <c r="AU249" s="29"/>
      <c r="AV249" s="29"/>
      <c r="AW249" s="29"/>
      <c r="AX249" s="29"/>
      <c r="AY249" s="29"/>
      <c r="AZ249" s="29"/>
      <c r="BA249" s="29"/>
      <c r="BB249" s="29"/>
      <c r="BC249" s="29"/>
      <c r="BD249" s="29"/>
      <c r="BE249" s="29"/>
      <c r="BF249" s="29"/>
      <c r="BG249" s="29"/>
      <c r="BH249" s="29"/>
      <c r="BI249" s="29"/>
      <c r="BJ249" s="29"/>
      <c r="BK249" s="29"/>
      <c r="BL249" s="29"/>
      <c r="BM249" s="29"/>
      <c r="BN249" s="29"/>
      <c r="BO249" s="29"/>
      <c r="BP249" s="29"/>
      <c r="BQ249" s="29"/>
      <c r="BR249" s="29"/>
      <c r="BS249" s="29"/>
      <c r="BT249" s="29"/>
      <c r="BU249" s="29"/>
      <c r="BV249" s="29"/>
      <c r="BW249" s="29"/>
      <c r="BX249" s="29"/>
    </row>
    <row r="250" spans="1:76" s="30" customFormat="1">
      <c r="A250" s="31" t="str">
        <f>IF(F250&lt;&gt;"",1+MAX($A$207:A249),"")</f>
        <v/>
      </c>
      <c r="B250" s="45"/>
      <c r="C250" s="135"/>
      <c r="D250" s="136"/>
      <c r="E250" s="29"/>
      <c r="F250" s="137"/>
      <c r="G250" s="138"/>
      <c r="H250" s="219"/>
      <c r="I250" s="139"/>
      <c r="J250" s="219"/>
      <c r="K250" s="139"/>
      <c r="L250" s="29"/>
      <c r="M250" s="29"/>
      <c r="N250" s="52"/>
      <c r="O250" s="52"/>
      <c r="P250" s="29"/>
      <c r="Q250" s="29"/>
      <c r="R250" s="29"/>
      <c r="S250" s="29"/>
      <c r="T250" s="29"/>
      <c r="U250" s="29"/>
      <c r="V250" s="29"/>
      <c r="W250" s="29"/>
      <c r="X250" s="29"/>
      <c r="Y250" s="29"/>
      <c r="Z250" s="29"/>
      <c r="AA250" s="29"/>
      <c r="AB250" s="29"/>
      <c r="AC250" s="29"/>
      <c r="AD250" s="29"/>
      <c r="AE250" s="29"/>
      <c r="AF250" s="29"/>
      <c r="AG250" s="29"/>
      <c r="AH250" s="29"/>
      <c r="AI250" s="29"/>
      <c r="AJ250" s="29"/>
      <c r="AK250" s="29"/>
      <c r="AL250" s="29"/>
      <c r="AM250" s="29"/>
      <c r="AN250" s="29"/>
      <c r="AO250" s="29"/>
      <c r="AP250" s="29"/>
      <c r="AQ250" s="29"/>
      <c r="AR250" s="29"/>
      <c r="AS250" s="29"/>
      <c r="AT250" s="29"/>
      <c r="AU250" s="29"/>
      <c r="AV250" s="29"/>
      <c r="AW250" s="29"/>
      <c r="AX250" s="29"/>
      <c r="AY250" s="29"/>
      <c r="AZ250" s="29"/>
      <c r="BA250" s="29"/>
      <c r="BB250" s="29"/>
      <c r="BC250" s="29"/>
      <c r="BD250" s="29"/>
      <c r="BE250" s="29"/>
      <c r="BF250" s="29"/>
      <c r="BG250" s="29"/>
      <c r="BH250" s="29"/>
      <c r="BI250" s="29"/>
      <c r="BJ250" s="29"/>
      <c r="BK250" s="29"/>
      <c r="BL250" s="29"/>
      <c r="BM250" s="29"/>
      <c r="BN250" s="29"/>
      <c r="BO250" s="29"/>
      <c r="BP250" s="29"/>
      <c r="BQ250" s="29"/>
      <c r="BR250" s="29"/>
      <c r="BS250" s="29"/>
      <c r="BT250" s="29"/>
      <c r="BU250" s="29"/>
      <c r="BV250" s="29"/>
      <c r="BW250" s="29"/>
      <c r="BX250" s="29"/>
    </row>
    <row r="251" spans="1:76">
      <c r="A251" s="31" t="str">
        <f>IF(F251&lt;&gt;"",1+MAX($A$207:A250),"")</f>
        <v/>
      </c>
      <c r="N251" s="52"/>
      <c r="O251" s="52"/>
    </row>
    <row r="252" spans="1:76">
      <c r="A252" s="31" t="str">
        <f>IF(F252&lt;&gt;"",1+MAX($A$207:A251),"")</f>
        <v/>
      </c>
      <c r="N252" s="52"/>
      <c r="O252" s="52"/>
    </row>
    <row r="253" spans="1:76">
      <c r="A253" s="31" t="str">
        <f>IF(F253&lt;&gt;"",1+MAX($A$207:A252),"")</f>
        <v/>
      </c>
      <c r="N253" s="52"/>
      <c r="O253" s="52"/>
    </row>
    <row r="254" spans="1:76">
      <c r="A254" s="31" t="str">
        <f>IF(F254&lt;&gt;"",1+MAX($A$207:A253),"")</f>
        <v/>
      </c>
      <c r="N254" s="52"/>
      <c r="O254" s="52"/>
    </row>
    <row r="255" spans="1:76">
      <c r="A255" s="31" t="str">
        <f>IF(F255&lt;&gt;"",1+MAX($A$207:A254),"")</f>
        <v/>
      </c>
      <c r="N255" s="52"/>
      <c r="O255" s="52"/>
    </row>
    <row r="256" spans="1:76">
      <c r="A256" s="31" t="str">
        <f>IF(F256&lt;&gt;"",1+MAX($A$207:A255),"")</f>
        <v/>
      </c>
      <c r="N256" s="52"/>
      <c r="O256" s="52"/>
    </row>
    <row r="257" spans="1:15">
      <c r="A257" s="31" t="str">
        <f>IF(F257&lt;&gt;"",1+MAX($A$207:A256),"")</f>
        <v/>
      </c>
      <c r="N257" s="52"/>
      <c r="O257" s="52"/>
    </row>
    <row r="258" spans="1:15">
      <c r="A258" s="31" t="str">
        <f>IF(F258&lt;&gt;"",1+MAX($A$207:A257),"")</f>
        <v/>
      </c>
      <c r="N258" s="52"/>
      <c r="O258" s="52"/>
    </row>
    <row r="259" spans="1:15">
      <c r="A259" s="31" t="str">
        <f>IF(F259&lt;&gt;"",1+MAX($A$207:A258),"")</f>
        <v/>
      </c>
      <c r="N259" s="52"/>
      <c r="O259" s="52"/>
    </row>
    <row r="260" spans="1:15">
      <c r="A260" s="31" t="str">
        <f>IF(F260&lt;&gt;"",1+MAX($A$207:A259),"")</f>
        <v/>
      </c>
      <c r="N260" s="52"/>
      <c r="O260" s="52"/>
    </row>
    <row r="261" spans="1:15">
      <c r="A261" s="31" t="str">
        <f>IF(F261&lt;&gt;"",1+MAX($A$207:A260),"")</f>
        <v/>
      </c>
      <c r="N261" s="52"/>
      <c r="O261" s="52"/>
    </row>
    <row r="262" spans="1:15">
      <c r="A262" s="31" t="str">
        <f>IF(F262&lt;&gt;"",1+MAX($A$207:A261),"")</f>
        <v/>
      </c>
      <c r="N262" s="52"/>
      <c r="O262" s="52"/>
    </row>
    <row r="263" spans="1:15">
      <c r="A263" s="31" t="str">
        <f>IF(F263&lt;&gt;"",1+MAX($A$207:A262),"")</f>
        <v/>
      </c>
      <c r="N263" s="52"/>
      <c r="O263" s="52"/>
    </row>
    <row r="264" spans="1:15">
      <c r="A264" s="31" t="str">
        <f>IF(F264&lt;&gt;"",1+MAX($A$207:A263),"")</f>
        <v/>
      </c>
      <c r="N264" s="52"/>
      <c r="O264" s="52"/>
    </row>
    <row r="265" spans="1:15">
      <c r="A265" s="31" t="str">
        <f>IF(F265&lt;&gt;"",1+MAX($A$207:A264),"")</f>
        <v/>
      </c>
      <c r="N265" s="52"/>
      <c r="O265" s="52"/>
    </row>
    <row r="266" spans="1:15">
      <c r="A266" s="31" t="str">
        <f>IF(F266&lt;&gt;"",1+MAX($A$207:A265),"")</f>
        <v/>
      </c>
      <c r="N266" s="52"/>
      <c r="O266" s="52"/>
    </row>
    <row r="267" spans="1:15">
      <c r="A267" s="31" t="str">
        <f>IF(F267&lt;&gt;"",1+MAX($A$207:A266),"")</f>
        <v/>
      </c>
      <c r="N267" s="52"/>
      <c r="O267" s="52"/>
    </row>
    <row r="268" spans="1:15">
      <c r="A268" s="31" t="str">
        <f>IF(F268&lt;&gt;"",1+MAX($A$207:A267),"")</f>
        <v/>
      </c>
      <c r="N268" s="52"/>
      <c r="O268" s="52"/>
    </row>
    <row r="269" spans="1:15">
      <c r="A269" s="31" t="str">
        <f>IF(F269&lt;&gt;"",1+MAX($A$207:A268),"")</f>
        <v/>
      </c>
      <c r="N269" s="52"/>
      <c r="O269" s="52"/>
    </row>
    <row r="270" spans="1:15">
      <c r="A270" s="31" t="str">
        <f>IF(F270&lt;&gt;"",1+MAX($A$207:A269),"")</f>
        <v/>
      </c>
      <c r="N270" s="52"/>
      <c r="O270" s="52"/>
    </row>
    <row r="271" spans="1:15">
      <c r="A271" s="31" t="str">
        <f>IF(F271&lt;&gt;"",1+MAX($A$207:A270),"")</f>
        <v/>
      </c>
      <c r="N271" s="52"/>
      <c r="O271" s="52"/>
    </row>
    <row r="272" spans="1:15">
      <c r="A272" s="31" t="str">
        <f>IF(F272&lt;&gt;"",1+MAX($A$207:A271),"")</f>
        <v/>
      </c>
      <c r="N272" s="52"/>
      <c r="O272" s="52"/>
    </row>
    <row r="273" spans="1:15">
      <c r="A273" s="31" t="str">
        <f>IF(F273&lt;&gt;"",1+MAX($A$207:A272),"")</f>
        <v/>
      </c>
      <c r="N273" s="52"/>
      <c r="O273" s="52"/>
    </row>
    <row r="274" spans="1:15">
      <c r="A274" s="31" t="str">
        <f>IF(F274&lt;&gt;"",1+MAX($A$207:A273),"")</f>
        <v/>
      </c>
      <c r="N274" s="52"/>
      <c r="O274" s="52"/>
    </row>
    <row r="275" spans="1:15">
      <c r="A275" s="31" t="str">
        <f>IF(F275&lt;&gt;"",1+MAX($A$207:A274),"")</f>
        <v/>
      </c>
      <c r="N275" s="52"/>
      <c r="O275" s="52"/>
    </row>
    <row r="276" spans="1:15">
      <c r="A276" s="31" t="str">
        <f>IF(F276&lt;&gt;"",1+MAX($A$207:A275),"")</f>
        <v/>
      </c>
      <c r="N276" s="52"/>
      <c r="O276" s="52"/>
    </row>
    <row r="277" spans="1:15">
      <c r="A277" s="31" t="str">
        <f>IF(F277&lt;&gt;"",1+MAX($A$207:A276),"")</f>
        <v/>
      </c>
      <c r="N277" s="52"/>
      <c r="O277" s="52"/>
    </row>
    <row r="278" spans="1:15">
      <c r="A278" s="31" t="str">
        <f>IF(F278&lt;&gt;"",1+MAX($A$207:A277),"")</f>
        <v/>
      </c>
      <c r="N278" s="52"/>
      <c r="O278" s="52"/>
    </row>
    <row r="279" spans="1:15">
      <c r="A279" s="31" t="str">
        <f>IF(F279&lt;&gt;"",1+MAX($A$207:A278),"")</f>
        <v/>
      </c>
      <c r="N279" s="52"/>
      <c r="O279" s="52"/>
    </row>
    <row r="280" spans="1:15">
      <c r="A280" s="31" t="str">
        <f>IF(F280&lt;&gt;"",1+MAX($A$207:A279),"")</f>
        <v/>
      </c>
      <c r="N280" s="52"/>
      <c r="O280" s="52"/>
    </row>
    <row r="281" spans="1:15">
      <c r="A281" s="31" t="str">
        <f>IF(F281&lt;&gt;"",1+MAX($A$207:A280),"")</f>
        <v/>
      </c>
      <c r="N281" s="52"/>
      <c r="O281" s="52"/>
    </row>
    <row r="282" spans="1:15">
      <c r="A282" s="31" t="str">
        <f>IF(F282&lt;&gt;"",1+MAX($A$207:A281),"")</f>
        <v/>
      </c>
      <c r="N282" s="52"/>
      <c r="O282" s="52"/>
    </row>
    <row r="283" spans="1:15">
      <c r="A283" s="31" t="str">
        <f>IF(F283&lt;&gt;"",1+MAX($A$207:A282),"")</f>
        <v/>
      </c>
      <c r="N283" s="52"/>
      <c r="O283" s="52"/>
    </row>
    <row r="284" spans="1:15">
      <c r="A284" s="31" t="str">
        <f>IF(F284&lt;&gt;"",1+MAX($A$207:A283),"")</f>
        <v/>
      </c>
      <c r="N284" s="52"/>
      <c r="O284" s="52"/>
    </row>
    <row r="285" spans="1:15">
      <c r="A285" s="31" t="str">
        <f>IF(F285&lt;&gt;"",1+MAX($A$207:A284),"")</f>
        <v/>
      </c>
      <c r="N285" s="52"/>
      <c r="O285" s="52"/>
    </row>
    <row r="286" spans="1:15">
      <c r="A286" s="31" t="str">
        <f>IF(F286&lt;&gt;"",1+MAX($A$207:A285),"")</f>
        <v/>
      </c>
      <c r="N286" s="52"/>
      <c r="O286" s="52"/>
    </row>
    <row r="287" spans="1:15">
      <c r="A287" s="31" t="str">
        <f>IF(F287&lt;&gt;"",1+MAX($A$207:A286),"")</f>
        <v/>
      </c>
      <c r="N287" s="52"/>
      <c r="O287" s="52"/>
    </row>
    <row r="288" spans="1:15">
      <c r="A288" s="31" t="str">
        <f>IF(F288&lt;&gt;"",1+MAX($A$207:A287),"")</f>
        <v/>
      </c>
      <c r="N288" s="52"/>
      <c r="O288" s="52"/>
    </row>
    <row r="289" spans="1:15">
      <c r="A289" s="31" t="str">
        <f>IF(F289&lt;&gt;"",1+MAX($A$207:A288),"")</f>
        <v/>
      </c>
      <c r="N289" s="52"/>
      <c r="O289" s="52"/>
    </row>
    <row r="290" spans="1:15">
      <c r="A290" s="31" t="str">
        <f>IF(F290&lt;&gt;"",1+MAX($A$207:A289),"")</f>
        <v/>
      </c>
      <c r="N290" s="52"/>
      <c r="O290" s="52"/>
    </row>
    <row r="291" spans="1:15">
      <c r="A291" s="31" t="str">
        <f>IF(F291&lt;&gt;"",1+MAX($A$207:A290),"")</f>
        <v/>
      </c>
      <c r="N291" s="52"/>
      <c r="O291" s="52"/>
    </row>
    <row r="292" spans="1:15">
      <c r="A292" s="31" t="str">
        <f>IF(F292&lt;&gt;"",1+MAX($A$207:A291),"")</f>
        <v/>
      </c>
      <c r="N292" s="52"/>
      <c r="O292" s="52"/>
    </row>
    <row r="293" spans="1:15">
      <c r="A293" s="31" t="str">
        <f>IF(F293&lt;&gt;"",1+MAX($A$207:A292),"")</f>
        <v/>
      </c>
      <c r="N293" s="52"/>
      <c r="O293" s="52"/>
    </row>
    <row r="294" spans="1:15">
      <c r="A294" s="31" t="str">
        <f>IF(F294&lt;&gt;"",1+MAX($A$207:A293),"")</f>
        <v/>
      </c>
      <c r="N294" s="52"/>
      <c r="O294" s="52"/>
    </row>
    <row r="295" spans="1:15">
      <c r="A295" s="31" t="str">
        <f>IF(F295&lt;&gt;"",1+MAX($A$207:A294),"")</f>
        <v/>
      </c>
      <c r="N295" s="52"/>
      <c r="O295" s="52"/>
    </row>
    <row r="296" spans="1:15">
      <c r="A296" s="31" t="str">
        <f>IF(F296&lt;&gt;"",1+MAX($A$207:A295),"")</f>
        <v/>
      </c>
      <c r="N296" s="52"/>
      <c r="O296" s="52"/>
    </row>
    <row r="297" spans="1:15">
      <c r="A297" s="31" t="str">
        <f>IF(F297&lt;&gt;"",1+MAX($A$207:A296),"")</f>
        <v/>
      </c>
      <c r="N297" s="52"/>
      <c r="O297" s="52"/>
    </row>
    <row r="298" spans="1:15">
      <c r="A298" s="31" t="str">
        <f>IF(F298&lt;&gt;"",1+MAX($A$207:A297),"")</f>
        <v/>
      </c>
      <c r="N298" s="52"/>
      <c r="O298" s="52"/>
    </row>
    <row r="299" spans="1:15">
      <c r="A299" s="31" t="str">
        <f>IF(F299&lt;&gt;"",1+MAX($A$207:A298),"")</f>
        <v/>
      </c>
      <c r="N299" s="52"/>
      <c r="O299" s="52"/>
    </row>
    <row r="300" spans="1:15">
      <c r="A300" s="31" t="str">
        <f>IF(F300&lt;&gt;"",1+MAX($A$207:A299),"")</f>
        <v/>
      </c>
      <c r="N300" s="52"/>
      <c r="O300" s="52"/>
    </row>
    <row r="301" spans="1:15">
      <c r="A301" s="31" t="str">
        <f>IF(F301&lt;&gt;"",1+MAX($A$207:A300),"")</f>
        <v/>
      </c>
      <c r="N301" s="52"/>
      <c r="O301" s="52"/>
    </row>
    <row r="302" spans="1:15">
      <c r="A302" s="31" t="str">
        <f>IF(F302&lt;&gt;"",1+MAX($A$207:A301),"")</f>
        <v/>
      </c>
      <c r="N302" s="52"/>
      <c r="O302" s="52"/>
    </row>
    <row r="303" spans="1:15">
      <c r="A303" s="31" t="str">
        <f>IF(F303&lt;&gt;"",1+MAX($A$207:A302),"")</f>
        <v/>
      </c>
      <c r="N303" s="52"/>
      <c r="O303" s="52"/>
    </row>
    <row r="304" spans="1:15">
      <c r="A304" s="31" t="str">
        <f>IF(F304&lt;&gt;"",1+MAX($A$207:A303),"")</f>
        <v/>
      </c>
      <c r="N304" s="52"/>
      <c r="O304" s="52"/>
    </row>
    <row r="305" spans="1:15">
      <c r="A305" s="31" t="str">
        <f>IF(F305&lt;&gt;"",1+MAX($A$207:A304),"")</f>
        <v/>
      </c>
      <c r="N305" s="52"/>
      <c r="O305" s="52"/>
    </row>
    <row r="306" spans="1:15">
      <c r="A306" s="31" t="str">
        <f>IF(F306&lt;&gt;"",1+MAX($A$207:A305),"")</f>
        <v/>
      </c>
      <c r="N306" s="52"/>
      <c r="O306" s="52"/>
    </row>
    <row r="307" spans="1:15">
      <c r="A307" s="31" t="str">
        <f>IF(F307&lt;&gt;"",1+MAX($A$207:A306),"")</f>
        <v/>
      </c>
      <c r="N307" s="52"/>
      <c r="O307" s="52"/>
    </row>
    <row r="308" spans="1:15">
      <c r="A308" s="31" t="str">
        <f>IF(F308&lt;&gt;"",1+MAX($A$207:A307),"")</f>
        <v/>
      </c>
      <c r="N308" s="52"/>
      <c r="O308" s="52"/>
    </row>
    <row r="309" spans="1:15">
      <c r="A309" s="31" t="str">
        <f>IF(F309&lt;&gt;"",1+MAX($A$207:A308),"")</f>
        <v/>
      </c>
      <c r="N309" s="52"/>
      <c r="O309" s="52"/>
    </row>
    <row r="310" spans="1:15">
      <c r="A310" s="31" t="str">
        <f>IF(F310&lt;&gt;"",1+MAX($A$207:A309),"")</f>
        <v/>
      </c>
      <c r="N310" s="52"/>
      <c r="O310" s="52"/>
    </row>
    <row r="311" spans="1:15">
      <c r="A311" s="31" t="str">
        <f>IF(F311&lt;&gt;"",1+MAX($A$207:A310),"")</f>
        <v/>
      </c>
      <c r="N311" s="52"/>
      <c r="O311" s="52"/>
    </row>
    <row r="312" spans="1:15">
      <c r="A312" s="31" t="str">
        <f>IF(F312&lt;&gt;"",1+MAX($A$207:A311),"")</f>
        <v/>
      </c>
      <c r="N312" s="52"/>
      <c r="O312" s="52"/>
    </row>
    <row r="313" spans="1:15">
      <c r="A313" s="31" t="str">
        <f>IF(F313&lt;&gt;"",1+MAX($A$207:A312),"")</f>
        <v/>
      </c>
      <c r="N313" s="52"/>
      <c r="O313" s="52"/>
    </row>
    <row r="314" spans="1:15">
      <c r="A314" s="31" t="str">
        <f>IF(F314&lt;&gt;"",1+MAX($A$207:A313),"")</f>
        <v/>
      </c>
      <c r="N314" s="52"/>
      <c r="O314" s="52"/>
    </row>
    <row r="315" spans="1:15">
      <c r="A315" s="31" t="str">
        <f>IF(F315&lt;&gt;"",1+MAX($A$207:A314),"")</f>
        <v/>
      </c>
      <c r="N315" s="52"/>
      <c r="O315" s="52"/>
    </row>
    <row r="316" spans="1:15">
      <c r="A316" s="31" t="str">
        <f>IF(F316&lt;&gt;"",1+MAX($A$207:A315),"")</f>
        <v/>
      </c>
      <c r="N316" s="52"/>
      <c r="O316" s="52"/>
    </row>
    <row r="317" spans="1:15">
      <c r="A317" s="31" t="str">
        <f>IF(F317&lt;&gt;"",1+MAX($A$207:A316),"")</f>
        <v/>
      </c>
      <c r="N317" s="52"/>
      <c r="O317" s="52"/>
    </row>
    <row r="318" spans="1:15">
      <c r="A318" s="31" t="str">
        <f>IF(F318&lt;&gt;"",1+MAX($A$207:A317),"")</f>
        <v/>
      </c>
      <c r="N318" s="52"/>
      <c r="O318" s="52"/>
    </row>
    <row r="319" spans="1:15">
      <c r="A319" s="31" t="str">
        <f>IF(F319&lt;&gt;"",1+MAX($A$207:A318),"")</f>
        <v/>
      </c>
      <c r="N319" s="52"/>
      <c r="O319" s="52"/>
    </row>
    <row r="320" spans="1:15">
      <c r="A320" s="31" t="str">
        <f>IF(F320&lt;&gt;"",1+MAX($A$207:A319),"")</f>
        <v/>
      </c>
      <c r="N320" s="52"/>
      <c r="O320" s="52"/>
    </row>
    <row r="321" spans="1:15">
      <c r="A321" s="31" t="str">
        <f>IF(F321&lt;&gt;"",1+MAX($A$207:A320),"")</f>
        <v/>
      </c>
      <c r="N321" s="52"/>
      <c r="O321" s="52"/>
    </row>
    <row r="322" spans="1:15">
      <c r="A322" s="31" t="str">
        <f>IF(F322&lt;&gt;"",1+MAX($A$207:A321),"")</f>
        <v/>
      </c>
      <c r="N322" s="52"/>
      <c r="O322" s="52"/>
    </row>
    <row r="323" spans="1:15">
      <c r="A323" s="31" t="str">
        <f>IF(F323&lt;&gt;"",1+MAX($A$207:A322),"")</f>
        <v/>
      </c>
      <c r="N323" s="52"/>
      <c r="O323" s="52"/>
    </row>
    <row r="324" spans="1:15">
      <c r="A324" s="31" t="str">
        <f>IF(F324&lt;&gt;"",1+MAX($A$207:A323),"")</f>
        <v/>
      </c>
      <c r="N324" s="52"/>
      <c r="O324" s="52"/>
    </row>
    <row r="325" spans="1:15">
      <c r="A325" s="31" t="str">
        <f>IF(F325&lt;&gt;"",1+MAX($A$207:A324),"")</f>
        <v/>
      </c>
      <c r="N325" s="52"/>
      <c r="O325" s="52"/>
    </row>
    <row r="326" spans="1:15">
      <c r="A326" s="31" t="str">
        <f>IF(F326&lt;&gt;"",1+MAX($A$207:A325),"")</f>
        <v/>
      </c>
      <c r="N326" s="52"/>
      <c r="O326" s="52"/>
    </row>
    <row r="327" spans="1:15">
      <c r="A327" s="31" t="str">
        <f>IF(F327&lt;&gt;"",1+MAX($A$207:A326),"")</f>
        <v/>
      </c>
      <c r="N327" s="52"/>
      <c r="O327" s="52"/>
    </row>
    <row r="328" spans="1:15">
      <c r="A328" s="31" t="str">
        <f>IF(F328&lt;&gt;"",1+MAX($A$207:A327),"")</f>
        <v/>
      </c>
      <c r="N328" s="52"/>
      <c r="O328" s="52"/>
    </row>
    <row r="329" spans="1:15">
      <c r="A329" s="31" t="str">
        <f>IF(F329&lt;&gt;"",1+MAX($A$207:A328),"")</f>
        <v/>
      </c>
      <c r="N329" s="52"/>
      <c r="O329" s="52"/>
    </row>
    <row r="330" spans="1:15">
      <c r="A330" s="31" t="str">
        <f>IF(F330&lt;&gt;"",1+MAX($A$207:A329),"")</f>
        <v/>
      </c>
      <c r="N330" s="52"/>
      <c r="O330" s="52"/>
    </row>
    <row r="331" spans="1:15">
      <c r="A331" s="31" t="str">
        <f>IF(F331&lt;&gt;"",1+MAX($A$207:A330),"")</f>
        <v/>
      </c>
      <c r="N331" s="52"/>
      <c r="O331" s="52"/>
    </row>
    <row r="332" spans="1:15">
      <c r="A332" s="31" t="str">
        <f>IF(F332&lt;&gt;"",1+MAX($A$207:A331),"")</f>
        <v/>
      </c>
      <c r="N332" s="52"/>
      <c r="O332" s="52"/>
    </row>
    <row r="333" spans="1:15">
      <c r="A333" s="31" t="str">
        <f>IF(F333&lt;&gt;"",1+MAX($A$207:A332),"")</f>
        <v/>
      </c>
      <c r="N333" s="52"/>
      <c r="O333" s="52"/>
    </row>
    <row r="334" spans="1:15">
      <c r="A334" s="31" t="str">
        <f>IF(F334&lt;&gt;"",1+MAX($A$207:A333),"")</f>
        <v/>
      </c>
      <c r="N334" s="52"/>
      <c r="O334" s="52"/>
    </row>
    <row r="335" spans="1:15">
      <c r="A335" s="31" t="str">
        <f>IF(F335&lt;&gt;"",1+MAX($A$207:A334),"")</f>
        <v/>
      </c>
      <c r="N335" s="52"/>
      <c r="O335" s="52"/>
    </row>
    <row r="336" spans="1:15">
      <c r="A336" s="31" t="str">
        <f>IF(F336&lt;&gt;"",1+MAX($A$207:A335),"")</f>
        <v/>
      </c>
      <c r="N336" s="52"/>
      <c r="O336" s="52"/>
    </row>
    <row r="337" spans="1:15">
      <c r="A337" s="31" t="str">
        <f>IF(F337&lt;&gt;"",1+MAX($A$207:A336),"")</f>
        <v/>
      </c>
      <c r="N337" s="52"/>
      <c r="O337" s="52"/>
    </row>
    <row r="338" spans="1:15">
      <c r="A338" s="31" t="str">
        <f>IF(F338&lt;&gt;"",1+MAX($A$207:A337),"")</f>
        <v/>
      </c>
      <c r="N338" s="52"/>
      <c r="O338" s="52"/>
    </row>
    <row r="339" spans="1:15">
      <c r="A339" s="31" t="str">
        <f>IF(F339&lt;&gt;"",1+MAX($A$207:A338),"")</f>
        <v/>
      </c>
      <c r="N339" s="52"/>
      <c r="O339" s="52"/>
    </row>
    <row r="340" spans="1:15">
      <c r="A340" s="31" t="str">
        <f>IF(F340&lt;&gt;"",1+MAX($A$207:A339),"")</f>
        <v/>
      </c>
      <c r="N340" s="52"/>
      <c r="O340" s="52"/>
    </row>
    <row r="341" spans="1:15">
      <c r="A341" s="31" t="str">
        <f>IF(F341&lt;&gt;"",1+MAX($A$207:A340),"")</f>
        <v/>
      </c>
      <c r="N341" s="52"/>
      <c r="O341" s="52"/>
    </row>
    <row r="342" spans="1:15">
      <c r="A342" s="31" t="str">
        <f>IF(F342&lt;&gt;"",1+MAX($A$207:A341),"")</f>
        <v/>
      </c>
      <c r="N342" s="52"/>
      <c r="O342" s="52"/>
    </row>
    <row r="343" spans="1:15">
      <c r="A343" s="31" t="str">
        <f>IF(F343&lt;&gt;"",1+MAX($A$207:A342),"")</f>
        <v/>
      </c>
      <c r="N343" s="52"/>
      <c r="O343" s="52"/>
    </row>
    <row r="344" spans="1:15">
      <c r="A344" s="31" t="str">
        <f>IF(F344&lt;&gt;"",1+MAX($A$207:A343),"")</f>
        <v/>
      </c>
      <c r="N344" s="52"/>
      <c r="O344" s="52"/>
    </row>
    <row r="345" spans="1:15">
      <c r="A345" s="31" t="str">
        <f>IF(F345&lt;&gt;"",1+MAX($A$207:A344),"")</f>
        <v/>
      </c>
      <c r="N345" s="52"/>
      <c r="O345" s="52"/>
    </row>
    <row r="346" spans="1:15">
      <c r="A346" s="31" t="str">
        <f>IF(F346&lt;&gt;"",1+MAX($A$207:A345),"")</f>
        <v/>
      </c>
      <c r="N346" s="52"/>
      <c r="O346" s="52"/>
    </row>
    <row r="347" spans="1:15">
      <c r="A347" s="31" t="str">
        <f>IF(F347&lt;&gt;"",1+MAX($A$207:A346),"")</f>
        <v/>
      </c>
      <c r="N347" s="52"/>
      <c r="O347" s="52"/>
    </row>
    <row r="348" spans="1:15">
      <c r="A348" s="31" t="str">
        <f>IF(F348&lt;&gt;"",1+MAX($A$207:A347),"")</f>
        <v/>
      </c>
      <c r="N348" s="52"/>
      <c r="O348" s="52"/>
    </row>
    <row r="349" spans="1:15">
      <c r="A349" s="31" t="str">
        <f>IF(F349&lt;&gt;"",1+MAX($A$207:A348),"")</f>
        <v/>
      </c>
      <c r="N349" s="52"/>
      <c r="O349" s="52"/>
    </row>
    <row r="350" spans="1:15">
      <c r="A350" s="31" t="str">
        <f>IF(F350&lt;&gt;"",1+MAX($A$207:A349),"")</f>
        <v/>
      </c>
      <c r="N350" s="52"/>
      <c r="O350" s="52"/>
    </row>
    <row r="351" spans="1:15">
      <c r="A351" s="31" t="str">
        <f>IF(F351&lt;&gt;"",1+MAX($A$207:A350),"")</f>
        <v/>
      </c>
      <c r="N351" s="52"/>
      <c r="O351" s="52"/>
    </row>
    <row r="352" spans="1:15">
      <c r="A352" s="31" t="str">
        <f>IF(F352&lt;&gt;"",1+MAX($A$207:A351),"")</f>
        <v/>
      </c>
      <c r="N352" s="52"/>
      <c r="O352" s="52"/>
    </row>
    <row r="353" spans="1:15">
      <c r="A353" s="31" t="str">
        <f>IF(F353&lt;&gt;"",1+MAX($A$207:A352),"")</f>
        <v/>
      </c>
      <c r="N353" s="52"/>
      <c r="O353" s="52"/>
    </row>
    <row r="354" spans="1:15">
      <c r="A354" s="31" t="str">
        <f>IF(F354&lt;&gt;"",1+MAX($A$207:A353),"")</f>
        <v/>
      </c>
      <c r="N354" s="52"/>
      <c r="O354" s="52"/>
    </row>
    <row r="355" spans="1:15">
      <c r="A355" s="31" t="str">
        <f>IF(F355&lt;&gt;"",1+MAX($A$207:A354),"")</f>
        <v/>
      </c>
      <c r="N355" s="52"/>
      <c r="O355" s="52"/>
    </row>
    <row r="356" spans="1:15">
      <c r="A356" s="31" t="str">
        <f>IF(F356&lt;&gt;"",1+MAX($A$207:A355),"")</f>
        <v/>
      </c>
      <c r="N356" s="52"/>
      <c r="O356" s="52"/>
    </row>
    <row r="357" spans="1:15">
      <c r="A357" s="31" t="str">
        <f>IF(F357&lt;&gt;"",1+MAX($A$207:A356),"")</f>
        <v/>
      </c>
      <c r="N357" s="52"/>
      <c r="O357" s="52"/>
    </row>
    <row r="358" spans="1:15">
      <c r="A358" s="31" t="str">
        <f>IF(F358&lt;&gt;"",1+MAX($A$207:A357),"")</f>
        <v/>
      </c>
      <c r="N358" s="52"/>
      <c r="O358" s="52"/>
    </row>
    <row r="359" spans="1:15">
      <c r="A359" s="31" t="str">
        <f>IF(F359&lt;&gt;"",1+MAX($A$207:A358),"")</f>
        <v/>
      </c>
      <c r="N359" s="52"/>
      <c r="O359" s="52"/>
    </row>
    <row r="360" spans="1:15">
      <c r="A360" s="31" t="str">
        <f>IF(F360&lt;&gt;"",1+MAX($A$207:A359),"")</f>
        <v/>
      </c>
      <c r="N360" s="52"/>
      <c r="O360" s="52"/>
    </row>
    <row r="361" spans="1:15">
      <c r="A361" s="31" t="str">
        <f>IF(F361&lt;&gt;"",1+MAX($A$207:A360),"")</f>
        <v/>
      </c>
      <c r="N361" s="52"/>
      <c r="O361" s="52"/>
    </row>
    <row r="362" spans="1:15">
      <c r="A362" s="31" t="str">
        <f>IF(F362&lt;&gt;"",1+MAX($A$207:A361),"")</f>
        <v/>
      </c>
      <c r="N362" s="52"/>
      <c r="O362" s="52"/>
    </row>
    <row r="363" spans="1:15">
      <c r="A363" s="31" t="str">
        <f>IF(F363&lt;&gt;"",1+MAX($A$207:A362),"")</f>
        <v/>
      </c>
      <c r="N363" s="52"/>
      <c r="O363" s="52"/>
    </row>
    <row r="364" spans="1:15">
      <c r="A364" s="31" t="str">
        <f>IF(F364&lt;&gt;"",1+MAX($A$207:A363),"")</f>
        <v/>
      </c>
      <c r="N364" s="52"/>
      <c r="O364" s="52"/>
    </row>
    <row r="365" spans="1:15">
      <c r="A365" s="31" t="str">
        <f>IF(F365&lt;&gt;"",1+MAX($A$207:A364),"")</f>
        <v/>
      </c>
      <c r="N365" s="52"/>
      <c r="O365" s="52"/>
    </row>
    <row r="366" spans="1:15">
      <c r="A366" s="31" t="str">
        <f>IF(F366&lt;&gt;"",1+MAX($A$207:A365),"")</f>
        <v/>
      </c>
      <c r="N366" s="52"/>
      <c r="O366" s="52"/>
    </row>
    <row r="367" spans="1:15">
      <c r="N367" s="52"/>
      <c r="O367" s="52"/>
    </row>
    <row r="368" spans="1:15">
      <c r="N368" s="52"/>
      <c r="O368" s="52"/>
    </row>
    <row r="369" spans="14:15">
      <c r="N369" s="52"/>
      <c r="O369" s="52"/>
    </row>
    <row r="370" spans="14:15">
      <c r="N370" s="52"/>
      <c r="O370" s="52"/>
    </row>
    <row r="371" spans="14:15">
      <c r="N371" s="52"/>
      <c r="O371" s="52"/>
    </row>
    <row r="372" spans="14:15">
      <c r="N372" s="52"/>
      <c r="O372" s="52"/>
    </row>
    <row r="373" spans="14:15">
      <c r="N373" s="52"/>
      <c r="O373" s="52"/>
    </row>
    <row r="374" spans="14:15">
      <c r="N374" s="52"/>
      <c r="O374" s="52"/>
    </row>
    <row r="375" spans="14:15">
      <c r="N375" s="52"/>
      <c r="O375" s="52"/>
    </row>
    <row r="376" spans="14:15">
      <c r="N376" s="52"/>
      <c r="O376" s="52"/>
    </row>
    <row r="377" spans="14:15">
      <c r="N377" s="52"/>
      <c r="O377" s="52"/>
    </row>
    <row r="378" spans="14:15">
      <c r="N378" s="52"/>
      <c r="O378" s="52"/>
    </row>
    <row r="379" spans="14:15">
      <c r="N379" s="52"/>
      <c r="O379" s="52"/>
    </row>
    <row r="380" spans="14:15">
      <c r="N380" s="52"/>
      <c r="O380" s="52"/>
    </row>
    <row r="381" spans="14:15">
      <c r="N381" s="52"/>
      <c r="O381" s="52"/>
    </row>
    <row r="382" spans="14:15">
      <c r="N382" s="52"/>
      <c r="O382" s="52"/>
    </row>
    <row r="383" spans="14:15">
      <c r="N383" s="52"/>
      <c r="O383" s="52"/>
    </row>
    <row r="384" spans="14:15">
      <c r="N384" s="52"/>
      <c r="O384" s="52"/>
    </row>
    <row r="385" spans="14:15">
      <c r="N385" s="52"/>
      <c r="O385" s="52"/>
    </row>
    <row r="386" spans="14:15">
      <c r="N386" s="52"/>
      <c r="O386" s="52"/>
    </row>
    <row r="387" spans="14:15">
      <c r="N387" s="52"/>
      <c r="O387" s="52"/>
    </row>
    <row r="388" spans="14:15">
      <c r="N388" s="52"/>
      <c r="O388" s="52"/>
    </row>
    <row r="389" spans="14:15">
      <c r="N389" s="52"/>
      <c r="O389" s="52"/>
    </row>
    <row r="390" spans="14:15">
      <c r="N390" s="52"/>
      <c r="O390" s="52"/>
    </row>
    <row r="391" spans="14:15">
      <c r="N391" s="52"/>
      <c r="O391" s="52"/>
    </row>
    <row r="392" spans="14:15">
      <c r="N392" s="52"/>
      <c r="O392" s="52"/>
    </row>
    <row r="393" spans="14:15">
      <c r="N393" s="52"/>
      <c r="O393" s="52"/>
    </row>
    <row r="394" spans="14:15">
      <c r="N394" s="52"/>
      <c r="O394" s="52"/>
    </row>
    <row r="395" spans="14:15">
      <c r="N395" s="52"/>
      <c r="O395" s="52"/>
    </row>
    <row r="396" spans="14:15">
      <c r="N396" s="52"/>
      <c r="O396" s="52"/>
    </row>
    <row r="397" spans="14:15">
      <c r="N397" s="52"/>
      <c r="O397" s="52"/>
    </row>
    <row r="398" spans="14:15">
      <c r="N398" s="52"/>
      <c r="O398" s="52"/>
    </row>
    <row r="399" spans="14:15">
      <c r="N399" s="52"/>
      <c r="O399" s="52"/>
    </row>
    <row r="400" spans="14:15">
      <c r="N400" s="52"/>
      <c r="O400" s="52"/>
    </row>
    <row r="401" spans="14:15">
      <c r="N401" s="52"/>
      <c r="O401" s="52"/>
    </row>
    <row r="402" spans="14:15">
      <c r="N402" s="52"/>
      <c r="O402" s="52"/>
    </row>
    <row r="403" spans="14:15">
      <c r="N403" s="52"/>
      <c r="O403" s="52"/>
    </row>
    <row r="404" spans="14:15">
      <c r="N404" s="52"/>
      <c r="O404" s="52"/>
    </row>
    <row r="405" spans="14:15">
      <c r="N405" s="52"/>
      <c r="O405" s="52"/>
    </row>
    <row r="406" spans="14:15">
      <c r="N406" s="52"/>
      <c r="O406" s="52"/>
    </row>
    <row r="407" spans="14:15">
      <c r="N407" s="52"/>
      <c r="O407" s="52"/>
    </row>
    <row r="408" spans="14:15">
      <c r="N408" s="52"/>
      <c r="O408" s="52"/>
    </row>
    <row r="409" spans="14:15">
      <c r="N409" s="52"/>
      <c r="O409" s="52"/>
    </row>
    <row r="410" spans="14:15">
      <c r="N410" s="52"/>
      <c r="O410" s="52"/>
    </row>
    <row r="411" spans="14:15">
      <c r="N411" s="52"/>
      <c r="O411" s="52"/>
    </row>
    <row r="412" spans="14:15">
      <c r="N412" s="52"/>
      <c r="O412" s="52"/>
    </row>
    <row r="413" spans="14:15">
      <c r="N413" s="52"/>
      <c r="O413" s="52"/>
    </row>
    <row r="414" spans="14:15">
      <c r="N414" s="52"/>
      <c r="O414" s="52"/>
    </row>
    <row r="415" spans="14:15">
      <c r="N415" s="52"/>
      <c r="O415" s="52"/>
    </row>
    <row r="416" spans="14:15">
      <c r="N416" s="52"/>
      <c r="O416" s="52"/>
    </row>
    <row r="417" spans="14:15">
      <c r="N417" s="52"/>
      <c r="O417" s="52"/>
    </row>
    <row r="418" spans="14:15">
      <c r="N418" s="52"/>
      <c r="O418" s="52"/>
    </row>
    <row r="419" spans="14:15">
      <c r="N419" s="52"/>
      <c r="O419" s="52"/>
    </row>
    <row r="420" spans="14:15">
      <c r="N420" s="52"/>
      <c r="O420" s="52"/>
    </row>
    <row r="421" spans="14:15">
      <c r="N421" s="52"/>
      <c r="O421" s="52"/>
    </row>
    <row r="422" spans="14:15">
      <c r="N422" s="52"/>
      <c r="O422" s="52"/>
    </row>
    <row r="423" spans="14:15">
      <c r="N423" s="52"/>
      <c r="O423" s="52"/>
    </row>
    <row r="424" spans="14:15">
      <c r="N424" s="52"/>
      <c r="O424" s="52"/>
    </row>
    <row r="425" spans="14:15">
      <c r="N425" s="52"/>
      <c r="O425" s="52"/>
    </row>
    <row r="426" spans="14:15">
      <c r="N426" s="52"/>
      <c r="O426" s="52"/>
    </row>
    <row r="427" spans="14:15">
      <c r="N427" s="52"/>
      <c r="O427" s="52"/>
    </row>
    <row r="428" spans="14:15">
      <c r="N428" s="52"/>
      <c r="O428" s="52"/>
    </row>
    <row r="429" spans="14:15">
      <c r="N429" s="52"/>
      <c r="O429" s="52"/>
    </row>
    <row r="430" spans="14:15">
      <c r="N430" s="52"/>
      <c r="O430" s="52"/>
    </row>
    <row r="431" spans="14:15">
      <c r="N431" s="52"/>
      <c r="O431" s="52"/>
    </row>
    <row r="432" spans="14:15">
      <c r="N432" s="52"/>
      <c r="O432" s="52"/>
    </row>
    <row r="433" spans="14:15">
      <c r="N433" s="52"/>
      <c r="O433" s="52"/>
    </row>
    <row r="434" spans="14:15">
      <c r="N434" s="52"/>
      <c r="O434" s="52"/>
    </row>
    <row r="435" spans="14:15">
      <c r="N435" s="52"/>
      <c r="O435" s="52"/>
    </row>
    <row r="436" spans="14:15">
      <c r="N436" s="52"/>
      <c r="O436" s="52"/>
    </row>
    <row r="437" spans="14:15">
      <c r="N437" s="52"/>
      <c r="O437" s="52"/>
    </row>
    <row r="438" spans="14:15">
      <c r="N438" s="52"/>
      <c r="O438" s="52"/>
    </row>
    <row r="439" spans="14:15">
      <c r="N439" s="52"/>
      <c r="O439" s="52"/>
    </row>
    <row r="440" spans="14:15">
      <c r="N440" s="52"/>
      <c r="O440" s="52"/>
    </row>
    <row r="441" spans="14:15">
      <c r="N441" s="52"/>
      <c r="O441" s="52"/>
    </row>
    <row r="442" spans="14:15">
      <c r="N442" s="52"/>
      <c r="O442" s="52"/>
    </row>
    <row r="443" spans="14:15">
      <c r="N443" s="52"/>
      <c r="O443" s="52"/>
    </row>
    <row r="444" spans="14:15">
      <c r="N444" s="52"/>
      <c r="O444" s="52"/>
    </row>
    <row r="445" spans="14:15">
      <c r="N445" s="52"/>
      <c r="O445" s="52"/>
    </row>
    <row r="446" spans="14:15">
      <c r="N446" s="52"/>
      <c r="O446" s="52"/>
    </row>
    <row r="447" spans="14:15">
      <c r="N447" s="52"/>
      <c r="O447" s="52"/>
    </row>
    <row r="448" spans="14:15">
      <c r="N448" s="52"/>
      <c r="O448" s="52"/>
    </row>
    <row r="449" spans="14:15">
      <c r="N449" s="52"/>
      <c r="O449" s="52"/>
    </row>
    <row r="450" spans="14:15">
      <c r="N450" s="52"/>
      <c r="O450" s="52"/>
    </row>
    <row r="451" spans="14:15">
      <c r="N451" s="52"/>
      <c r="O451" s="52"/>
    </row>
    <row r="452" spans="14:15">
      <c r="N452" s="52"/>
      <c r="O452" s="52"/>
    </row>
    <row r="453" spans="14:15">
      <c r="N453" s="52"/>
      <c r="O453" s="52"/>
    </row>
    <row r="454" spans="14:15">
      <c r="N454" s="52"/>
      <c r="O454" s="52"/>
    </row>
    <row r="455" spans="14:15">
      <c r="N455" s="52"/>
      <c r="O455" s="52"/>
    </row>
    <row r="456" spans="14:15">
      <c r="N456" s="52"/>
      <c r="O456" s="52"/>
    </row>
    <row r="457" spans="14:15">
      <c r="N457" s="52"/>
      <c r="O457" s="52"/>
    </row>
    <row r="458" spans="14:15">
      <c r="N458" s="52"/>
      <c r="O458" s="52"/>
    </row>
    <row r="459" spans="14:15">
      <c r="N459" s="52"/>
      <c r="O459" s="52"/>
    </row>
    <row r="460" spans="14:15">
      <c r="N460" s="52"/>
      <c r="O460" s="52"/>
    </row>
    <row r="461" spans="14:15">
      <c r="N461" s="52"/>
      <c r="O461" s="52"/>
    </row>
    <row r="462" spans="14:15">
      <c r="N462" s="52"/>
      <c r="O462" s="52"/>
    </row>
    <row r="463" spans="14:15">
      <c r="N463" s="52"/>
      <c r="O463" s="52"/>
    </row>
    <row r="464" spans="14:15">
      <c r="N464" s="52"/>
      <c r="O464" s="52"/>
    </row>
    <row r="465" spans="14:15">
      <c r="N465" s="52"/>
      <c r="O465" s="52"/>
    </row>
    <row r="466" spans="14:15">
      <c r="N466" s="52"/>
      <c r="O466" s="52"/>
    </row>
    <row r="467" spans="14:15">
      <c r="N467" s="52"/>
      <c r="O467" s="52"/>
    </row>
    <row r="468" spans="14:15">
      <c r="N468" s="52"/>
      <c r="O468" s="52"/>
    </row>
    <row r="469" spans="14:15">
      <c r="N469" s="52"/>
      <c r="O469" s="52"/>
    </row>
    <row r="470" spans="14:15">
      <c r="N470" s="52"/>
      <c r="O470" s="52"/>
    </row>
    <row r="471" spans="14:15">
      <c r="N471" s="52"/>
      <c r="O471" s="52"/>
    </row>
    <row r="472" spans="14:15">
      <c r="N472" s="52"/>
      <c r="O472" s="52"/>
    </row>
    <row r="473" spans="14:15">
      <c r="N473" s="52"/>
      <c r="O473" s="52"/>
    </row>
    <row r="474" spans="14:15">
      <c r="N474" s="52"/>
      <c r="O474" s="52"/>
    </row>
    <row r="475" spans="14:15">
      <c r="N475" s="52"/>
      <c r="O475" s="52"/>
    </row>
    <row r="476" spans="14:15">
      <c r="N476" s="52"/>
      <c r="O476" s="52"/>
    </row>
    <row r="477" spans="14:15">
      <c r="N477" s="52"/>
      <c r="O477" s="52"/>
    </row>
    <row r="478" spans="14:15">
      <c r="N478" s="52"/>
      <c r="O478" s="52"/>
    </row>
    <row r="479" spans="14:15">
      <c r="N479" s="52"/>
      <c r="O479" s="52"/>
    </row>
    <row r="480" spans="14:15">
      <c r="N480" s="52"/>
      <c r="O480" s="52"/>
    </row>
    <row r="481" spans="14:15">
      <c r="N481" s="52"/>
      <c r="O481" s="52"/>
    </row>
    <row r="482" spans="14:15">
      <c r="N482" s="52"/>
      <c r="O482" s="52"/>
    </row>
    <row r="483" spans="14:15">
      <c r="N483" s="52"/>
      <c r="O483" s="52"/>
    </row>
    <row r="484" spans="14:15">
      <c r="N484" s="52"/>
      <c r="O484" s="52"/>
    </row>
    <row r="485" spans="14:15">
      <c r="N485" s="52"/>
      <c r="O485" s="52"/>
    </row>
    <row r="486" spans="14:15">
      <c r="N486" s="52"/>
      <c r="O486" s="52"/>
    </row>
    <row r="487" spans="14:15">
      <c r="N487" s="52"/>
      <c r="O487" s="52"/>
    </row>
    <row r="488" spans="14:15">
      <c r="N488" s="52"/>
      <c r="O488" s="52"/>
    </row>
    <row r="489" spans="14:15">
      <c r="N489" s="52"/>
      <c r="O489" s="52"/>
    </row>
    <row r="490" spans="14:15">
      <c r="N490" s="52"/>
      <c r="O490" s="52"/>
    </row>
    <row r="491" spans="14:15">
      <c r="N491" s="52"/>
      <c r="O491" s="52"/>
    </row>
    <row r="492" spans="14:15">
      <c r="N492" s="52"/>
      <c r="O492" s="52"/>
    </row>
    <row r="493" spans="14:15">
      <c r="N493" s="52"/>
      <c r="O493" s="52"/>
    </row>
    <row r="494" spans="14:15">
      <c r="N494" s="52"/>
      <c r="O494" s="52"/>
    </row>
    <row r="495" spans="14:15">
      <c r="N495" s="52"/>
      <c r="O495" s="52"/>
    </row>
    <row r="496" spans="14:15">
      <c r="N496" s="52"/>
      <c r="O496" s="52"/>
    </row>
    <row r="497" spans="14:15">
      <c r="N497" s="52"/>
      <c r="O497" s="52"/>
    </row>
    <row r="498" spans="14:15">
      <c r="N498" s="52"/>
      <c r="O498" s="52"/>
    </row>
    <row r="499" spans="14:15">
      <c r="N499" s="52"/>
      <c r="O499" s="52"/>
    </row>
    <row r="500" spans="14:15">
      <c r="N500" s="52"/>
      <c r="O500" s="52"/>
    </row>
    <row r="501" spans="14:15">
      <c r="N501" s="52"/>
      <c r="O501" s="52"/>
    </row>
    <row r="502" spans="14:15">
      <c r="N502" s="52"/>
      <c r="O502" s="52"/>
    </row>
    <row r="503" spans="14:15">
      <c r="N503" s="52"/>
      <c r="O503" s="52"/>
    </row>
    <row r="504" spans="14:15">
      <c r="N504" s="52"/>
      <c r="O504" s="52"/>
    </row>
    <row r="505" spans="14:15">
      <c r="N505" s="52"/>
      <c r="O505" s="52"/>
    </row>
    <row r="506" spans="14:15">
      <c r="N506" s="52"/>
      <c r="O506" s="52"/>
    </row>
    <row r="507" spans="14:15">
      <c r="N507" s="52"/>
      <c r="O507" s="52"/>
    </row>
    <row r="508" spans="14:15">
      <c r="N508" s="52"/>
      <c r="O508" s="52"/>
    </row>
    <row r="509" spans="14:15">
      <c r="N509" s="52"/>
      <c r="O509" s="52"/>
    </row>
    <row r="510" spans="14:15">
      <c r="N510" s="52"/>
      <c r="O510" s="52"/>
    </row>
    <row r="511" spans="14:15">
      <c r="N511" s="52"/>
      <c r="O511" s="52"/>
    </row>
    <row r="512" spans="14:15">
      <c r="N512" s="52"/>
      <c r="O512" s="52"/>
    </row>
    <row r="513" spans="14:15">
      <c r="N513" s="52"/>
      <c r="O513" s="52"/>
    </row>
    <row r="514" spans="14:15">
      <c r="N514" s="52"/>
      <c r="O514" s="52"/>
    </row>
    <row r="515" spans="14:15">
      <c r="N515" s="52"/>
      <c r="O515" s="52"/>
    </row>
    <row r="516" spans="14:15">
      <c r="N516" s="52"/>
      <c r="O516" s="52"/>
    </row>
    <row r="517" spans="14:15">
      <c r="N517" s="52"/>
      <c r="O517" s="52"/>
    </row>
    <row r="518" spans="14:15">
      <c r="N518" s="52"/>
      <c r="O518" s="52"/>
    </row>
    <row r="519" spans="14:15">
      <c r="N519" s="52"/>
      <c r="O519" s="52"/>
    </row>
    <row r="520" spans="14:15">
      <c r="N520" s="52"/>
      <c r="O520" s="52"/>
    </row>
    <row r="521" spans="14:15">
      <c r="N521" s="52"/>
      <c r="O521" s="52"/>
    </row>
    <row r="522" spans="14:15">
      <c r="N522" s="52"/>
      <c r="O522" s="52"/>
    </row>
    <row r="523" spans="14:15">
      <c r="N523" s="52"/>
      <c r="O523" s="52"/>
    </row>
    <row r="524" spans="14:15">
      <c r="N524" s="52"/>
      <c r="O524" s="52"/>
    </row>
    <row r="525" spans="14:15">
      <c r="N525" s="52"/>
      <c r="O525" s="52"/>
    </row>
    <row r="526" spans="14:15">
      <c r="N526" s="52"/>
      <c r="O526" s="52"/>
    </row>
    <row r="527" spans="14:15">
      <c r="N527" s="52"/>
      <c r="O527" s="52"/>
    </row>
    <row r="528" spans="14:15">
      <c r="N528" s="52"/>
      <c r="O528" s="52"/>
    </row>
    <row r="529" spans="14:15">
      <c r="N529" s="52"/>
      <c r="O529" s="52"/>
    </row>
    <row r="530" spans="14:15">
      <c r="N530" s="52"/>
      <c r="O530" s="52"/>
    </row>
    <row r="531" spans="14:15">
      <c r="N531" s="52"/>
      <c r="O531" s="52"/>
    </row>
    <row r="532" spans="14:15">
      <c r="N532" s="52"/>
      <c r="O532" s="52"/>
    </row>
    <row r="533" spans="14:15">
      <c r="N533" s="52"/>
      <c r="O533" s="52"/>
    </row>
    <row r="534" spans="14:15">
      <c r="N534" s="52"/>
      <c r="O534" s="52"/>
    </row>
    <row r="535" spans="14:15">
      <c r="N535" s="52"/>
      <c r="O535" s="52"/>
    </row>
    <row r="536" spans="14:15">
      <c r="N536" s="52"/>
      <c r="O536" s="52"/>
    </row>
    <row r="537" spans="14:15">
      <c r="N537" s="52"/>
      <c r="O537" s="52"/>
    </row>
    <row r="538" spans="14:15">
      <c r="N538" s="52"/>
      <c r="O538" s="52"/>
    </row>
    <row r="539" spans="14:15">
      <c r="N539" s="52"/>
      <c r="O539" s="52"/>
    </row>
    <row r="540" spans="14:15">
      <c r="N540" s="52"/>
      <c r="O540" s="52"/>
    </row>
    <row r="541" spans="14:15">
      <c r="N541" s="52"/>
      <c r="O541" s="52"/>
    </row>
    <row r="542" spans="14:15">
      <c r="N542" s="52"/>
      <c r="O542" s="52"/>
    </row>
    <row r="543" spans="14:15">
      <c r="N543" s="52"/>
      <c r="O543" s="52"/>
    </row>
    <row r="544" spans="14:15">
      <c r="N544" s="52"/>
      <c r="O544" s="52"/>
    </row>
    <row r="545" spans="14:15">
      <c r="N545" s="52"/>
      <c r="O545" s="52"/>
    </row>
    <row r="546" spans="14:15">
      <c r="N546" s="52"/>
      <c r="O546" s="52"/>
    </row>
    <row r="547" spans="14:15">
      <c r="N547" s="52"/>
      <c r="O547" s="52"/>
    </row>
    <row r="548" spans="14:15">
      <c r="N548" s="52"/>
      <c r="O548" s="52"/>
    </row>
    <row r="549" spans="14:15">
      <c r="N549" s="52"/>
      <c r="O549" s="52"/>
    </row>
    <row r="550" spans="14:15">
      <c r="N550" s="52"/>
      <c r="O550" s="52"/>
    </row>
    <row r="551" spans="14:15">
      <c r="N551" s="52"/>
      <c r="O551" s="52"/>
    </row>
    <row r="552" spans="14:15">
      <c r="N552" s="52"/>
      <c r="O552" s="52"/>
    </row>
    <row r="553" spans="14:15">
      <c r="N553" s="52"/>
      <c r="O553" s="52"/>
    </row>
  </sheetData>
  <mergeCells count="33">
    <mergeCell ref="B155:B163"/>
    <mergeCell ref="B164:B173"/>
    <mergeCell ref="K198:O198"/>
    <mergeCell ref="K200:P200"/>
    <mergeCell ref="A198:C198"/>
    <mergeCell ref="B177:B186"/>
    <mergeCell ref="B190:B194"/>
    <mergeCell ref="B188:L188"/>
    <mergeCell ref="B175:L175"/>
    <mergeCell ref="L205:O205"/>
    <mergeCell ref="L206:O206"/>
    <mergeCell ref="A199:C199"/>
    <mergeCell ref="A200:C200"/>
    <mergeCell ref="A201:C201"/>
    <mergeCell ref="K204:M204"/>
    <mergeCell ref="K202:M202"/>
    <mergeCell ref="K203:M203"/>
    <mergeCell ref="K201:M201"/>
    <mergeCell ref="A2:P2"/>
    <mergeCell ref="D4:E4"/>
    <mergeCell ref="F4:I4"/>
    <mergeCell ref="L4:M4"/>
    <mergeCell ref="N4:O4"/>
    <mergeCell ref="D5:E5"/>
    <mergeCell ref="F5:I5"/>
    <mergeCell ref="L5:M5"/>
    <mergeCell ref="N5:O5"/>
    <mergeCell ref="B7:L7"/>
    <mergeCell ref="B24:L24"/>
    <mergeCell ref="B26:B48"/>
    <mergeCell ref="B50:B104"/>
    <mergeCell ref="B105:B135"/>
    <mergeCell ref="B136:B154"/>
  </mergeCells>
  <pageMargins left="0.7" right="0.7" top="0.75" bottom="0.75" header="0.3" footer="0.3"/>
  <pageSetup scale="31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4" tint="0.59999389629810485"/>
    <pageSetUpPr fitToPage="1"/>
  </sheetPr>
  <dimension ref="A1:OS424"/>
  <sheetViews>
    <sheetView showGridLines="0" zoomScale="55" zoomScaleNormal="55" zoomScaleSheetLayoutView="160" zoomScalePageLayoutView="10" workbookViewId="0">
      <pane ySplit="5" topLeftCell="A6" activePane="bottomLeft" state="frozen"/>
      <selection pane="bottomLeft" activeCell="E65" sqref="E65"/>
    </sheetView>
  </sheetViews>
  <sheetFormatPr defaultColWidth="9" defaultRowHeight="15"/>
  <cols>
    <col min="1" max="1" width="9.26953125" style="29" customWidth="1"/>
    <col min="2" max="2" width="14.7265625" style="45" customWidth="1"/>
    <col min="3" max="3" width="74.7265625" style="135" customWidth="1"/>
    <col min="4" max="4" width="11.7265625" style="136" customWidth="1"/>
    <col min="5" max="5" width="11.54296875" style="29" customWidth="1"/>
    <col min="6" max="6" width="14.26953125" style="137" customWidth="1"/>
    <col min="7" max="7" width="9.26953125" style="138" customWidth="1"/>
    <col min="8" max="8" width="16.7265625" style="219" customWidth="1"/>
    <col min="9" max="9" width="16.7265625" style="139" customWidth="1"/>
    <col min="10" max="10" width="16.7265625" style="219" customWidth="1"/>
    <col min="11" max="11" width="14.7265625" style="139" customWidth="1"/>
    <col min="12" max="12" width="13.26953125" style="29" customWidth="1"/>
    <col min="13" max="13" width="12.81640625" style="29" customWidth="1"/>
    <col min="14" max="14" width="14.7265625" style="29" customWidth="1"/>
    <col min="15" max="15" width="17.7265625" style="29" customWidth="1"/>
    <col min="16" max="16" width="22" style="29" customWidth="1"/>
    <col min="17" max="16384" width="9" style="29"/>
  </cols>
  <sheetData>
    <row r="1" spans="1:85" s="180" customFormat="1" ht="30.5" thickBot="1">
      <c r="A1" s="173" t="s">
        <v>5</v>
      </c>
      <c r="B1" s="174" t="s">
        <v>6</v>
      </c>
      <c r="C1" s="174" t="s">
        <v>7</v>
      </c>
      <c r="D1" s="174" t="s">
        <v>23</v>
      </c>
      <c r="E1" s="174" t="s">
        <v>24</v>
      </c>
      <c r="F1" s="174" t="s">
        <v>25</v>
      </c>
      <c r="G1" s="174" t="s">
        <v>26</v>
      </c>
      <c r="H1" s="210" t="s">
        <v>27</v>
      </c>
      <c r="I1" s="175" t="s">
        <v>28</v>
      </c>
      <c r="J1" s="220" t="s">
        <v>55</v>
      </c>
      <c r="K1" s="176" t="s">
        <v>56</v>
      </c>
      <c r="L1" s="176" t="s">
        <v>57</v>
      </c>
      <c r="M1" s="176" t="s">
        <v>58</v>
      </c>
      <c r="N1" s="177" t="s">
        <v>59</v>
      </c>
      <c r="O1" s="178" t="s">
        <v>60</v>
      </c>
      <c r="P1" s="179" t="s">
        <v>61</v>
      </c>
    </row>
    <row r="2" spans="1:85" s="30" customFormat="1" ht="19">
      <c r="A2" s="267" t="s">
        <v>72</v>
      </c>
      <c r="B2" s="268"/>
      <c r="C2" s="268"/>
      <c r="D2" s="268"/>
      <c r="E2" s="268"/>
      <c r="F2" s="268"/>
      <c r="G2" s="268"/>
      <c r="H2" s="268"/>
      <c r="I2" s="268"/>
      <c r="J2" s="268"/>
      <c r="K2" s="268"/>
      <c r="L2" s="268"/>
      <c r="M2" s="268"/>
      <c r="N2" s="268"/>
      <c r="O2" s="268"/>
      <c r="P2" s="26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29"/>
      <c r="BA2" s="29"/>
      <c r="BB2" s="29"/>
      <c r="BC2" s="29"/>
      <c r="BD2" s="29"/>
      <c r="BE2" s="29"/>
      <c r="BF2" s="29"/>
      <c r="BG2" s="29"/>
      <c r="BH2" s="29"/>
      <c r="BI2" s="29"/>
      <c r="BJ2" s="29"/>
      <c r="BK2" s="29"/>
      <c r="BL2" s="29"/>
      <c r="BM2" s="29"/>
      <c r="BN2" s="29"/>
      <c r="BO2" s="29"/>
      <c r="BP2" s="29"/>
      <c r="BQ2" s="29"/>
    </row>
    <row r="3" spans="1:85" s="33" customFormat="1" ht="15.5" thickBot="1">
      <c r="A3" s="34"/>
      <c r="B3" s="31"/>
      <c r="C3" s="32"/>
      <c r="D3" s="31"/>
      <c r="E3" s="31"/>
      <c r="F3" s="31"/>
      <c r="G3" s="31"/>
      <c r="H3" s="211"/>
      <c r="I3" s="31"/>
      <c r="J3" s="211"/>
      <c r="K3" s="31"/>
      <c r="L3" s="31"/>
      <c r="M3" s="31"/>
      <c r="N3" s="31"/>
      <c r="O3" s="32"/>
      <c r="P3" s="26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  <c r="AE3" s="31"/>
      <c r="AF3" s="31"/>
      <c r="AG3" s="31"/>
      <c r="AH3" s="31"/>
      <c r="AI3" s="31"/>
      <c r="AJ3" s="31"/>
      <c r="AK3" s="31"/>
      <c r="AL3" s="31"/>
      <c r="AM3" s="31"/>
      <c r="AN3" s="31"/>
      <c r="AO3" s="31"/>
      <c r="AP3" s="31"/>
      <c r="AQ3" s="31"/>
      <c r="AR3" s="31"/>
      <c r="AS3" s="31"/>
      <c r="AT3" s="31"/>
      <c r="AU3" s="31"/>
      <c r="AV3" s="31"/>
      <c r="AW3" s="31"/>
      <c r="AX3" s="31"/>
      <c r="AY3" s="31"/>
      <c r="AZ3" s="31"/>
      <c r="BA3" s="31"/>
      <c r="BB3" s="31"/>
      <c r="BC3" s="31"/>
      <c r="BD3" s="31"/>
      <c r="BE3" s="31"/>
      <c r="BF3" s="31"/>
      <c r="BG3" s="31"/>
      <c r="BH3" s="31"/>
      <c r="BI3" s="31"/>
      <c r="BJ3" s="31"/>
      <c r="BK3" s="31"/>
      <c r="BL3" s="31"/>
      <c r="BM3" s="31"/>
      <c r="BN3" s="31"/>
      <c r="BO3" s="31"/>
      <c r="BP3" s="31"/>
      <c r="BQ3" s="31"/>
    </row>
    <row r="4" spans="1:85" s="33" customFormat="1" ht="31" customHeight="1">
      <c r="A4" s="181"/>
      <c r="B4" s="188" t="s">
        <v>73</v>
      </c>
      <c r="C4" s="189" t="s">
        <v>78</v>
      </c>
      <c r="D4" s="261"/>
      <c r="E4" s="261"/>
      <c r="F4" s="270"/>
      <c r="G4" s="262"/>
      <c r="H4" s="262"/>
      <c r="I4" s="262"/>
      <c r="J4" s="221"/>
      <c r="K4" s="160"/>
      <c r="L4" s="271" t="s">
        <v>74</v>
      </c>
      <c r="M4" s="272"/>
      <c r="N4" s="273">
        <f>P69</f>
        <v>184634.98199000003</v>
      </c>
      <c r="O4" s="274"/>
      <c r="P4" s="26"/>
      <c r="Q4" s="31"/>
      <c r="R4" s="31"/>
      <c r="S4" s="31"/>
      <c r="T4" s="31"/>
      <c r="U4" s="31"/>
      <c r="V4" s="31"/>
      <c r="W4" s="31"/>
      <c r="X4" s="31"/>
      <c r="Y4" s="31"/>
      <c r="Z4" s="31"/>
      <c r="AA4" s="31"/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31"/>
      <c r="AO4" s="31"/>
      <c r="AP4" s="31"/>
      <c r="AQ4" s="31"/>
      <c r="AR4" s="31"/>
      <c r="AS4" s="31"/>
      <c r="AT4" s="31"/>
      <c r="AU4" s="31"/>
      <c r="AV4" s="31"/>
      <c r="AW4" s="31"/>
      <c r="AX4" s="31"/>
      <c r="AY4" s="31"/>
      <c r="AZ4" s="31"/>
      <c r="BA4" s="31"/>
      <c r="BB4" s="31"/>
      <c r="BC4" s="31"/>
      <c r="BD4" s="31"/>
      <c r="BE4" s="31"/>
      <c r="BF4" s="31"/>
      <c r="BG4" s="31"/>
      <c r="BH4" s="31"/>
      <c r="BI4" s="31"/>
      <c r="BJ4" s="31"/>
      <c r="BK4" s="31"/>
      <c r="BL4" s="31"/>
      <c r="BM4" s="31"/>
      <c r="BN4" s="31"/>
      <c r="BO4" s="31"/>
      <c r="BP4" s="31"/>
      <c r="BQ4" s="31"/>
    </row>
    <row r="5" spans="1:85" s="33" customFormat="1" ht="31" customHeight="1" thickBot="1">
      <c r="A5" s="181"/>
      <c r="B5" s="190" t="s">
        <v>75</v>
      </c>
      <c r="C5" s="191" t="s">
        <v>79</v>
      </c>
      <c r="D5" s="261"/>
      <c r="E5" s="261"/>
      <c r="F5" s="262"/>
      <c r="G5" s="262"/>
      <c r="H5" s="262"/>
      <c r="I5" s="262"/>
      <c r="J5" s="221"/>
      <c r="K5" s="160"/>
      <c r="L5" s="263" t="s">
        <v>76</v>
      </c>
      <c r="M5" s="264"/>
      <c r="N5" s="265">
        <f>P77</f>
        <v>225254.67802780002</v>
      </c>
      <c r="O5" s="266"/>
      <c r="P5" s="26"/>
      <c r="Q5" s="31"/>
      <c r="R5" s="31"/>
      <c r="S5" s="31"/>
      <c r="T5" s="31"/>
      <c r="U5" s="31"/>
      <c r="V5" s="31"/>
      <c r="W5" s="31"/>
      <c r="X5" s="31"/>
      <c r="Y5" s="31"/>
      <c r="Z5" s="31"/>
      <c r="AA5" s="31"/>
      <c r="AB5" s="31"/>
      <c r="AC5" s="31"/>
      <c r="AD5" s="31"/>
      <c r="AE5" s="31"/>
      <c r="AF5" s="31"/>
      <c r="AG5" s="31"/>
      <c r="AH5" s="31"/>
      <c r="AI5" s="31"/>
      <c r="AJ5" s="31"/>
      <c r="AK5" s="31"/>
      <c r="AL5" s="31"/>
      <c r="AM5" s="31"/>
      <c r="AN5" s="31"/>
      <c r="AO5" s="31"/>
      <c r="AP5" s="31"/>
      <c r="AQ5" s="31"/>
      <c r="AR5" s="31"/>
      <c r="AS5" s="31"/>
      <c r="AT5" s="31"/>
      <c r="AU5" s="31"/>
      <c r="AV5" s="31"/>
      <c r="AW5" s="31"/>
      <c r="AX5" s="31"/>
      <c r="AY5" s="31"/>
      <c r="AZ5" s="31"/>
      <c r="BA5" s="31"/>
      <c r="BB5" s="31"/>
      <c r="BC5" s="31"/>
      <c r="BD5" s="31"/>
      <c r="BE5" s="31"/>
      <c r="BF5" s="31"/>
      <c r="BG5" s="31"/>
      <c r="BH5" s="31"/>
      <c r="BI5" s="31"/>
      <c r="BJ5" s="31"/>
      <c r="BK5" s="31"/>
      <c r="BL5" s="31"/>
      <c r="BM5" s="31"/>
      <c r="BN5" s="31"/>
      <c r="BO5" s="31"/>
      <c r="BP5" s="31"/>
      <c r="BQ5" s="31"/>
    </row>
    <row r="6" spans="1:85" s="30" customFormat="1" ht="16.5">
      <c r="A6" s="182"/>
      <c r="B6" s="182"/>
      <c r="C6" s="183"/>
      <c r="D6" s="184"/>
      <c r="E6" s="185"/>
      <c r="F6" s="186"/>
      <c r="G6" s="182"/>
      <c r="H6" s="212"/>
      <c r="I6" s="187"/>
      <c r="J6" s="212"/>
      <c r="K6" s="187"/>
      <c r="L6" s="185"/>
      <c r="M6" s="185"/>
      <c r="N6" s="185"/>
      <c r="O6" s="183"/>
      <c r="P6" s="182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7"/>
      <c r="AI6" s="27"/>
      <c r="AJ6" s="27"/>
      <c r="AK6" s="27"/>
      <c r="AL6" s="27"/>
      <c r="AM6" s="27"/>
      <c r="AN6" s="27"/>
      <c r="AO6" s="27"/>
      <c r="AP6" s="27"/>
      <c r="AQ6" s="27"/>
      <c r="AR6" s="27"/>
      <c r="AS6" s="27"/>
      <c r="AT6" s="27"/>
      <c r="AU6" s="27"/>
      <c r="AV6" s="27"/>
      <c r="AW6" s="27"/>
      <c r="AX6" s="27"/>
      <c r="AY6" s="27"/>
      <c r="AZ6" s="27"/>
      <c r="BA6" s="27"/>
      <c r="BB6" s="27"/>
      <c r="BC6" s="27"/>
      <c r="BD6" s="27"/>
      <c r="BE6" s="27"/>
      <c r="BF6" s="27"/>
      <c r="BG6" s="27"/>
      <c r="BH6" s="27"/>
      <c r="BI6" s="27"/>
      <c r="BJ6" s="27"/>
      <c r="BK6" s="27"/>
      <c r="BL6" s="27"/>
      <c r="BM6" s="27"/>
      <c r="BN6" s="27"/>
      <c r="BO6" s="27"/>
      <c r="BP6" s="27"/>
      <c r="BQ6" s="27"/>
      <c r="BR6" s="28"/>
      <c r="BS6" s="28"/>
      <c r="BT6" s="28"/>
      <c r="BU6" s="28"/>
      <c r="BV6" s="28"/>
      <c r="BW6" s="28"/>
      <c r="BX6" s="28"/>
      <c r="BY6" s="28"/>
      <c r="BZ6" s="28"/>
      <c r="CA6" s="28"/>
      <c r="CB6" s="28"/>
      <c r="CC6" s="28"/>
      <c r="CD6" s="28"/>
      <c r="CE6" s="28"/>
      <c r="CF6" s="28"/>
      <c r="CG6" s="28"/>
    </row>
    <row r="7" spans="1:85" s="30" customFormat="1" ht="19">
      <c r="A7" s="197" t="str">
        <f>IF(F7&lt;&gt;"",1+MAX($A$6:A6),"")</f>
        <v/>
      </c>
      <c r="B7" s="255" t="s">
        <v>29</v>
      </c>
      <c r="C7" s="256"/>
      <c r="D7" s="256"/>
      <c r="E7" s="256"/>
      <c r="F7" s="256"/>
      <c r="G7" s="256"/>
      <c r="H7" s="256"/>
      <c r="I7" s="256"/>
      <c r="J7" s="256"/>
      <c r="K7" s="256"/>
      <c r="L7" s="256"/>
      <c r="M7" s="195"/>
      <c r="N7" s="196"/>
      <c r="O7" s="228">
        <f>SUM(O8:O23)</f>
        <v>9500</v>
      </c>
      <c r="P7" s="197"/>
      <c r="Q7" s="27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29"/>
      <c r="AH7" s="29"/>
      <c r="AI7" s="29"/>
      <c r="AJ7" s="29"/>
      <c r="AK7" s="29"/>
      <c r="AL7" s="29"/>
      <c r="AM7" s="29"/>
      <c r="AN7" s="29"/>
      <c r="AO7" s="29"/>
      <c r="AP7" s="29"/>
      <c r="AQ7" s="29"/>
      <c r="AR7" s="29"/>
      <c r="AS7" s="29"/>
      <c r="AT7" s="29"/>
      <c r="AU7" s="29"/>
      <c r="AV7" s="29"/>
      <c r="AW7" s="29"/>
      <c r="AX7" s="29"/>
      <c r="AY7" s="29"/>
      <c r="AZ7" s="29"/>
      <c r="BA7" s="29"/>
      <c r="BB7" s="29"/>
      <c r="BC7" s="29"/>
      <c r="BD7" s="29"/>
      <c r="BE7" s="29"/>
      <c r="BF7" s="29"/>
      <c r="BG7" s="29"/>
      <c r="BH7" s="29"/>
      <c r="BI7" s="29"/>
      <c r="BJ7" s="29"/>
      <c r="BK7" s="29"/>
      <c r="BL7" s="29"/>
      <c r="BM7" s="29"/>
      <c r="BN7" s="29"/>
      <c r="BO7" s="29"/>
      <c r="BP7" s="29"/>
      <c r="BQ7" s="29"/>
    </row>
    <row r="8" spans="1:85" s="30" customFormat="1" ht="16.5">
      <c r="A8" s="20" t="str">
        <f>IF(F8&lt;&gt;"",1+MAX(#REF!),"")</f>
        <v/>
      </c>
      <c r="B8" s="35"/>
      <c r="C8" s="32"/>
      <c r="D8" s="36"/>
      <c r="E8" s="37"/>
      <c r="F8" s="36"/>
      <c r="G8" s="127"/>
      <c r="H8" s="213"/>
      <c r="I8" s="25"/>
      <c r="J8" s="222"/>
      <c r="K8" s="131"/>
      <c r="L8" s="131"/>
      <c r="M8" s="132"/>
      <c r="N8" s="133"/>
      <c r="O8" s="229"/>
      <c r="P8" s="134"/>
      <c r="Q8" s="27"/>
      <c r="R8" s="27"/>
      <c r="S8" s="27"/>
      <c r="T8" s="27"/>
      <c r="U8" s="27"/>
      <c r="V8" s="27"/>
      <c r="W8" s="27"/>
      <c r="X8" s="27"/>
      <c r="Y8" s="27"/>
      <c r="Z8" s="27"/>
      <c r="AA8" s="27"/>
      <c r="AB8" s="27"/>
      <c r="AC8" s="27"/>
      <c r="AD8" s="27"/>
      <c r="AE8" s="27"/>
      <c r="AF8" s="27"/>
      <c r="AG8" s="27"/>
      <c r="AH8" s="27"/>
      <c r="AI8" s="27"/>
      <c r="AJ8" s="27"/>
      <c r="AK8" s="27"/>
      <c r="AL8" s="27"/>
      <c r="AM8" s="27"/>
      <c r="AN8" s="27"/>
      <c r="AO8" s="27"/>
      <c r="AP8" s="27"/>
      <c r="AQ8" s="27"/>
      <c r="AR8" s="27"/>
      <c r="AS8" s="27"/>
      <c r="AT8" s="27"/>
      <c r="AU8" s="27"/>
      <c r="AV8" s="27"/>
      <c r="AW8" s="27"/>
      <c r="AX8" s="27"/>
      <c r="AY8" s="27"/>
      <c r="AZ8" s="27"/>
      <c r="BA8" s="27"/>
      <c r="BB8" s="27"/>
      <c r="BC8" s="27"/>
      <c r="BD8" s="27"/>
      <c r="BE8" s="27"/>
      <c r="BF8" s="27"/>
      <c r="BG8" s="27"/>
      <c r="BH8" s="27"/>
      <c r="BI8" s="27"/>
      <c r="BJ8" s="27"/>
      <c r="BK8" s="27"/>
      <c r="BL8" s="27"/>
      <c r="BM8" s="27"/>
      <c r="BN8" s="27"/>
      <c r="BO8" s="27"/>
      <c r="BP8" s="27"/>
      <c r="BQ8" s="27"/>
      <c r="BR8" s="28"/>
      <c r="BS8" s="28"/>
      <c r="BT8" s="28"/>
      <c r="BU8" s="28"/>
      <c r="BV8" s="28"/>
      <c r="BW8" s="28"/>
      <c r="BX8" s="28"/>
      <c r="BY8" s="28"/>
      <c r="BZ8" s="28"/>
      <c r="CA8" s="28"/>
      <c r="CB8" s="28"/>
      <c r="CC8" s="28"/>
      <c r="CD8" s="28"/>
      <c r="CE8" s="28"/>
      <c r="CF8" s="28"/>
      <c r="CG8" s="28"/>
    </row>
    <row r="9" spans="1:85" s="30" customFormat="1" ht="16.5">
      <c r="A9" s="20" t="str">
        <f>IF(F9&lt;&gt;"",1+MAX($A$8:A8),"")</f>
        <v/>
      </c>
      <c r="B9" s="35"/>
      <c r="C9" s="19" t="s">
        <v>30</v>
      </c>
      <c r="D9" s="24"/>
      <c r="E9" s="23"/>
      <c r="F9" s="24"/>
      <c r="G9" s="128"/>
      <c r="H9" s="213"/>
      <c r="I9" s="25"/>
      <c r="J9" s="222"/>
      <c r="K9" s="131"/>
      <c r="L9" s="131"/>
      <c r="M9" s="132"/>
      <c r="N9" s="133"/>
      <c r="O9" s="229"/>
      <c r="P9" s="134"/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  <c r="AE9" s="27"/>
      <c r="AF9" s="27"/>
      <c r="AG9" s="27"/>
      <c r="AH9" s="27"/>
      <c r="AI9" s="27"/>
      <c r="AJ9" s="27"/>
      <c r="AK9" s="27"/>
      <c r="AL9" s="27"/>
      <c r="AM9" s="27"/>
      <c r="AN9" s="27"/>
      <c r="AO9" s="27"/>
      <c r="AP9" s="27"/>
      <c r="AQ9" s="27"/>
      <c r="AR9" s="27"/>
      <c r="AS9" s="27"/>
      <c r="AT9" s="27"/>
      <c r="AU9" s="27"/>
      <c r="AV9" s="27"/>
      <c r="AW9" s="27"/>
      <c r="AX9" s="27"/>
      <c r="AY9" s="27"/>
      <c r="AZ9" s="27"/>
      <c r="BA9" s="27"/>
      <c r="BB9" s="27"/>
      <c r="BC9" s="27"/>
      <c r="BD9" s="27"/>
      <c r="BE9" s="27"/>
      <c r="BF9" s="27"/>
      <c r="BG9" s="27"/>
      <c r="BH9" s="27"/>
      <c r="BI9" s="27"/>
      <c r="BJ9" s="27"/>
      <c r="BK9" s="27"/>
      <c r="BL9" s="27"/>
      <c r="BM9" s="27"/>
      <c r="BN9" s="27"/>
      <c r="BO9" s="27"/>
      <c r="BP9" s="27"/>
      <c r="BQ9" s="27"/>
      <c r="BR9" s="28"/>
      <c r="BS9" s="28"/>
      <c r="BT9" s="28"/>
      <c r="BU9" s="28"/>
      <c r="BV9" s="28"/>
      <c r="BW9" s="28"/>
      <c r="BX9" s="28"/>
      <c r="BY9" s="28"/>
      <c r="BZ9" s="28"/>
      <c r="CA9" s="28"/>
      <c r="CB9" s="28"/>
      <c r="CC9" s="28"/>
      <c r="CD9" s="28"/>
      <c r="CE9" s="28"/>
      <c r="CF9" s="28"/>
      <c r="CG9" s="28"/>
    </row>
    <row r="10" spans="1:85" s="28" customFormat="1" ht="16.5">
      <c r="A10" s="20">
        <f>IF(F10&lt;&gt;"",1+MAX($A$8:A9),"")</f>
        <v>1</v>
      </c>
      <c r="B10" s="35"/>
      <c r="C10" s="21" t="s">
        <v>31</v>
      </c>
      <c r="D10" s="22">
        <v>1</v>
      </c>
      <c r="E10" s="23">
        <v>0</v>
      </c>
      <c r="F10" s="24">
        <f>(1+E10)*D10</f>
        <v>1</v>
      </c>
      <c r="G10" s="128" t="s">
        <v>266</v>
      </c>
      <c r="H10" s="214">
        <v>0</v>
      </c>
      <c r="I10" s="25">
        <f>H10*F10</f>
        <v>0</v>
      </c>
      <c r="J10" s="222">
        <v>0</v>
      </c>
      <c r="K10" s="131"/>
      <c r="L10" s="131"/>
      <c r="M10" s="132"/>
      <c r="N10" s="133">
        <f>D10*J10</f>
        <v>0</v>
      </c>
      <c r="O10" s="229">
        <f>N10+I10</f>
        <v>0</v>
      </c>
      <c r="P10" s="134">
        <v>0</v>
      </c>
      <c r="Q10" s="27"/>
      <c r="R10" s="27"/>
      <c r="S10" s="27"/>
      <c r="T10" s="27"/>
      <c r="U10" s="27"/>
      <c r="V10" s="27"/>
      <c r="W10" s="27"/>
      <c r="X10" s="27"/>
      <c r="Y10" s="27"/>
      <c r="Z10" s="27"/>
      <c r="AA10" s="27"/>
      <c r="AB10" s="27"/>
      <c r="AC10" s="27"/>
      <c r="AD10" s="27"/>
      <c r="AE10" s="27"/>
      <c r="AF10" s="27"/>
      <c r="AG10" s="27"/>
      <c r="AH10" s="27"/>
      <c r="AI10" s="27"/>
      <c r="AJ10" s="27"/>
      <c r="AK10" s="27"/>
      <c r="AL10" s="27"/>
      <c r="AM10" s="27"/>
      <c r="AN10" s="27"/>
      <c r="AO10" s="27"/>
      <c r="AP10" s="27"/>
      <c r="AQ10" s="27"/>
      <c r="AR10" s="27"/>
      <c r="AS10" s="27"/>
      <c r="AT10" s="27"/>
      <c r="AU10" s="27"/>
      <c r="AV10" s="27"/>
      <c r="AW10" s="27"/>
      <c r="AX10" s="27"/>
      <c r="AY10" s="27"/>
      <c r="AZ10" s="27"/>
      <c r="BA10" s="27"/>
      <c r="BB10" s="27"/>
      <c r="BC10" s="27"/>
      <c r="BD10" s="27"/>
      <c r="BE10" s="27"/>
      <c r="BF10" s="27"/>
      <c r="BG10" s="27"/>
      <c r="BH10" s="27"/>
      <c r="BI10" s="27"/>
      <c r="BJ10" s="27"/>
      <c r="BK10" s="27"/>
      <c r="BL10" s="27"/>
      <c r="BM10" s="27"/>
      <c r="BN10" s="27"/>
      <c r="BO10" s="27"/>
      <c r="BP10" s="27"/>
      <c r="BQ10" s="27"/>
      <c r="BR10" s="27"/>
      <c r="BS10" s="27"/>
      <c r="BT10" s="27"/>
      <c r="BU10" s="27"/>
      <c r="BV10" s="27"/>
      <c r="BW10" s="27"/>
      <c r="BX10" s="27"/>
    </row>
    <row r="11" spans="1:85" s="28" customFormat="1" ht="16.5">
      <c r="A11" s="20">
        <f>IF(F11&lt;&gt;"",1+MAX($A$8:A10),"")</f>
        <v>2</v>
      </c>
      <c r="B11" s="35"/>
      <c r="C11" s="21" t="s">
        <v>32</v>
      </c>
      <c r="D11" s="22">
        <v>1</v>
      </c>
      <c r="E11" s="23">
        <v>0</v>
      </c>
      <c r="F11" s="24">
        <f>(1+E11)*D11</f>
        <v>1</v>
      </c>
      <c r="G11" s="128" t="s">
        <v>266</v>
      </c>
      <c r="H11" s="214">
        <v>0</v>
      </c>
      <c r="I11" s="25">
        <f>H11*F11</f>
        <v>0</v>
      </c>
      <c r="J11" s="222">
        <v>0</v>
      </c>
      <c r="K11" s="131"/>
      <c r="L11" s="131"/>
      <c r="M11" s="132"/>
      <c r="N11" s="133">
        <f>D11*J11</f>
        <v>0</v>
      </c>
      <c r="O11" s="229">
        <f>N11+I11</f>
        <v>0</v>
      </c>
      <c r="P11" s="134">
        <v>0</v>
      </c>
      <c r="Q11" s="27"/>
      <c r="R11" s="27"/>
      <c r="S11" s="27"/>
      <c r="T11" s="27"/>
      <c r="U11" s="27"/>
      <c r="V11" s="27"/>
      <c r="W11" s="27"/>
      <c r="X11" s="27"/>
      <c r="Y11" s="27"/>
      <c r="Z11" s="27"/>
      <c r="AA11" s="27"/>
      <c r="AB11" s="27"/>
      <c r="AC11" s="27"/>
      <c r="AD11" s="27"/>
      <c r="AE11" s="27"/>
      <c r="AF11" s="27"/>
      <c r="AG11" s="27"/>
      <c r="AH11" s="27"/>
      <c r="AI11" s="27"/>
      <c r="AJ11" s="27"/>
      <c r="AK11" s="27"/>
      <c r="AL11" s="27"/>
      <c r="AM11" s="27"/>
      <c r="AN11" s="27"/>
      <c r="AO11" s="27"/>
      <c r="AP11" s="27"/>
      <c r="AQ11" s="27"/>
      <c r="AR11" s="27"/>
      <c r="AS11" s="27"/>
      <c r="AT11" s="27"/>
      <c r="AU11" s="27"/>
      <c r="AV11" s="27"/>
      <c r="AW11" s="27"/>
      <c r="AX11" s="27"/>
      <c r="AY11" s="27"/>
      <c r="AZ11" s="27"/>
      <c r="BA11" s="27"/>
      <c r="BB11" s="27"/>
      <c r="BC11" s="27"/>
      <c r="BD11" s="27"/>
      <c r="BE11" s="27"/>
      <c r="BF11" s="27"/>
      <c r="BG11" s="27"/>
      <c r="BH11" s="27"/>
      <c r="BI11" s="27"/>
      <c r="BJ11" s="27"/>
      <c r="BK11" s="27"/>
      <c r="BL11" s="27"/>
      <c r="BM11" s="27"/>
      <c r="BN11" s="27"/>
      <c r="BO11" s="27"/>
      <c r="BP11" s="27"/>
      <c r="BQ11" s="27"/>
      <c r="BR11" s="27"/>
      <c r="BS11" s="27"/>
      <c r="BT11" s="27"/>
      <c r="BU11" s="27"/>
      <c r="BV11" s="27"/>
      <c r="BW11" s="27"/>
      <c r="BX11" s="27"/>
    </row>
    <row r="12" spans="1:85" s="28" customFormat="1" ht="16.5">
      <c r="A12" s="20" t="str">
        <f>IF(F12&lt;&gt;"",1+MAX($A$8:A11),"")</f>
        <v/>
      </c>
      <c r="B12" s="35"/>
      <c r="C12" s="19" t="s">
        <v>33</v>
      </c>
      <c r="D12" s="24"/>
      <c r="E12" s="23"/>
      <c r="F12" s="24"/>
      <c r="G12" s="128"/>
      <c r="H12" s="214"/>
      <c r="I12" s="25"/>
      <c r="J12" s="222"/>
      <c r="K12" s="131"/>
      <c r="L12" s="131"/>
      <c r="M12" s="132"/>
      <c r="N12" s="133"/>
      <c r="O12" s="229"/>
      <c r="P12" s="134"/>
      <c r="Q12" s="27"/>
      <c r="R12" s="27"/>
      <c r="S12" s="27"/>
      <c r="T12" s="27"/>
      <c r="U12" s="27"/>
      <c r="V12" s="27"/>
      <c r="W12" s="27"/>
      <c r="X12" s="27"/>
      <c r="Y12" s="27"/>
      <c r="Z12" s="27"/>
      <c r="AA12" s="27"/>
      <c r="AB12" s="27"/>
      <c r="AC12" s="27"/>
      <c r="AD12" s="27"/>
      <c r="AE12" s="27"/>
      <c r="AF12" s="27"/>
      <c r="AG12" s="27"/>
      <c r="AH12" s="27"/>
      <c r="AI12" s="27"/>
      <c r="AJ12" s="27"/>
      <c r="AK12" s="27"/>
      <c r="AL12" s="27"/>
      <c r="AM12" s="27"/>
      <c r="AN12" s="27"/>
      <c r="AO12" s="27"/>
      <c r="AP12" s="27"/>
      <c r="AQ12" s="27"/>
      <c r="AR12" s="27"/>
      <c r="AS12" s="27"/>
      <c r="AT12" s="27"/>
      <c r="AU12" s="27"/>
      <c r="AV12" s="27"/>
      <c r="AW12" s="27"/>
      <c r="AX12" s="27"/>
      <c r="AY12" s="27"/>
      <c r="AZ12" s="27"/>
      <c r="BA12" s="27"/>
      <c r="BB12" s="27"/>
      <c r="BC12" s="27"/>
      <c r="BD12" s="27"/>
      <c r="BE12" s="27"/>
      <c r="BF12" s="27"/>
      <c r="BG12" s="27"/>
      <c r="BH12" s="27"/>
      <c r="BI12" s="27"/>
      <c r="BJ12" s="27"/>
      <c r="BK12" s="27"/>
      <c r="BL12" s="27"/>
      <c r="BM12" s="27"/>
      <c r="BN12" s="27"/>
      <c r="BO12" s="27"/>
      <c r="BP12" s="27"/>
      <c r="BQ12" s="27"/>
      <c r="BR12" s="27"/>
      <c r="BS12" s="27"/>
      <c r="BT12" s="27"/>
      <c r="BU12" s="27"/>
      <c r="BV12" s="27"/>
      <c r="BW12" s="27"/>
      <c r="BX12" s="27"/>
    </row>
    <row r="13" spans="1:85" s="28" customFormat="1" ht="16.5">
      <c r="A13" s="20">
        <f>IF(F13&lt;&gt;"",1+MAX($A$8:A12),"")</f>
        <v>3</v>
      </c>
      <c r="B13" s="35"/>
      <c r="C13" s="21" t="s">
        <v>34</v>
      </c>
      <c r="D13" s="22">
        <v>1</v>
      </c>
      <c r="E13" s="23">
        <v>0</v>
      </c>
      <c r="F13" s="24">
        <f t="shared" ref="F13:F22" si="0">(1+E13)*D13</f>
        <v>1</v>
      </c>
      <c r="G13" s="128" t="s">
        <v>266</v>
      </c>
      <c r="H13" s="214">
        <v>0</v>
      </c>
      <c r="I13" s="25">
        <f t="shared" ref="I13:I22" si="1">H13*F13</f>
        <v>0</v>
      </c>
      <c r="J13" s="222">
        <v>0</v>
      </c>
      <c r="K13" s="131"/>
      <c r="L13" s="131"/>
      <c r="M13" s="132"/>
      <c r="N13" s="133">
        <f t="shared" ref="N13:N22" si="2">D13*J13</f>
        <v>0</v>
      </c>
      <c r="O13" s="229">
        <f t="shared" ref="O13:O22" si="3">N13+I13</f>
        <v>0</v>
      </c>
      <c r="P13" s="134">
        <v>0</v>
      </c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/>
      <c r="AB13" s="27"/>
      <c r="AC13" s="27"/>
      <c r="AD13" s="27"/>
      <c r="AE13" s="27"/>
      <c r="AF13" s="27"/>
      <c r="AG13" s="27"/>
      <c r="AH13" s="27"/>
      <c r="AI13" s="27"/>
      <c r="AJ13" s="27"/>
      <c r="AK13" s="27"/>
      <c r="AL13" s="27"/>
      <c r="AM13" s="27"/>
      <c r="AN13" s="27"/>
      <c r="AO13" s="27"/>
      <c r="AP13" s="27"/>
      <c r="AQ13" s="27"/>
      <c r="AR13" s="27"/>
      <c r="AS13" s="27"/>
      <c r="AT13" s="27"/>
      <c r="AU13" s="27"/>
      <c r="AV13" s="27"/>
      <c r="AW13" s="27"/>
      <c r="AX13" s="27"/>
      <c r="AY13" s="27"/>
      <c r="AZ13" s="27"/>
      <c r="BA13" s="27"/>
      <c r="BB13" s="27"/>
      <c r="BC13" s="27"/>
      <c r="BD13" s="27"/>
      <c r="BE13" s="27"/>
      <c r="BF13" s="27"/>
      <c r="BG13" s="27"/>
      <c r="BH13" s="27"/>
      <c r="BI13" s="27"/>
      <c r="BJ13" s="27"/>
      <c r="BK13" s="27"/>
      <c r="BL13" s="27"/>
      <c r="BM13" s="27"/>
      <c r="BN13" s="27"/>
      <c r="BO13" s="27"/>
      <c r="BP13" s="27"/>
      <c r="BQ13" s="27"/>
      <c r="BR13" s="27"/>
      <c r="BS13" s="27"/>
      <c r="BT13" s="27"/>
      <c r="BU13" s="27"/>
      <c r="BV13" s="27"/>
      <c r="BW13" s="27"/>
      <c r="BX13" s="27"/>
    </row>
    <row r="14" spans="1:85" s="28" customFormat="1" ht="16.5">
      <c r="A14" s="20">
        <f>IF(F14&lt;&gt;"",1+MAX($A$8:A13),"")</f>
        <v>4</v>
      </c>
      <c r="B14" s="35"/>
      <c r="C14" s="21" t="s">
        <v>267</v>
      </c>
      <c r="D14" s="22">
        <v>1</v>
      </c>
      <c r="E14" s="23">
        <v>0</v>
      </c>
      <c r="F14" s="24">
        <f t="shared" si="0"/>
        <v>1</v>
      </c>
      <c r="G14" s="128" t="s">
        <v>266</v>
      </c>
      <c r="H14" s="214">
        <v>0</v>
      </c>
      <c r="I14" s="25">
        <f t="shared" si="1"/>
        <v>0</v>
      </c>
      <c r="J14" s="222">
        <v>0</v>
      </c>
      <c r="K14" s="131"/>
      <c r="L14" s="131"/>
      <c r="M14" s="132"/>
      <c r="N14" s="133">
        <f t="shared" si="2"/>
        <v>0</v>
      </c>
      <c r="O14" s="229">
        <f t="shared" si="3"/>
        <v>0</v>
      </c>
      <c r="P14" s="134">
        <v>0</v>
      </c>
      <c r="Q14" s="27"/>
      <c r="R14" s="27"/>
      <c r="S14" s="27"/>
      <c r="T14" s="27"/>
      <c r="U14" s="27"/>
      <c r="V14" s="27"/>
      <c r="W14" s="27"/>
      <c r="X14" s="27"/>
      <c r="Y14" s="27"/>
      <c r="Z14" s="27"/>
      <c r="AA14" s="27"/>
      <c r="AB14" s="27"/>
      <c r="AC14" s="27"/>
      <c r="AD14" s="27"/>
      <c r="AE14" s="27"/>
      <c r="AF14" s="27"/>
      <c r="AG14" s="27"/>
      <c r="AH14" s="27"/>
      <c r="AI14" s="27"/>
      <c r="AJ14" s="27"/>
      <c r="AK14" s="27"/>
      <c r="AL14" s="27"/>
      <c r="AM14" s="27"/>
      <c r="AN14" s="27"/>
      <c r="AO14" s="27"/>
      <c r="AP14" s="27"/>
      <c r="AQ14" s="27"/>
      <c r="AR14" s="27"/>
      <c r="AS14" s="27"/>
      <c r="AT14" s="27"/>
      <c r="AU14" s="27"/>
      <c r="AV14" s="27"/>
      <c r="AW14" s="27"/>
      <c r="AX14" s="27"/>
      <c r="AY14" s="27"/>
      <c r="AZ14" s="27"/>
      <c r="BA14" s="27"/>
      <c r="BB14" s="27"/>
      <c r="BC14" s="27"/>
      <c r="BD14" s="27"/>
      <c r="BE14" s="27"/>
      <c r="BF14" s="27"/>
      <c r="BG14" s="27"/>
      <c r="BH14" s="27"/>
      <c r="BI14" s="27"/>
      <c r="BJ14" s="27"/>
      <c r="BK14" s="27"/>
      <c r="BL14" s="27"/>
      <c r="BM14" s="27"/>
      <c r="BN14" s="27"/>
      <c r="BO14" s="27"/>
      <c r="BP14" s="27"/>
      <c r="BQ14" s="27"/>
      <c r="BR14" s="27"/>
      <c r="BS14" s="27"/>
      <c r="BT14" s="27"/>
      <c r="BU14" s="27"/>
      <c r="BV14" s="27"/>
      <c r="BW14" s="27"/>
      <c r="BX14" s="27"/>
    </row>
    <row r="15" spans="1:85" s="28" customFormat="1" ht="16.5">
      <c r="A15" s="20">
        <f>IF(F15&lt;&gt;"",1+MAX($A$8:A14),"")</f>
        <v>5</v>
      </c>
      <c r="B15" s="35"/>
      <c r="C15" s="21" t="s">
        <v>35</v>
      </c>
      <c r="D15" s="22">
        <v>1</v>
      </c>
      <c r="E15" s="23">
        <v>0</v>
      </c>
      <c r="F15" s="24">
        <f t="shared" si="0"/>
        <v>1</v>
      </c>
      <c r="G15" s="128" t="s">
        <v>266</v>
      </c>
      <c r="H15" s="214">
        <v>0</v>
      </c>
      <c r="I15" s="25">
        <f t="shared" si="1"/>
        <v>0</v>
      </c>
      <c r="J15" s="222">
        <v>0</v>
      </c>
      <c r="K15" s="131"/>
      <c r="L15" s="131"/>
      <c r="M15" s="132"/>
      <c r="N15" s="133">
        <f t="shared" si="2"/>
        <v>0</v>
      </c>
      <c r="O15" s="229">
        <f t="shared" si="3"/>
        <v>0</v>
      </c>
      <c r="P15" s="134">
        <v>0</v>
      </c>
      <c r="Q15" s="27"/>
      <c r="R15" s="27"/>
      <c r="S15" s="27"/>
      <c r="T15" s="27"/>
      <c r="U15" s="27"/>
      <c r="V15" s="27"/>
      <c r="W15" s="27"/>
      <c r="X15" s="27"/>
      <c r="Y15" s="27"/>
      <c r="Z15" s="27"/>
      <c r="AA15" s="27"/>
      <c r="AB15" s="27"/>
      <c r="AC15" s="27"/>
      <c r="AD15" s="27"/>
      <c r="AE15" s="27"/>
      <c r="AF15" s="27"/>
      <c r="AG15" s="27"/>
      <c r="AH15" s="27"/>
      <c r="AI15" s="27"/>
      <c r="AJ15" s="27"/>
      <c r="AK15" s="27"/>
      <c r="AL15" s="27"/>
      <c r="AM15" s="27"/>
      <c r="AN15" s="27"/>
      <c r="AO15" s="27"/>
      <c r="AP15" s="27"/>
      <c r="AQ15" s="27"/>
      <c r="AR15" s="27"/>
      <c r="AS15" s="27"/>
      <c r="AT15" s="27"/>
      <c r="AU15" s="27"/>
      <c r="AV15" s="27"/>
      <c r="AW15" s="27"/>
      <c r="AX15" s="27"/>
      <c r="AY15" s="27"/>
      <c r="AZ15" s="27"/>
      <c r="BA15" s="27"/>
      <c r="BB15" s="27"/>
      <c r="BC15" s="27"/>
      <c r="BD15" s="27"/>
      <c r="BE15" s="27"/>
      <c r="BF15" s="27"/>
      <c r="BG15" s="27"/>
      <c r="BH15" s="27"/>
      <c r="BI15" s="27"/>
      <c r="BJ15" s="27"/>
      <c r="BK15" s="27"/>
      <c r="BL15" s="27"/>
      <c r="BM15" s="27"/>
      <c r="BN15" s="27"/>
      <c r="BO15" s="27"/>
      <c r="BP15" s="27"/>
      <c r="BQ15" s="27"/>
      <c r="BR15" s="27"/>
      <c r="BS15" s="27"/>
      <c r="BT15" s="27"/>
      <c r="BU15" s="27"/>
      <c r="BV15" s="27"/>
      <c r="BW15" s="27"/>
      <c r="BX15" s="27"/>
    </row>
    <row r="16" spans="1:85" s="28" customFormat="1" ht="16.5">
      <c r="A16" s="20">
        <f>IF(F16&lt;&gt;"",1+MAX($A$8:A15),"")</f>
        <v>6</v>
      </c>
      <c r="B16" s="35"/>
      <c r="C16" s="21" t="s">
        <v>36</v>
      </c>
      <c r="D16" s="22">
        <v>1</v>
      </c>
      <c r="E16" s="23">
        <v>0</v>
      </c>
      <c r="F16" s="24">
        <f t="shared" si="0"/>
        <v>1</v>
      </c>
      <c r="G16" s="128" t="s">
        <v>266</v>
      </c>
      <c r="H16" s="214">
        <v>0</v>
      </c>
      <c r="I16" s="25">
        <f t="shared" si="1"/>
        <v>0</v>
      </c>
      <c r="J16" s="222">
        <v>0</v>
      </c>
      <c r="K16" s="131"/>
      <c r="L16" s="131"/>
      <c r="M16" s="132"/>
      <c r="N16" s="133">
        <f t="shared" si="2"/>
        <v>0</v>
      </c>
      <c r="O16" s="229">
        <f t="shared" si="3"/>
        <v>0</v>
      </c>
      <c r="P16" s="134">
        <v>0</v>
      </c>
      <c r="Q16" s="27"/>
      <c r="R16" s="27"/>
      <c r="S16" s="27"/>
      <c r="T16" s="27"/>
      <c r="U16" s="27"/>
      <c r="V16" s="27"/>
      <c r="W16" s="27"/>
      <c r="X16" s="27"/>
      <c r="Y16" s="27"/>
      <c r="Z16" s="27"/>
      <c r="AA16" s="27"/>
      <c r="AB16" s="27"/>
      <c r="AC16" s="27"/>
      <c r="AD16" s="27"/>
      <c r="AE16" s="27"/>
      <c r="AF16" s="27"/>
      <c r="AG16" s="27"/>
      <c r="AH16" s="27"/>
      <c r="AI16" s="27"/>
      <c r="AJ16" s="27"/>
      <c r="AK16" s="27"/>
      <c r="AL16" s="27"/>
      <c r="AM16" s="27"/>
      <c r="AN16" s="27"/>
      <c r="AO16" s="27"/>
      <c r="AP16" s="27"/>
      <c r="AQ16" s="27"/>
      <c r="AR16" s="27"/>
      <c r="AS16" s="27"/>
      <c r="AT16" s="27"/>
      <c r="AU16" s="27"/>
      <c r="AV16" s="27"/>
      <c r="AW16" s="27"/>
      <c r="AX16" s="27"/>
      <c r="AY16" s="27"/>
      <c r="AZ16" s="27"/>
      <c r="BA16" s="27"/>
      <c r="BB16" s="27"/>
      <c r="BC16" s="27"/>
      <c r="BD16" s="27"/>
      <c r="BE16" s="27"/>
      <c r="BF16" s="27"/>
      <c r="BG16" s="27"/>
      <c r="BH16" s="27"/>
      <c r="BI16" s="27"/>
      <c r="BJ16" s="27"/>
      <c r="BK16" s="27"/>
      <c r="BL16" s="27"/>
      <c r="BM16" s="27"/>
      <c r="BN16" s="27"/>
      <c r="BO16" s="27"/>
      <c r="BP16" s="27"/>
      <c r="BQ16" s="27"/>
      <c r="BR16" s="27"/>
      <c r="BS16" s="27"/>
      <c r="BT16" s="27"/>
      <c r="BU16" s="27"/>
      <c r="BV16" s="27"/>
      <c r="BW16" s="27"/>
      <c r="BX16" s="27"/>
    </row>
    <row r="17" spans="1:76" s="28" customFormat="1" ht="16.5">
      <c r="A17" s="20">
        <f>IF(F17&lt;&gt;"",1+MAX($A$8:A16),"")</f>
        <v>7</v>
      </c>
      <c r="B17" s="35"/>
      <c r="C17" s="21" t="s">
        <v>268</v>
      </c>
      <c r="D17" s="22">
        <v>1</v>
      </c>
      <c r="E17" s="23">
        <v>0</v>
      </c>
      <c r="F17" s="24">
        <f t="shared" si="0"/>
        <v>1</v>
      </c>
      <c r="G17" s="128" t="s">
        <v>266</v>
      </c>
      <c r="H17" s="214">
        <v>0</v>
      </c>
      <c r="I17" s="25">
        <f t="shared" si="1"/>
        <v>0</v>
      </c>
      <c r="J17" s="222">
        <v>4000</v>
      </c>
      <c r="K17" s="131"/>
      <c r="L17" s="131"/>
      <c r="M17" s="132"/>
      <c r="N17" s="133">
        <f t="shared" si="2"/>
        <v>4000</v>
      </c>
      <c r="O17" s="229">
        <f t="shared" si="3"/>
        <v>4000</v>
      </c>
      <c r="P17" s="134">
        <v>0</v>
      </c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27"/>
      <c r="AE17" s="27"/>
      <c r="AF17" s="27"/>
      <c r="AG17" s="27"/>
      <c r="AH17" s="27"/>
      <c r="AI17" s="27"/>
      <c r="AJ17" s="27"/>
      <c r="AK17" s="27"/>
      <c r="AL17" s="27"/>
      <c r="AM17" s="27"/>
      <c r="AN17" s="27"/>
      <c r="AO17" s="27"/>
      <c r="AP17" s="27"/>
      <c r="AQ17" s="27"/>
      <c r="AR17" s="27"/>
      <c r="AS17" s="27"/>
      <c r="AT17" s="27"/>
      <c r="AU17" s="27"/>
      <c r="AV17" s="27"/>
      <c r="AW17" s="27"/>
      <c r="AX17" s="27"/>
      <c r="AY17" s="27"/>
      <c r="AZ17" s="27"/>
      <c r="BA17" s="27"/>
      <c r="BB17" s="27"/>
      <c r="BC17" s="27"/>
      <c r="BD17" s="27"/>
      <c r="BE17" s="27"/>
      <c r="BF17" s="27"/>
      <c r="BG17" s="27"/>
      <c r="BH17" s="27"/>
      <c r="BI17" s="27"/>
      <c r="BJ17" s="27"/>
      <c r="BK17" s="27"/>
      <c r="BL17" s="27"/>
      <c r="BM17" s="27"/>
      <c r="BN17" s="27"/>
      <c r="BO17" s="27"/>
      <c r="BP17" s="27"/>
      <c r="BQ17" s="27"/>
      <c r="BR17" s="27"/>
      <c r="BS17" s="27"/>
      <c r="BT17" s="27"/>
      <c r="BU17" s="27"/>
      <c r="BV17" s="27"/>
      <c r="BW17" s="27"/>
      <c r="BX17" s="27"/>
    </row>
    <row r="18" spans="1:76" s="28" customFormat="1" ht="16.5">
      <c r="A18" s="20">
        <f>IF(F18&lt;&gt;"",1+MAX($A$8:A17),"")</f>
        <v>8</v>
      </c>
      <c r="B18" s="35"/>
      <c r="C18" s="21" t="s">
        <v>37</v>
      </c>
      <c r="D18" s="22">
        <v>1</v>
      </c>
      <c r="E18" s="23">
        <v>0</v>
      </c>
      <c r="F18" s="24">
        <f t="shared" si="0"/>
        <v>1</v>
      </c>
      <c r="G18" s="128" t="s">
        <v>266</v>
      </c>
      <c r="H18" s="214">
        <v>0</v>
      </c>
      <c r="I18" s="25">
        <f t="shared" si="1"/>
        <v>0</v>
      </c>
      <c r="J18" s="222">
        <v>5500</v>
      </c>
      <c r="K18" s="131"/>
      <c r="L18" s="131"/>
      <c r="M18" s="132"/>
      <c r="N18" s="133">
        <f t="shared" si="2"/>
        <v>5500</v>
      </c>
      <c r="O18" s="229">
        <f t="shared" si="3"/>
        <v>5500</v>
      </c>
      <c r="P18" s="134">
        <v>0</v>
      </c>
      <c r="Q18" s="27"/>
      <c r="R18" s="27"/>
      <c r="S18" s="27"/>
      <c r="T18" s="27"/>
      <c r="U18" s="27"/>
      <c r="V18" s="27"/>
      <c r="W18" s="27"/>
      <c r="X18" s="27"/>
      <c r="Y18" s="27"/>
      <c r="Z18" s="27"/>
      <c r="AA18" s="27"/>
      <c r="AB18" s="27"/>
      <c r="AC18" s="27"/>
      <c r="AD18" s="27"/>
      <c r="AE18" s="27"/>
      <c r="AF18" s="27"/>
      <c r="AG18" s="27"/>
      <c r="AH18" s="27"/>
      <c r="AI18" s="27"/>
      <c r="AJ18" s="27"/>
      <c r="AK18" s="27"/>
      <c r="AL18" s="27"/>
      <c r="AM18" s="27"/>
      <c r="AN18" s="27"/>
      <c r="AO18" s="27"/>
      <c r="AP18" s="27"/>
      <c r="AQ18" s="27"/>
      <c r="AR18" s="27"/>
      <c r="AS18" s="27"/>
      <c r="AT18" s="27"/>
      <c r="AU18" s="27"/>
      <c r="AV18" s="27"/>
      <c r="AW18" s="27"/>
      <c r="AX18" s="27"/>
      <c r="AY18" s="27"/>
      <c r="AZ18" s="27"/>
      <c r="BA18" s="27"/>
      <c r="BB18" s="27"/>
      <c r="BC18" s="27"/>
      <c r="BD18" s="27"/>
      <c r="BE18" s="27"/>
      <c r="BF18" s="27"/>
      <c r="BG18" s="27"/>
      <c r="BH18" s="27"/>
      <c r="BI18" s="27"/>
      <c r="BJ18" s="27"/>
      <c r="BK18" s="27"/>
      <c r="BL18" s="27"/>
      <c r="BM18" s="27"/>
      <c r="BN18" s="27"/>
      <c r="BO18" s="27"/>
      <c r="BP18" s="27"/>
      <c r="BQ18" s="27"/>
      <c r="BR18" s="27"/>
      <c r="BS18" s="27"/>
      <c r="BT18" s="27"/>
      <c r="BU18" s="27"/>
      <c r="BV18" s="27"/>
      <c r="BW18" s="27"/>
      <c r="BX18" s="27"/>
    </row>
    <row r="19" spans="1:76" s="28" customFormat="1" ht="16.5">
      <c r="A19" s="20">
        <f>IF(F19&lt;&gt;"",1+MAX($A$8:A18),"")</f>
        <v>9</v>
      </c>
      <c r="B19" s="35"/>
      <c r="C19" s="21" t="s">
        <v>38</v>
      </c>
      <c r="D19" s="22">
        <v>1</v>
      </c>
      <c r="E19" s="23">
        <v>0</v>
      </c>
      <c r="F19" s="24">
        <f t="shared" si="0"/>
        <v>1</v>
      </c>
      <c r="G19" s="128" t="s">
        <v>266</v>
      </c>
      <c r="H19" s="214">
        <v>0</v>
      </c>
      <c r="I19" s="25">
        <f t="shared" si="1"/>
        <v>0</v>
      </c>
      <c r="J19" s="222">
        <v>0</v>
      </c>
      <c r="K19" s="131"/>
      <c r="L19" s="131"/>
      <c r="M19" s="132"/>
      <c r="N19" s="133">
        <f t="shared" si="2"/>
        <v>0</v>
      </c>
      <c r="O19" s="229">
        <f t="shared" si="3"/>
        <v>0</v>
      </c>
      <c r="P19" s="134">
        <v>0</v>
      </c>
      <c r="Q19" s="27"/>
      <c r="R19" s="27"/>
      <c r="S19" s="27"/>
      <c r="T19" s="27"/>
      <c r="U19" s="27"/>
      <c r="V19" s="27"/>
      <c r="W19" s="27"/>
      <c r="X19" s="27"/>
      <c r="Y19" s="27"/>
      <c r="Z19" s="27"/>
      <c r="AA19" s="27"/>
      <c r="AB19" s="27"/>
      <c r="AC19" s="27"/>
      <c r="AD19" s="27"/>
      <c r="AE19" s="27"/>
      <c r="AF19" s="27"/>
      <c r="AG19" s="27"/>
      <c r="AH19" s="27"/>
      <c r="AI19" s="27"/>
      <c r="AJ19" s="27"/>
      <c r="AK19" s="27"/>
      <c r="AL19" s="27"/>
      <c r="AM19" s="27"/>
      <c r="AN19" s="27"/>
      <c r="AO19" s="27"/>
      <c r="AP19" s="27"/>
      <c r="AQ19" s="27"/>
      <c r="AR19" s="27"/>
      <c r="AS19" s="27"/>
      <c r="AT19" s="27"/>
      <c r="AU19" s="27"/>
      <c r="AV19" s="27"/>
      <c r="AW19" s="27"/>
      <c r="AX19" s="27"/>
      <c r="AY19" s="27"/>
      <c r="AZ19" s="27"/>
      <c r="BA19" s="27"/>
      <c r="BB19" s="27"/>
      <c r="BC19" s="27"/>
      <c r="BD19" s="27"/>
      <c r="BE19" s="27"/>
      <c r="BF19" s="27"/>
      <c r="BG19" s="27"/>
      <c r="BH19" s="27"/>
      <c r="BI19" s="27"/>
      <c r="BJ19" s="27"/>
      <c r="BK19" s="27"/>
      <c r="BL19" s="27"/>
      <c r="BM19" s="27"/>
      <c r="BN19" s="27"/>
      <c r="BO19" s="27"/>
      <c r="BP19" s="27"/>
      <c r="BQ19" s="27"/>
      <c r="BR19" s="27"/>
      <c r="BS19" s="27"/>
      <c r="BT19" s="27"/>
      <c r="BU19" s="27"/>
      <c r="BV19" s="27"/>
      <c r="BW19" s="27"/>
      <c r="BX19" s="27"/>
    </row>
    <row r="20" spans="1:76" s="28" customFormat="1" ht="16.5">
      <c r="A20" s="20">
        <f>IF(F20&lt;&gt;"",1+MAX($A$8:A19),"")</f>
        <v>10</v>
      </c>
      <c r="B20" s="35"/>
      <c r="C20" s="21" t="s">
        <v>39</v>
      </c>
      <c r="D20" s="22">
        <v>1</v>
      </c>
      <c r="E20" s="23">
        <v>0</v>
      </c>
      <c r="F20" s="24">
        <f t="shared" si="0"/>
        <v>1</v>
      </c>
      <c r="G20" s="128" t="s">
        <v>266</v>
      </c>
      <c r="H20" s="214">
        <v>0</v>
      </c>
      <c r="I20" s="25">
        <f t="shared" si="1"/>
        <v>0</v>
      </c>
      <c r="J20" s="222">
        <v>0</v>
      </c>
      <c r="K20" s="131"/>
      <c r="L20" s="131"/>
      <c r="M20" s="132"/>
      <c r="N20" s="133">
        <f t="shared" si="2"/>
        <v>0</v>
      </c>
      <c r="O20" s="229">
        <f t="shared" si="3"/>
        <v>0</v>
      </c>
      <c r="P20" s="134">
        <v>0</v>
      </c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7"/>
      <c r="AH20" s="27"/>
      <c r="AI20" s="27"/>
      <c r="AJ20" s="27"/>
      <c r="AK20" s="27"/>
      <c r="AL20" s="27"/>
      <c r="AM20" s="27"/>
      <c r="AN20" s="27"/>
      <c r="AO20" s="27"/>
      <c r="AP20" s="27"/>
      <c r="AQ20" s="27"/>
      <c r="AR20" s="27"/>
      <c r="AS20" s="27"/>
      <c r="AT20" s="27"/>
      <c r="AU20" s="27"/>
      <c r="AV20" s="27"/>
      <c r="AW20" s="27"/>
      <c r="AX20" s="27"/>
      <c r="AY20" s="27"/>
      <c r="AZ20" s="27"/>
      <c r="BA20" s="27"/>
      <c r="BB20" s="27"/>
      <c r="BC20" s="27"/>
      <c r="BD20" s="27"/>
      <c r="BE20" s="27"/>
      <c r="BF20" s="27"/>
      <c r="BG20" s="27"/>
      <c r="BH20" s="27"/>
      <c r="BI20" s="27"/>
      <c r="BJ20" s="27"/>
      <c r="BK20" s="27"/>
      <c r="BL20" s="27"/>
      <c r="BM20" s="27"/>
      <c r="BN20" s="27"/>
      <c r="BO20" s="27"/>
      <c r="BP20" s="27"/>
      <c r="BQ20" s="27"/>
      <c r="BR20" s="27"/>
      <c r="BS20" s="27"/>
      <c r="BT20" s="27"/>
      <c r="BU20" s="27"/>
      <c r="BV20" s="27"/>
      <c r="BW20" s="27"/>
      <c r="BX20" s="27"/>
    </row>
    <row r="21" spans="1:76" s="28" customFormat="1" ht="16.5">
      <c r="A21" s="20">
        <f>IF(F21&lt;&gt;"",1+MAX($A$8:A20),"")</f>
        <v>11</v>
      </c>
      <c r="B21" s="35"/>
      <c r="C21" s="21" t="s">
        <v>40</v>
      </c>
      <c r="D21" s="22">
        <v>1</v>
      </c>
      <c r="E21" s="23">
        <v>0</v>
      </c>
      <c r="F21" s="24">
        <f t="shared" si="0"/>
        <v>1</v>
      </c>
      <c r="G21" s="128" t="s">
        <v>266</v>
      </c>
      <c r="H21" s="214">
        <v>0</v>
      </c>
      <c r="I21" s="25">
        <f t="shared" si="1"/>
        <v>0</v>
      </c>
      <c r="J21" s="222">
        <v>0</v>
      </c>
      <c r="K21" s="131"/>
      <c r="L21" s="131"/>
      <c r="M21" s="132"/>
      <c r="N21" s="133">
        <f t="shared" si="2"/>
        <v>0</v>
      </c>
      <c r="O21" s="229">
        <f t="shared" si="3"/>
        <v>0</v>
      </c>
      <c r="P21" s="134">
        <v>0</v>
      </c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7"/>
      <c r="AD21" s="27"/>
      <c r="AE21" s="27"/>
      <c r="AF21" s="27"/>
      <c r="AG21" s="27"/>
      <c r="AH21" s="27"/>
      <c r="AI21" s="27"/>
      <c r="AJ21" s="27"/>
      <c r="AK21" s="27"/>
      <c r="AL21" s="27"/>
      <c r="AM21" s="27"/>
      <c r="AN21" s="27"/>
      <c r="AO21" s="27"/>
      <c r="AP21" s="27"/>
      <c r="AQ21" s="27"/>
      <c r="AR21" s="27"/>
      <c r="AS21" s="27"/>
      <c r="AT21" s="27"/>
      <c r="AU21" s="27"/>
      <c r="AV21" s="27"/>
      <c r="AW21" s="27"/>
      <c r="AX21" s="27"/>
      <c r="AY21" s="27"/>
      <c r="AZ21" s="27"/>
      <c r="BA21" s="27"/>
      <c r="BB21" s="27"/>
      <c r="BC21" s="27"/>
      <c r="BD21" s="27"/>
      <c r="BE21" s="27"/>
      <c r="BF21" s="27"/>
      <c r="BG21" s="27"/>
      <c r="BH21" s="27"/>
      <c r="BI21" s="27"/>
      <c r="BJ21" s="27"/>
      <c r="BK21" s="27"/>
      <c r="BL21" s="27"/>
      <c r="BM21" s="27"/>
      <c r="BN21" s="27"/>
      <c r="BO21" s="27"/>
      <c r="BP21" s="27"/>
      <c r="BQ21" s="27"/>
      <c r="BR21" s="27"/>
      <c r="BS21" s="27"/>
      <c r="BT21" s="27"/>
      <c r="BU21" s="27"/>
      <c r="BV21" s="27"/>
      <c r="BW21" s="27"/>
      <c r="BX21" s="27"/>
    </row>
    <row r="22" spans="1:76" s="28" customFormat="1" ht="16.5">
      <c r="A22" s="20">
        <f>IF(F22&lt;&gt;"",1+MAX($A$8:A21),"")</f>
        <v>12</v>
      </c>
      <c r="B22" s="35"/>
      <c r="C22" s="21" t="s">
        <v>269</v>
      </c>
      <c r="D22" s="22">
        <v>1</v>
      </c>
      <c r="E22" s="23">
        <v>0</v>
      </c>
      <c r="F22" s="24">
        <f t="shared" si="0"/>
        <v>1</v>
      </c>
      <c r="G22" s="128" t="s">
        <v>266</v>
      </c>
      <c r="H22" s="214">
        <v>0</v>
      </c>
      <c r="I22" s="25">
        <f t="shared" si="1"/>
        <v>0</v>
      </c>
      <c r="J22" s="222">
        <v>0</v>
      </c>
      <c r="K22" s="131"/>
      <c r="L22" s="131"/>
      <c r="M22" s="132"/>
      <c r="N22" s="133">
        <f t="shared" si="2"/>
        <v>0</v>
      </c>
      <c r="O22" s="229">
        <f t="shared" si="3"/>
        <v>0</v>
      </c>
      <c r="P22" s="134">
        <v>0</v>
      </c>
      <c r="Q22" s="27"/>
      <c r="R22" s="27"/>
      <c r="S22" s="27"/>
      <c r="T22" s="27"/>
      <c r="U22" s="27"/>
      <c r="V22" s="27"/>
      <c r="W22" s="27"/>
      <c r="X22" s="27"/>
      <c r="Y22" s="27"/>
      <c r="Z22" s="27"/>
      <c r="AA22" s="27"/>
      <c r="AB22" s="27"/>
      <c r="AC22" s="27"/>
      <c r="AD22" s="27"/>
      <c r="AE22" s="27"/>
      <c r="AF22" s="27"/>
      <c r="AG22" s="27"/>
      <c r="AH22" s="27"/>
      <c r="AI22" s="27"/>
      <c r="AJ22" s="27"/>
      <c r="AK22" s="27"/>
      <c r="AL22" s="27"/>
      <c r="AM22" s="27"/>
      <c r="AN22" s="27"/>
      <c r="AO22" s="27"/>
      <c r="AP22" s="27"/>
      <c r="AQ22" s="27"/>
      <c r="AR22" s="27"/>
      <c r="AS22" s="27"/>
      <c r="AT22" s="27"/>
      <c r="AU22" s="27"/>
      <c r="AV22" s="27"/>
      <c r="AW22" s="27"/>
      <c r="AX22" s="27"/>
      <c r="AY22" s="27"/>
      <c r="AZ22" s="27"/>
      <c r="BA22" s="27"/>
      <c r="BB22" s="27"/>
      <c r="BC22" s="27"/>
      <c r="BD22" s="27"/>
      <c r="BE22" s="27"/>
      <c r="BF22" s="27"/>
      <c r="BG22" s="27"/>
      <c r="BH22" s="27"/>
      <c r="BI22" s="27"/>
      <c r="BJ22" s="27"/>
      <c r="BK22" s="27"/>
      <c r="BL22" s="27"/>
      <c r="BM22" s="27"/>
      <c r="BN22" s="27"/>
      <c r="BO22" s="27"/>
      <c r="BP22" s="27"/>
      <c r="BQ22" s="27"/>
      <c r="BR22" s="27"/>
      <c r="BS22" s="27"/>
      <c r="BT22" s="27"/>
      <c r="BU22" s="27"/>
      <c r="BV22" s="27"/>
      <c r="BW22" s="27"/>
      <c r="BX22" s="27"/>
    </row>
    <row r="23" spans="1:76" s="28" customFormat="1" ht="16.5">
      <c r="A23" s="20" t="str">
        <f>IF(F23&lt;&gt;"",1+MAX($A$8:A22),"")</f>
        <v/>
      </c>
      <c r="B23" s="35"/>
      <c r="C23" s="38"/>
      <c r="D23" s="24"/>
      <c r="E23" s="23"/>
      <c r="F23" s="24"/>
      <c r="G23" s="128"/>
      <c r="H23" s="214"/>
      <c r="I23" s="25"/>
      <c r="J23" s="222"/>
      <c r="K23" s="131"/>
      <c r="L23" s="131"/>
      <c r="M23" s="132"/>
      <c r="N23" s="133"/>
      <c r="O23" s="229"/>
      <c r="P23" s="134"/>
      <c r="Q23" s="27"/>
      <c r="R23" s="27"/>
      <c r="S23" s="27"/>
      <c r="T23" s="27"/>
      <c r="U23" s="27"/>
      <c r="V23" s="27"/>
      <c r="W23" s="27"/>
      <c r="X23" s="27"/>
      <c r="Y23" s="27"/>
      <c r="Z23" s="27"/>
      <c r="AA23" s="27"/>
      <c r="AB23" s="27"/>
      <c r="AC23" s="27"/>
      <c r="AD23" s="27"/>
      <c r="AE23" s="27"/>
      <c r="AF23" s="27"/>
      <c r="AG23" s="27"/>
      <c r="AH23" s="27"/>
      <c r="AI23" s="27"/>
      <c r="AJ23" s="27"/>
      <c r="AK23" s="27"/>
      <c r="AL23" s="27"/>
      <c r="AM23" s="27"/>
      <c r="AN23" s="27"/>
      <c r="AO23" s="27"/>
      <c r="AP23" s="27"/>
      <c r="AQ23" s="27"/>
      <c r="AR23" s="27"/>
      <c r="AS23" s="27"/>
      <c r="AT23" s="27"/>
      <c r="AU23" s="27"/>
      <c r="AV23" s="27"/>
      <c r="AW23" s="27"/>
      <c r="AX23" s="27"/>
      <c r="AY23" s="27"/>
      <c r="AZ23" s="27"/>
      <c r="BA23" s="27"/>
      <c r="BB23" s="27"/>
      <c r="BC23" s="27"/>
      <c r="BD23" s="27"/>
      <c r="BE23" s="27"/>
      <c r="BF23" s="27"/>
      <c r="BG23" s="27"/>
      <c r="BH23" s="27"/>
      <c r="BI23" s="27"/>
      <c r="BJ23" s="27"/>
      <c r="BK23" s="27"/>
      <c r="BL23" s="27"/>
      <c r="BM23" s="27"/>
      <c r="BN23" s="27"/>
      <c r="BO23" s="27"/>
      <c r="BP23" s="27"/>
      <c r="BQ23" s="27"/>
      <c r="BR23" s="27"/>
      <c r="BS23" s="27"/>
      <c r="BT23" s="27"/>
      <c r="BU23" s="27"/>
      <c r="BV23" s="27"/>
      <c r="BW23" s="27"/>
      <c r="BX23" s="27"/>
    </row>
    <row r="24" spans="1:76" s="30" customFormat="1" ht="19">
      <c r="A24" s="197" t="str">
        <f>IF(F24&lt;&gt;"",1+MAX($A$8:A23),"")</f>
        <v/>
      </c>
      <c r="B24" s="255" t="s">
        <v>48</v>
      </c>
      <c r="C24" s="256"/>
      <c r="D24" s="256"/>
      <c r="E24" s="256"/>
      <c r="F24" s="256"/>
      <c r="G24" s="256"/>
      <c r="H24" s="256"/>
      <c r="I24" s="256"/>
      <c r="J24" s="256"/>
      <c r="K24" s="256"/>
      <c r="L24" s="256"/>
      <c r="M24" s="195">
        <v>110</v>
      </c>
      <c r="N24" s="196"/>
      <c r="O24" s="228">
        <f>SUM(O25:O48)</f>
        <v>99266.945950000008</v>
      </c>
      <c r="P24" s="197"/>
      <c r="Q24" s="27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  <c r="AF24" s="29"/>
      <c r="AG24" s="29"/>
      <c r="AH24" s="29"/>
      <c r="AI24" s="29"/>
      <c r="AJ24" s="29"/>
      <c r="AK24" s="29"/>
      <c r="AL24" s="29"/>
      <c r="AM24" s="29"/>
      <c r="AN24" s="29"/>
      <c r="AO24" s="29"/>
      <c r="AP24" s="29"/>
      <c r="AQ24" s="29"/>
      <c r="AR24" s="29"/>
      <c r="AS24" s="29"/>
      <c r="AT24" s="29"/>
      <c r="AU24" s="29"/>
      <c r="AV24" s="29"/>
      <c r="AW24" s="29"/>
      <c r="AX24" s="29"/>
      <c r="AY24" s="29"/>
      <c r="AZ24" s="29"/>
      <c r="BA24" s="29"/>
      <c r="BB24" s="29"/>
      <c r="BC24" s="29"/>
      <c r="BD24" s="29"/>
      <c r="BE24" s="29"/>
      <c r="BF24" s="29"/>
      <c r="BG24" s="29"/>
      <c r="BH24" s="29"/>
      <c r="BI24" s="29"/>
      <c r="BJ24" s="29"/>
      <c r="BK24" s="29"/>
      <c r="BL24" s="29"/>
      <c r="BM24" s="29"/>
      <c r="BN24" s="29"/>
      <c r="BO24" s="29"/>
      <c r="BP24" s="29"/>
      <c r="BQ24" s="29"/>
    </row>
    <row r="25" spans="1:76" s="28" customFormat="1" ht="16.5">
      <c r="A25" s="20" t="str">
        <f>IF(F25&lt;&gt;"",1+MAX($A$8:A24),"")</f>
        <v/>
      </c>
      <c r="B25" s="35"/>
      <c r="C25" s="38"/>
      <c r="D25" s="24"/>
      <c r="E25" s="23"/>
      <c r="F25" s="24"/>
      <c r="G25" s="128"/>
      <c r="H25" s="213"/>
      <c r="I25" s="25"/>
      <c r="J25" s="215"/>
      <c r="K25" s="120"/>
      <c r="L25" s="131"/>
      <c r="M25" s="132"/>
      <c r="N25" s="133"/>
      <c r="O25" s="229"/>
      <c r="P25" s="134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P25" s="27"/>
      <c r="AQ25" s="27"/>
      <c r="AR25" s="27"/>
      <c r="AS25" s="27"/>
      <c r="AT25" s="27"/>
      <c r="AU25" s="27"/>
      <c r="AV25" s="27"/>
      <c r="AW25" s="27"/>
      <c r="AX25" s="27"/>
      <c r="AY25" s="27"/>
      <c r="AZ25" s="27"/>
      <c r="BA25" s="27"/>
      <c r="BB25" s="27"/>
      <c r="BC25" s="27"/>
      <c r="BD25" s="27"/>
      <c r="BE25" s="27"/>
      <c r="BF25" s="27"/>
      <c r="BG25" s="27"/>
      <c r="BH25" s="27"/>
      <c r="BI25" s="27"/>
      <c r="BJ25" s="27"/>
      <c r="BK25" s="27"/>
      <c r="BL25" s="27"/>
      <c r="BM25" s="27"/>
      <c r="BN25" s="27"/>
      <c r="BO25" s="27"/>
      <c r="BP25" s="27"/>
      <c r="BQ25" s="27"/>
      <c r="BR25" s="27"/>
      <c r="BS25" s="27"/>
      <c r="BT25" s="27"/>
      <c r="BU25" s="27"/>
      <c r="BV25" s="27"/>
      <c r="BW25" s="27"/>
      <c r="BX25" s="27"/>
    </row>
    <row r="26" spans="1:76" s="28" customFormat="1" ht="16.5">
      <c r="A26" s="20" t="str">
        <f>IF(F26&lt;&gt;"",1+MAX($A$8:A25),"")</f>
        <v/>
      </c>
      <c r="B26" s="257" t="s">
        <v>140</v>
      </c>
      <c r="C26" s="55" t="s">
        <v>64</v>
      </c>
      <c r="D26" s="24"/>
      <c r="E26" s="23"/>
      <c r="F26" s="24"/>
      <c r="G26" s="128"/>
      <c r="H26" s="213"/>
      <c r="I26" s="25"/>
      <c r="J26" s="215"/>
      <c r="K26" s="120"/>
      <c r="L26" s="131"/>
      <c r="M26" s="132"/>
      <c r="N26" s="133"/>
      <c r="O26" s="229"/>
      <c r="P26" s="134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  <c r="AF26" s="27"/>
      <c r="AG26" s="27"/>
      <c r="AH26" s="27"/>
      <c r="AI26" s="27"/>
      <c r="AJ26" s="27"/>
      <c r="AK26" s="27"/>
      <c r="AL26" s="27"/>
      <c r="AM26" s="27"/>
      <c r="AN26" s="27"/>
      <c r="AO26" s="27"/>
      <c r="AP26" s="27"/>
      <c r="AQ26" s="27"/>
      <c r="AR26" s="27"/>
      <c r="AS26" s="27"/>
      <c r="AT26" s="27"/>
      <c r="AU26" s="27"/>
      <c r="AV26" s="27"/>
      <c r="AW26" s="27"/>
      <c r="AX26" s="27"/>
      <c r="AY26" s="27"/>
      <c r="AZ26" s="27"/>
      <c r="BA26" s="27"/>
      <c r="BB26" s="27"/>
      <c r="BC26" s="27"/>
      <c r="BD26" s="27"/>
      <c r="BE26" s="27"/>
      <c r="BF26" s="27"/>
      <c r="BG26" s="27"/>
      <c r="BH26" s="27"/>
      <c r="BI26" s="27"/>
      <c r="BJ26" s="27"/>
      <c r="BK26" s="27"/>
      <c r="BL26" s="27"/>
      <c r="BM26" s="27"/>
      <c r="BN26" s="27"/>
      <c r="BO26" s="27"/>
      <c r="BP26" s="27"/>
      <c r="BQ26" s="27"/>
      <c r="BR26" s="27"/>
      <c r="BS26" s="27"/>
      <c r="BT26" s="27"/>
      <c r="BU26" s="27"/>
      <c r="BV26" s="27"/>
      <c r="BW26" s="27"/>
      <c r="BX26" s="27"/>
    </row>
    <row r="27" spans="1:76" s="28" customFormat="1" ht="16.5">
      <c r="A27" s="20">
        <f>IF(F27&lt;&gt;"",1+MAX($A$8:A26),"")</f>
        <v>13</v>
      </c>
      <c r="B27" s="258"/>
      <c r="C27" s="38" t="s">
        <v>155</v>
      </c>
      <c r="D27" s="24">
        <v>6067</v>
      </c>
      <c r="E27" s="23">
        <v>0.05</v>
      </c>
      <c r="F27" s="24">
        <f t="shared" ref="F27:F33" si="4">(1+E27)*D27</f>
        <v>6370.35</v>
      </c>
      <c r="G27" s="128" t="s">
        <v>42</v>
      </c>
      <c r="H27" s="214">
        <v>0.36</v>
      </c>
      <c r="I27" s="25">
        <f t="shared" ref="I27:I33" si="5">H27*F27</f>
        <v>2293.326</v>
      </c>
      <c r="J27" s="222">
        <v>1.74</v>
      </c>
      <c r="K27" s="131">
        <f t="shared" ref="K27:K33" si="6">N27/M27</f>
        <v>95.968909090909094</v>
      </c>
      <c r="L27" s="131">
        <f t="shared" ref="L27:L33" si="7">D27/K27</f>
        <v>63.218390804597696</v>
      </c>
      <c r="M27" s="132">
        <f t="shared" ref="M27:M33" si="8">M$24</f>
        <v>110</v>
      </c>
      <c r="N27" s="133">
        <f t="shared" ref="N27:N33" si="9">D27*J27</f>
        <v>10556.58</v>
      </c>
      <c r="O27" s="229">
        <f t="shared" ref="O27:O33" si="10">N27+I27</f>
        <v>12849.905999999999</v>
      </c>
      <c r="P27" s="134">
        <f t="shared" ref="P27:P33" si="11">O27/F27</f>
        <v>2.0171428571428569</v>
      </c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7"/>
      <c r="AD27" s="27"/>
      <c r="AE27" s="27"/>
      <c r="AF27" s="27"/>
      <c r="AG27" s="27"/>
      <c r="AH27" s="27"/>
      <c r="AI27" s="27"/>
      <c r="AJ27" s="27"/>
      <c r="AK27" s="27"/>
      <c r="AL27" s="27"/>
      <c r="AM27" s="27"/>
      <c r="AN27" s="27"/>
      <c r="AO27" s="27"/>
      <c r="AP27" s="27"/>
      <c r="AQ27" s="27"/>
      <c r="AR27" s="27"/>
      <c r="AS27" s="27"/>
      <c r="AT27" s="27"/>
      <c r="AU27" s="27"/>
      <c r="AV27" s="27"/>
      <c r="AW27" s="27"/>
      <c r="AX27" s="27"/>
      <c r="AY27" s="27"/>
      <c r="AZ27" s="27"/>
      <c r="BA27" s="27"/>
      <c r="BB27" s="27"/>
      <c r="BC27" s="27"/>
      <c r="BD27" s="27"/>
      <c r="BE27" s="27"/>
      <c r="BF27" s="27"/>
      <c r="BG27" s="27"/>
      <c r="BH27" s="27"/>
      <c r="BI27" s="27"/>
      <c r="BJ27" s="27"/>
      <c r="BK27" s="27"/>
      <c r="BL27" s="27"/>
      <c r="BM27" s="27"/>
      <c r="BN27" s="27"/>
      <c r="BO27" s="27"/>
      <c r="BP27" s="27"/>
      <c r="BQ27" s="27"/>
      <c r="BR27" s="27"/>
      <c r="BS27" s="27"/>
      <c r="BT27" s="27"/>
      <c r="BU27" s="27"/>
      <c r="BV27" s="27"/>
      <c r="BW27" s="27"/>
      <c r="BX27" s="27"/>
    </row>
    <row r="28" spans="1:76" s="28" customFormat="1" ht="16.5">
      <c r="A28" s="20">
        <f>IF(F28&lt;&gt;"",1+MAX($A$8:A27),"")</f>
        <v>14</v>
      </c>
      <c r="B28" s="258"/>
      <c r="C28" s="38" t="s">
        <v>157</v>
      </c>
      <c r="D28" s="24">
        <v>511.8</v>
      </c>
      <c r="E28" s="23">
        <v>0.05</v>
      </c>
      <c r="F28" s="24">
        <f t="shared" si="4"/>
        <v>537.39</v>
      </c>
      <c r="G28" s="128" t="s">
        <v>42</v>
      </c>
      <c r="H28" s="214">
        <v>1.17</v>
      </c>
      <c r="I28" s="25">
        <f t="shared" si="5"/>
        <v>628.74629999999991</v>
      </c>
      <c r="J28" s="222">
        <v>1.74</v>
      </c>
      <c r="K28" s="131">
        <f t="shared" si="6"/>
        <v>8.0957454545454546</v>
      </c>
      <c r="L28" s="131">
        <f t="shared" si="7"/>
        <v>63.218390804597703</v>
      </c>
      <c r="M28" s="132">
        <f t="shared" si="8"/>
        <v>110</v>
      </c>
      <c r="N28" s="133">
        <f t="shared" si="9"/>
        <v>890.53200000000004</v>
      </c>
      <c r="O28" s="229">
        <f t="shared" si="10"/>
        <v>1519.2782999999999</v>
      </c>
      <c r="P28" s="134">
        <f t="shared" si="11"/>
        <v>2.827142857142857</v>
      </c>
      <c r="Q28" s="27"/>
      <c r="R28" s="27"/>
      <c r="S28" s="27"/>
      <c r="T28" s="27"/>
      <c r="U28" s="27"/>
      <c r="V28" s="27"/>
      <c r="W28" s="27"/>
      <c r="X28" s="27"/>
      <c r="Y28" s="27"/>
      <c r="Z28" s="27"/>
      <c r="AA28" s="27"/>
      <c r="AB28" s="27"/>
      <c r="AC28" s="27"/>
      <c r="AD28" s="27"/>
      <c r="AE28" s="27"/>
      <c r="AF28" s="27"/>
      <c r="AG28" s="27"/>
      <c r="AH28" s="27"/>
      <c r="AI28" s="27"/>
      <c r="AJ28" s="27"/>
      <c r="AK28" s="27"/>
      <c r="AL28" s="27"/>
      <c r="AM28" s="27"/>
      <c r="AN28" s="27"/>
      <c r="AO28" s="27"/>
      <c r="AP28" s="27"/>
      <c r="AQ28" s="27"/>
      <c r="AR28" s="27"/>
      <c r="AS28" s="27"/>
      <c r="AT28" s="27"/>
      <c r="AU28" s="27"/>
      <c r="AV28" s="27"/>
      <c r="AW28" s="27"/>
      <c r="AX28" s="27"/>
      <c r="AY28" s="27"/>
      <c r="AZ28" s="27"/>
      <c r="BA28" s="27"/>
      <c r="BB28" s="27"/>
      <c r="BC28" s="27"/>
      <c r="BD28" s="27"/>
      <c r="BE28" s="27"/>
      <c r="BF28" s="27"/>
      <c r="BG28" s="27"/>
      <c r="BH28" s="27"/>
      <c r="BI28" s="27"/>
      <c r="BJ28" s="27"/>
      <c r="BK28" s="27"/>
      <c r="BL28" s="27"/>
      <c r="BM28" s="27"/>
      <c r="BN28" s="27"/>
      <c r="BO28" s="27"/>
      <c r="BP28" s="27"/>
      <c r="BQ28" s="27"/>
      <c r="BR28" s="27"/>
      <c r="BS28" s="27"/>
      <c r="BT28" s="27"/>
      <c r="BU28" s="27"/>
      <c r="BV28" s="27"/>
      <c r="BW28" s="27"/>
      <c r="BX28" s="27"/>
    </row>
    <row r="29" spans="1:76" s="28" customFormat="1" ht="16.5">
      <c r="A29" s="20">
        <f>IF(F29&lt;&gt;"",1+MAX($A$8:A28),"")</f>
        <v>15</v>
      </c>
      <c r="B29" s="258"/>
      <c r="C29" s="38" t="s">
        <v>238</v>
      </c>
      <c r="D29" s="24">
        <v>2813</v>
      </c>
      <c r="E29" s="23">
        <v>0.05</v>
      </c>
      <c r="F29" s="24">
        <f t="shared" si="4"/>
        <v>2953.65</v>
      </c>
      <c r="G29" s="128" t="s">
        <v>42</v>
      </c>
      <c r="H29" s="214">
        <v>1.2266666666666668</v>
      </c>
      <c r="I29" s="25">
        <f t="shared" si="5"/>
        <v>3623.1440000000007</v>
      </c>
      <c r="J29" s="222">
        <v>4.0599999999999996</v>
      </c>
      <c r="K29" s="131">
        <f t="shared" si="6"/>
        <v>103.82527272727272</v>
      </c>
      <c r="L29" s="131">
        <f t="shared" si="7"/>
        <v>27.093596059113302</v>
      </c>
      <c r="M29" s="132">
        <f t="shared" si="8"/>
        <v>110</v>
      </c>
      <c r="N29" s="133">
        <f t="shared" si="9"/>
        <v>11420.779999999999</v>
      </c>
      <c r="O29" s="229">
        <f t="shared" si="10"/>
        <v>15043.923999999999</v>
      </c>
      <c r="P29" s="134">
        <f t="shared" si="11"/>
        <v>5.0933333333333328</v>
      </c>
      <c r="Q29" s="27"/>
      <c r="R29" s="27"/>
      <c r="S29" s="27"/>
      <c r="T29" s="27"/>
      <c r="U29" s="27"/>
      <c r="V29" s="27"/>
      <c r="W29" s="27"/>
      <c r="X29" s="27"/>
      <c r="Y29" s="27"/>
      <c r="Z29" s="27"/>
      <c r="AA29" s="27"/>
      <c r="AB29" s="27"/>
      <c r="AC29" s="27"/>
      <c r="AD29" s="27"/>
      <c r="AE29" s="27"/>
      <c r="AF29" s="27"/>
      <c r="AG29" s="27"/>
      <c r="AH29" s="27"/>
      <c r="AI29" s="27"/>
      <c r="AJ29" s="27"/>
      <c r="AK29" s="27"/>
      <c r="AL29" s="27"/>
      <c r="AM29" s="27"/>
      <c r="AN29" s="27"/>
      <c r="AO29" s="27"/>
      <c r="AP29" s="27"/>
      <c r="AQ29" s="27"/>
      <c r="AR29" s="27"/>
      <c r="AS29" s="27"/>
      <c r="AT29" s="27"/>
      <c r="AU29" s="27"/>
      <c r="AV29" s="27"/>
      <c r="AW29" s="27"/>
      <c r="AX29" s="27"/>
      <c r="AY29" s="27"/>
      <c r="AZ29" s="27"/>
      <c r="BA29" s="27"/>
      <c r="BB29" s="27"/>
      <c r="BC29" s="27"/>
      <c r="BD29" s="27"/>
      <c r="BE29" s="27"/>
      <c r="BF29" s="27"/>
      <c r="BG29" s="27"/>
      <c r="BH29" s="27"/>
      <c r="BI29" s="27"/>
      <c r="BJ29" s="27"/>
      <c r="BK29" s="27"/>
      <c r="BL29" s="27"/>
      <c r="BM29" s="27"/>
      <c r="BN29" s="27"/>
      <c r="BO29" s="27"/>
      <c r="BP29" s="27"/>
      <c r="BQ29" s="27"/>
      <c r="BR29" s="27"/>
      <c r="BS29" s="27"/>
      <c r="BT29" s="27"/>
      <c r="BU29" s="27"/>
      <c r="BV29" s="27"/>
      <c r="BW29" s="27"/>
      <c r="BX29" s="27"/>
    </row>
    <row r="30" spans="1:76" s="28" customFormat="1" ht="16.5">
      <c r="A30" s="20">
        <f>IF(F30&lt;&gt;"",1+MAX($A$8:A29),"")</f>
        <v>16</v>
      </c>
      <c r="B30" s="258"/>
      <c r="C30" s="38" t="s">
        <v>246</v>
      </c>
      <c r="D30" s="24">
        <v>108.51</v>
      </c>
      <c r="E30" s="23">
        <v>0.05</v>
      </c>
      <c r="F30" s="24">
        <f t="shared" si="4"/>
        <v>113.9355</v>
      </c>
      <c r="G30" s="128" t="s">
        <v>42</v>
      </c>
      <c r="H30" s="214">
        <v>1.5266666666666668</v>
      </c>
      <c r="I30" s="25">
        <f t="shared" si="5"/>
        <v>173.94153000000003</v>
      </c>
      <c r="J30" s="222">
        <v>4.6399999999999997</v>
      </c>
      <c r="K30" s="131">
        <f t="shared" si="6"/>
        <v>4.5771490909090913</v>
      </c>
      <c r="L30" s="131">
        <f t="shared" si="7"/>
        <v>23.706896551724139</v>
      </c>
      <c r="M30" s="132">
        <f t="shared" si="8"/>
        <v>110</v>
      </c>
      <c r="N30" s="133">
        <f t="shared" si="9"/>
        <v>503.4864</v>
      </c>
      <c r="O30" s="229">
        <f t="shared" si="10"/>
        <v>677.42793000000006</v>
      </c>
      <c r="P30" s="134">
        <f t="shared" si="11"/>
        <v>5.9457142857142857</v>
      </c>
      <c r="Q30" s="27"/>
      <c r="R30" s="27"/>
      <c r="S30" s="27"/>
      <c r="T30" s="27"/>
      <c r="U30" s="27"/>
      <c r="V30" s="27"/>
      <c r="W30" s="27"/>
      <c r="X30" s="27"/>
      <c r="Y30" s="27"/>
      <c r="Z30" s="27"/>
      <c r="AA30" s="27"/>
      <c r="AB30" s="27"/>
      <c r="AC30" s="27"/>
      <c r="AD30" s="27"/>
      <c r="AE30" s="27"/>
      <c r="AF30" s="27"/>
      <c r="AG30" s="27"/>
      <c r="AH30" s="27"/>
      <c r="AI30" s="27"/>
      <c r="AJ30" s="27"/>
      <c r="AK30" s="27"/>
      <c r="AL30" s="27"/>
      <c r="AM30" s="27"/>
      <c r="AN30" s="27"/>
      <c r="AO30" s="27"/>
      <c r="AP30" s="27"/>
      <c r="AQ30" s="27"/>
      <c r="AR30" s="27"/>
      <c r="AS30" s="27"/>
      <c r="AT30" s="27"/>
      <c r="AU30" s="27"/>
      <c r="AV30" s="27"/>
      <c r="AW30" s="27"/>
      <c r="AX30" s="27"/>
      <c r="AY30" s="27"/>
      <c r="AZ30" s="27"/>
      <c r="BA30" s="27"/>
      <c r="BB30" s="27"/>
      <c r="BC30" s="27"/>
      <c r="BD30" s="27"/>
      <c r="BE30" s="27"/>
      <c r="BF30" s="27"/>
      <c r="BG30" s="27"/>
      <c r="BH30" s="27"/>
      <c r="BI30" s="27"/>
      <c r="BJ30" s="27"/>
      <c r="BK30" s="27"/>
      <c r="BL30" s="27"/>
      <c r="BM30" s="27"/>
      <c r="BN30" s="27"/>
      <c r="BO30" s="27"/>
      <c r="BP30" s="27"/>
      <c r="BQ30" s="27"/>
      <c r="BR30" s="27"/>
      <c r="BS30" s="27"/>
      <c r="BT30" s="27"/>
      <c r="BU30" s="27"/>
      <c r="BV30" s="27"/>
      <c r="BW30" s="27"/>
      <c r="BX30" s="27"/>
    </row>
    <row r="31" spans="1:76" s="28" customFormat="1" ht="16.5">
      <c r="A31" s="20">
        <f>IF(F31&lt;&gt;"",1+MAX($A$8:A30),"")</f>
        <v>17</v>
      </c>
      <c r="B31" s="258"/>
      <c r="C31" s="38" t="s">
        <v>247</v>
      </c>
      <c r="D31" s="24">
        <v>3389.36</v>
      </c>
      <c r="E31" s="23">
        <v>0.05</v>
      </c>
      <c r="F31" s="24">
        <f t="shared" si="4"/>
        <v>3558.8280000000004</v>
      </c>
      <c r="G31" s="128" t="s">
        <v>42</v>
      </c>
      <c r="H31" s="214">
        <v>1.8400000000000003</v>
      </c>
      <c r="I31" s="25">
        <f t="shared" si="5"/>
        <v>6548.2435200000018</v>
      </c>
      <c r="J31" s="222">
        <v>4.87</v>
      </c>
      <c r="K31" s="131">
        <f t="shared" si="6"/>
        <v>150.05621090909091</v>
      </c>
      <c r="L31" s="131">
        <f t="shared" si="7"/>
        <v>22.587268993839835</v>
      </c>
      <c r="M31" s="132">
        <f t="shared" si="8"/>
        <v>110</v>
      </c>
      <c r="N31" s="133">
        <f t="shared" si="9"/>
        <v>16506.183199999999</v>
      </c>
      <c r="O31" s="229">
        <f t="shared" si="10"/>
        <v>23054.426720000003</v>
      </c>
      <c r="P31" s="134">
        <f t="shared" si="11"/>
        <v>6.4780952380952384</v>
      </c>
      <c r="Q31" s="27"/>
      <c r="R31" s="27"/>
      <c r="S31" s="27"/>
      <c r="T31" s="27"/>
      <c r="U31" s="27"/>
      <c r="V31" s="27"/>
      <c r="W31" s="27"/>
      <c r="X31" s="27"/>
      <c r="Y31" s="27"/>
      <c r="Z31" s="27"/>
      <c r="AA31" s="27"/>
      <c r="AB31" s="27"/>
      <c r="AC31" s="27"/>
      <c r="AD31" s="27"/>
      <c r="AE31" s="27"/>
      <c r="AF31" s="27"/>
      <c r="AG31" s="27"/>
      <c r="AH31" s="27"/>
      <c r="AI31" s="27"/>
      <c r="AJ31" s="27"/>
      <c r="AK31" s="27"/>
      <c r="AL31" s="27"/>
      <c r="AM31" s="27"/>
      <c r="AN31" s="27"/>
      <c r="AO31" s="27"/>
      <c r="AP31" s="27"/>
      <c r="AQ31" s="27"/>
      <c r="AR31" s="27"/>
      <c r="AS31" s="27"/>
      <c r="AT31" s="27"/>
      <c r="AU31" s="27"/>
      <c r="AV31" s="27"/>
      <c r="AW31" s="27"/>
      <c r="AX31" s="27"/>
      <c r="AY31" s="27"/>
      <c r="AZ31" s="27"/>
      <c r="BA31" s="27"/>
      <c r="BB31" s="27"/>
      <c r="BC31" s="27"/>
      <c r="BD31" s="27"/>
      <c r="BE31" s="27"/>
      <c r="BF31" s="27"/>
      <c r="BG31" s="27"/>
      <c r="BH31" s="27"/>
      <c r="BI31" s="27"/>
      <c r="BJ31" s="27"/>
      <c r="BK31" s="27"/>
      <c r="BL31" s="27"/>
      <c r="BM31" s="27"/>
      <c r="BN31" s="27"/>
      <c r="BO31" s="27"/>
      <c r="BP31" s="27"/>
      <c r="BQ31" s="27"/>
      <c r="BR31" s="27"/>
      <c r="BS31" s="27"/>
      <c r="BT31" s="27"/>
      <c r="BU31" s="27"/>
      <c r="BV31" s="27"/>
      <c r="BW31" s="27"/>
      <c r="BX31" s="27"/>
    </row>
    <row r="32" spans="1:76" s="28" customFormat="1" ht="16.5">
      <c r="A32" s="20">
        <f>IF(F32&lt;&gt;"",1+MAX($A$8:A31),"")</f>
        <v>18</v>
      </c>
      <c r="B32" s="258"/>
      <c r="C32" s="38" t="s">
        <v>248</v>
      </c>
      <c r="D32" s="24">
        <v>815</v>
      </c>
      <c r="E32" s="23">
        <v>0.05</v>
      </c>
      <c r="F32" s="24">
        <f t="shared" si="4"/>
        <v>855.75</v>
      </c>
      <c r="G32" s="128" t="s">
        <v>42</v>
      </c>
      <c r="H32" s="214">
        <v>2.7533333333333334</v>
      </c>
      <c r="I32" s="25">
        <f t="shared" si="5"/>
        <v>2356.165</v>
      </c>
      <c r="J32" s="222">
        <v>6.0299999999999994</v>
      </c>
      <c r="K32" s="131">
        <f t="shared" si="6"/>
        <v>44.676818181818177</v>
      </c>
      <c r="L32" s="131">
        <f t="shared" si="7"/>
        <v>18.242122719734663</v>
      </c>
      <c r="M32" s="132">
        <f t="shared" si="8"/>
        <v>110</v>
      </c>
      <c r="N32" s="133">
        <f t="shared" si="9"/>
        <v>4914.45</v>
      </c>
      <c r="O32" s="229">
        <f t="shared" si="10"/>
        <v>7270.6149999999998</v>
      </c>
      <c r="P32" s="134">
        <f t="shared" si="11"/>
        <v>8.4961904761904758</v>
      </c>
      <c r="Q32" s="27"/>
      <c r="R32" s="27"/>
      <c r="S32" s="27"/>
      <c r="T32" s="27"/>
      <c r="U32" s="27"/>
      <c r="V32" s="27"/>
      <c r="W32" s="27"/>
      <c r="X32" s="27"/>
      <c r="Y32" s="27"/>
      <c r="Z32" s="27"/>
      <c r="AA32" s="27"/>
      <c r="AB32" s="27"/>
      <c r="AC32" s="27"/>
      <c r="AD32" s="27"/>
      <c r="AE32" s="27"/>
      <c r="AF32" s="27"/>
      <c r="AG32" s="27"/>
      <c r="AH32" s="27"/>
      <c r="AI32" s="27"/>
      <c r="AJ32" s="27"/>
      <c r="AK32" s="27"/>
      <c r="AL32" s="27"/>
      <c r="AM32" s="27"/>
      <c r="AN32" s="27"/>
      <c r="AO32" s="27"/>
      <c r="AP32" s="27"/>
      <c r="AQ32" s="27"/>
      <c r="AR32" s="27"/>
      <c r="AS32" s="27"/>
      <c r="AT32" s="27"/>
      <c r="AU32" s="27"/>
      <c r="AV32" s="27"/>
      <c r="AW32" s="27"/>
      <c r="AX32" s="27"/>
      <c r="AY32" s="27"/>
      <c r="AZ32" s="27"/>
      <c r="BA32" s="27"/>
      <c r="BB32" s="27"/>
      <c r="BC32" s="27"/>
      <c r="BD32" s="27"/>
      <c r="BE32" s="27"/>
      <c r="BF32" s="27"/>
      <c r="BG32" s="27"/>
      <c r="BH32" s="27"/>
      <c r="BI32" s="27"/>
      <c r="BJ32" s="27"/>
      <c r="BK32" s="27"/>
      <c r="BL32" s="27"/>
      <c r="BM32" s="27"/>
      <c r="BN32" s="27"/>
      <c r="BO32" s="27"/>
      <c r="BP32" s="27"/>
      <c r="BQ32" s="27"/>
      <c r="BR32" s="27"/>
      <c r="BS32" s="27"/>
      <c r="BT32" s="27"/>
      <c r="BU32" s="27"/>
      <c r="BV32" s="27"/>
      <c r="BW32" s="27"/>
      <c r="BX32" s="27"/>
    </row>
    <row r="33" spans="1:76" s="28" customFormat="1" ht="16.5">
      <c r="A33" s="20">
        <f>IF(F33&lt;&gt;"",1+MAX($A$8:A32),"")</f>
        <v>19</v>
      </c>
      <c r="B33" s="258"/>
      <c r="C33" s="123" t="s">
        <v>252</v>
      </c>
      <c r="D33" s="122">
        <v>66</v>
      </c>
      <c r="E33" s="121">
        <v>0.05</v>
      </c>
      <c r="F33" s="122">
        <f t="shared" si="4"/>
        <v>69.3</v>
      </c>
      <c r="G33" s="126" t="s">
        <v>42</v>
      </c>
      <c r="H33" s="214">
        <v>6.1333333333333337</v>
      </c>
      <c r="I33" s="25">
        <f t="shared" si="5"/>
        <v>425.04</v>
      </c>
      <c r="J33" s="222">
        <v>8.69</v>
      </c>
      <c r="K33" s="131">
        <f t="shared" si="6"/>
        <v>5.2139999999999995</v>
      </c>
      <c r="L33" s="131">
        <f t="shared" si="7"/>
        <v>12.658227848101268</v>
      </c>
      <c r="M33" s="132">
        <f t="shared" si="8"/>
        <v>110</v>
      </c>
      <c r="N33" s="133">
        <f t="shared" si="9"/>
        <v>573.54</v>
      </c>
      <c r="O33" s="229">
        <f t="shared" si="10"/>
        <v>998.57999999999993</v>
      </c>
      <c r="P33" s="134">
        <f t="shared" si="11"/>
        <v>14.40952380952381</v>
      </c>
      <c r="Q33" s="27"/>
      <c r="R33" s="27"/>
      <c r="S33" s="27"/>
      <c r="T33" s="27"/>
      <c r="U33" s="27"/>
      <c r="V33" s="27"/>
      <c r="W33" s="27"/>
      <c r="X33" s="27"/>
      <c r="Y33" s="27"/>
      <c r="Z33" s="27"/>
      <c r="AA33" s="27"/>
      <c r="AB33" s="27"/>
      <c r="AC33" s="27"/>
      <c r="AD33" s="27"/>
      <c r="AE33" s="27"/>
      <c r="AF33" s="27"/>
      <c r="AG33" s="27"/>
      <c r="AH33" s="27"/>
      <c r="AI33" s="27"/>
      <c r="AJ33" s="27"/>
      <c r="AK33" s="27"/>
      <c r="AL33" s="27"/>
      <c r="AM33" s="27"/>
      <c r="AN33" s="27"/>
      <c r="AO33" s="27"/>
      <c r="AP33" s="27"/>
      <c r="AQ33" s="27"/>
      <c r="AR33" s="27"/>
      <c r="AS33" s="27"/>
      <c r="AT33" s="27"/>
      <c r="AU33" s="27"/>
      <c r="AV33" s="27"/>
      <c r="AW33" s="27"/>
      <c r="AX33" s="27"/>
      <c r="AY33" s="27"/>
      <c r="AZ33" s="27"/>
      <c r="BA33" s="27"/>
      <c r="BB33" s="27"/>
      <c r="BC33" s="27"/>
      <c r="BD33" s="27"/>
      <c r="BE33" s="27"/>
      <c r="BF33" s="27"/>
      <c r="BG33" s="27"/>
      <c r="BH33" s="27"/>
      <c r="BI33" s="27"/>
      <c r="BJ33" s="27"/>
      <c r="BK33" s="27"/>
      <c r="BL33" s="27"/>
      <c r="BM33" s="27"/>
      <c r="BN33" s="27"/>
      <c r="BO33" s="27"/>
      <c r="BP33" s="27"/>
      <c r="BQ33" s="27"/>
      <c r="BR33" s="27"/>
      <c r="BS33" s="27"/>
      <c r="BT33" s="27"/>
      <c r="BU33" s="27"/>
      <c r="BV33" s="27"/>
      <c r="BW33" s="27"/>
      <c r="BX33" s="27"/>
    </row>
    <row r="34" spans="1:76" s="28" customFormat="1" ht="15.75" customHeight="1">
      <c r="A34" s="20" t="str">
        <f>IF(F34&lt;&gt;"",1+MAX($A$8:A33),"")</f>
        <v/>
      </c>
      <c r="B34" s="258"/>
      <c r="C34" s="55" t="s">
        <v>50</v>
      </c>
      <c r="D34" s="24"/>
      <c r="E34" s="23"/>
      <c r="F34" s="24"/>
      <c r="G34" s="128"/>
      <c r="H34" s="213"/>
      <c r="I34" s="25"/>
      <c r="J34" s="215"/>
      <c r="K34" s="120"/>
      <c r="L34" s="131"/>
      <c r="M34" s="132"/>
      <c r="N34" s="133"/>
      <c r="O34" s="229"/>
      <c r="P34" s="134"/>
      <c r="Q34" s="27"/>
      <c r="R34" s="27"/>
      <c r="S34" s="27"/>
      <c r="T34" s="27"/>
      <c r="U34" s="27"/>
      <c r="V34" s="27"/>
      <c r="W34" s="27"/>
      <c r="X34" s="27"/>
      <c r="Y34" s="27"/>
      <c r="Z34" s="27"/>
      <c r="AA34" s="27"/>
      <c r="AB34" s="27"/>
      <c r="AC34" s="27"/>
      <c r="AD34" s="27"/>
      <c r="AE34" s="27"/>
      <c r="AF34" s="27"/>
      <c r="AG34" s="27"/>
      <c r="AH34" s="27"/>
      <c r="AI34" s="27"/>
      <c r="AJ34" s="27"/>
      <c r="AK34" s="27"/>
      <c r="AL34" s="27"/>
      <c r="AM34" s="27"/>
      <c r="AN34" s="27"/>
      <c r="AO34" s="27"/>
      <c r="AP34" s="27"/>
      <c r="AQ34" s="27"/>
      <c r="AR34" s="27"/>
      <c r="AS34" s="27"/>
      <c r="AT34" s="27"/>
      <c r="AU34" s="27"/>
      <c r="AV34" s="27"/>
      <c r="AW34" s="27"/>
      <c r="AX34" s="27"/>
      <c r="AY34" s="27"/>
      <c r="AZ34" s="27"/>
      <c r="BA34" s="27"/>
      <c r="BB34" s="27"/>
      <c r="BC34" s="27"/>
      <c r="BD34" s="27"/>
      <c r="BE34" s="27"/>
      <c r="BF34" s="27"/>
      <c r="BG34" s="27"/>
      <c r="BH34" s="27"/>
      <c r="BI34" s="27"/>
      <c r="BJ34" s="27"/>
      <c r="BK34" s="27"/>
      <c r="BL34" s="27"/>
      <c r="BM34" s="27"/>
      <c r="BN34" s="27"/>
      <c r="BO34" s="27"/>
      <c r="BP34" s="27"/>
      <c r="BQ34" s="27"/>
      <c r="BR34" s="27"/>
      <c r="BS34" s="27"/>
      <c r="BT34" s="27"/>
      <c r="BU34" s="27"/>
      <c r="BV34" s="27"/>
      <c r="BW34" s="27"/>
      <c r="BX34" s="27"/>
    </row>
    <row r="35" spans="1:76" s="28" customFormat="1" ht="16.5">
      <c r="A35" s="20">
        <f>IF(F35&lt;&gt;"",1+MAX($A$8:A34),"")</f>
        <v>20</v>
      </c>
      <c r="B35" s="258"/>
      <c r="C35" s="38" t="s">
        <v>137</v>
      </c>
      <c r="D35" s="24">
        <v>2</v>
      </c>
      <c r="E35" s="23">
        <v>0</v>
      </c>
      <c r="F35" s="24">
        <f t="shared" ref="F35" si="12">(1+E35)*D35</f>
        <v>2</v>
      </c>
      <c r="G35" s="128" t="s">
        <v>43</v>
      </c>
      <c r="H35" s="214">
        <v>226.04399999999998</v>
      </c>
      <c r="I35" s="25">
        <f t="shared" ref="I35" si="13">H35*F35</f>
        <v>452.08799999999997</v>
      </c>
      <c r="J35" s="222">
        <v>314.08999999999997</v>
      </c>
      <c r="K35" s="131">
        <f t="shared" ref="K35" si="14">N35/M35</f>
        <v>5.7107272727272722</v>
      </c>
      <c r="L35" s="131">
        <f>D35/K35</f>
        <v>0.35021809035626733</v>
      </c>
      <c r="M35" s="132">
        <f t="shared" ref="M35" si="15">M$24</f>
        <v>110</v>
      </c>
      <c r="N35" s="133">
        <f>D35*J35</f>
        <v>628.17999999999995</v>
      </c>
      <c r="O35" s="229">
        <f>N35+I35</f>
        <v>1080.268</v>
      </c>
      <c r="P35" s="134">
        <f>O35/F35</f>
        <v>540.13400000000001</v>
      </c>
      <c r="Q35" s="27"/>
      <c r="R35" s="27"/>
      <c r="S35" s="27"/>
      <c r="T35" s="27"/>
      <c r="U35" s="27"/>
      <c r="V35" s="27"/>
      <c r="W35" s="27"/>
      <c r="X35" s="27"/>
      <c r="Y35" s="27"/>
      <c r="Z35" s="27"/>
      <c r="AA35" s="27"/>
      <c r="AB35" s="27"/>
      <c r="AC35" s="27"/>
      <c r="AD35" s="27"/>
      <c r="AE35" s="27"/>
      <c r="AF35" s="27"/>
      <c r="AG35" s="27"/>
      <c r="AH35" s="27"/>
      <c r="AI35" s="27"/>
      <c r="AJ35" s="27"/>
      <c r="AK35" s="27"/>
      <c r="AL35" s="27"/>
      <c r="AM35" s="27"/>
      <c r="AN35" s="27"/>
      <c r="AO35" s="27"/>
      <c r="AP35" s="27"/>
      <c r="AQ35" s="27"/>
      <c r="AR35" s="27"/>
      <c r="AS35" s="27"/>
      <c r="AT35" s="27"/>
      <c r="AU35" s="27"/>
      <c r="AV35" s="27"/>
      <c r="AW35" s="27"/>
      <c r="AX35" s="27"/>
      <c r="AY35" s="27"/>
      <c r="AZ35" s="27"/>
      <c r="BA35" s="27"/>
      <c r="BB35" s="27"/>
      <c r="BC35" s="27"/>
      <c r="BD35" s="27"/>
      <c r="BE35" s="27"/>
      <c r="BF35" s="27"/>
      <c r="BG35" s="27"/>
      <c r="BH35" s="27"/>
      <c r="BI35" s="27"/>
      <c r="BJ35" s="27"/>
      <c r="BK35" s="27"/>
      <c r="BL35" s="27"/>
      <c r="BM35" s="27"/>
      <c r="BN35" s="27"/>
      <c r="BO35" s="27"/>
      <c r="BP35" s="27"/>
      <c r="BQ35" s="27"/>
      <c r="BR35" s="27"/>
      <c r="BS35" s="27"/>
      <c r="BT35" s="27"/>
      <c r="BU35" s="27"/>
      <c r="BV35" s="27"/>
      <c r="BW35" s="27"/>
      <c r="BX35" s="27"/>
    </row>
    <row r="36" spans="1:76" s="28" customFormat="1" ht="16.5">
      <c r="A36" s="20" t="str">
        <f>IF(F36&lt;&gt;"",1+MAX($A$8:A35),"")</f>
        <v/>
      </c>
      <c r="B36" s="258"/>
      <c r="C36" s="55" t="s">
        <v>51</v>
      </c>
      <c r="D36" s="24"/>
      <c r="E36" s="23"/>
      <c r="F36" s="24"/>
      <c r="G36" s="128"/>
      <c r="H36" s="213"/>
      <c r="I36" s="25"/>
      <c r="J36" s="215"/>
      <c r="K36" s="120"/>
      <c r="L36" s="131"/>
      <c r="M36" s="132"/>
      <c r="N36" s="133"/>
      <c r="O36" s="229"/>
      <c r="P36" s="134"/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7"/>
      <c r="AD36" s="27"/>
      <c r="AE36" s="27"/>
      <c r="AF36" s="27"/>
      <c r="AG36" s="27"/>
      <c r="AH36" s="27"/>
      <c r="AI36" s="27"/>
      <c r="AJ36" s="27"/>
      <c r="AK36" s="27"/>
      <c r="AL36" s="27"/>
      <c r="AM36" s="27"/>
      <c r="AN36" s="27"/>
      <c r="AO36" s="27"/>
      <c r="AP36" s="27"/>
      <c r="AQ36" s="27"/>
      <c r="AR36" s="27"/>
      <c r="AS36" s="27"/>
      <c r="AT36" s="27"/>
      <c r="AU36" s="27"/>
      <c r="AV36" s="27"/>
      <c r="AW36" s="27"/>
      <c r="AX36" s="27"/>
      <c r="AY36" s="27"/>
      <c r="AZ36" s="27"/>
      <c r="BA36" s="27"/>
      <c r="BB36" s="27"/>
      <c r="BC36" s="27"/>
      <c r="BD36" s="27"/>
      <c r="BE36" s="27"/>
      <c r="BF36" s="27"/>
      <c r="BG36" s="27"/>
      <c r="BH36" s="27"/>
      <c r="BI36" s="27"/>
      <c r="BJ36" s="27"/>
      <c r="BK36" s="27"/>
      <c r="BL36" s="27"/>
      <c r="BM36" s="27"/>
      <c r="BN36" s="27"/>
      <c r="BO36" s="27"/>
      <c r="BP36" s="27"/>
      <c r="BQ36" s="27"/>
      <c r="BR36" s="27"/>
      <c r="BS36" s="27"/>
      <c r="BT36" s="27"/>
      <c r="BU36" s="27"/>
      <c r="BV36" s="27"/>
      <c r="BW36" s="27"/>
      <c r="BX36" s="27"/>
    </row>
    <row r="37" spans="1:76" s="28" customFormat="1" ht="16.5">
      <c r="A37" s="20">
        <f>IF(F37&lt;&gt;"",1+MAX($A$8:A36),"")</f>
        <v>21</v>
      </c>
      <c r="B37" s="258"/>
      <c r="C37" s="38" t="s">
        <v>107</v>
      </c>
      <c r="D37" s="24">
        <v>12</v>
      </c>
      <c r="E37" s="23">
        <v>0</v>
      </c>
      <c r="F37" s="24">
        <f t="shared" ref="F37:F42" si="16">(1+E37)*D37</f>
        <v>12</v>
      </c>
      <c r="G37" s="128" t="s">
        <v>43</v>
      </c>
      <c r="H37" s="214">
        <v>149</v>
      </c>
      <c r="I37" s="25">
        <f t="shared" ref="I37:I42" si="17">H37*F37</f>
        <v>1788</v>
      </c>
      <c r="J37" s="222">
        <v>189.78</v>
      </c>
      <c r="K37" s="131">
        <f t="shared" ref="K37:K42" si="18">N37/M37</f>
        <v>20.703272727272729</v>
      </c>
      <c r="L37" s="131">
        <f t="shared" ref="L37:L42" si="19">D37/K37</f>
        <v>0.57961850563810724</v>
      </c>
      <c r="M37" s="132">
        <f t="shared" ref="M37:M42" si="20">M$24</f>
        <v>110</v>
      </c>
      <c r="N37" s="133">
        <f t="shared" ref="N37:N42" si="21">D37*J37</f>
        <v>2277.36</v>
      </c>
      <c r="O37" s="229">
        <f t="shared" ref="O37:O42" si="22">N37+I37</f>
        <v>4065.36</v>
      </c>
      <c r="P37" s="134">
        <f t="shared" ref="P37:P42" si="23">O37/F37</f>
        <v>338.78000000000003</v>
      </c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7"/>
      <c r="AD37" s="27"/>
      <c r="AE37" s="27"/>
      <c r="AF37" s="27"/>
      <c r="AG37" s="27"/>
      <c r="AH37" s="27"/>
      <c r="AI37" s="27"/>
      <c r="AJ37" s="27"/>
      <c r="AK37" s="27"/>
      <c r="AL37" s="27"/>
      <c r="AM37" s="27"/>
      <c r="AN37" s="27"/>
      <c r="AO37" s="27"/>
      <c r="AP37" s="27"/>
      <c r="AQ37" s="27"/>
      <c r="AR37" s="27"/>
      <c r="AS37" s="27"/>
      <c r="AT37" s="27"/>
      <c r="AU37" s="27"/>
      <c r="AV37" s="27"/>
      <c r="AW37" s="27"/>
      <c r="AX37" s="27"/>
      <c r="AY37" s="27"/>
      <c r="AZ37" s="27"/>
      <c r="BA37" s="27"/>
      <c r="BB37" s="27"/>
      <c r="BC37" s="27"/>
      <c r="BD37" s="27"/>
      <c r="BE37" s="27"/>
      <c r="BF37" s="27"/>
      <c r="BG37" s="27"/>
      <c r="BH37" s="27"/>
      <c r="BI37" s="27"/>
      <c r="BJ37" s="27"/>
      <c r="BK37" s="27"/>
      <c r="BL37" s="27"/>
      <c r="BM37" s="27"/>
      <c r="BN37" s="27"/>
      <c r="BO37" s="27"/>
      <c r="BP37" s="27"/>
      <c r="BQ37" s="27"/>
      <c r="BR37" s="27"/>
      <c r="BS37" s="27"/>
      <c r="BT37" s="27"/>
      <c r="BU37" s="27"/>
      <c r="BV37" s="27"/>
      <c r="BW37" s="27"/>
      <c r="BX37" s="27"/>
    </row>
    <row r="38" spans="1:76" s="28" customFormat="1" ht="115.5">
      <c r="A38" s="20">
        <f>IF(F38&lt;&gt;"",1+MAX($A$8:A37),"")</f>
        <v>22</v>
      </c>
      <c r="B38" s="258"/>
      <c r="C38" s="38" t="s">
        <v>116</v>
      </c>
      <c r="D38" s="24">
        <v>3</v>
      </c>
      <c r="E38" s="23">
        <v>0</v>
      </c>
      <c r="F38" s="24">
        <f t="shared" si="16"/>
        <v>3</v>
      </c>
      <c r="G38" s="128" t="s">
        <v>43</v>
      </c>
      <c r="H38" s="214">
        <v>1286.94</v>
      </c>
      <c r="I38" s="25">
        <f t="shared" si="17"/>
        <v>3860.82</v>
      </c>
      <c r="J38" s="222">
        <v>521.55999999999995</v>
      </c>
      <c r="K38" s="131">
        <f t="shared" si="18"/>
        <v>14.224363636363634</v>
      </c>
      <c r="L38" s="131">
        <f t="shared" si="19"/>
        <v>0.21090574430554493</v>
      </c>
      <c r="M38" s="132">
        <f t="shared" si="20"/>
        <v>110</v>
      </c>
      <c r="N38" s="133">
        <f t="shared" si="21"/>
        <v>1564.6799999999998</v>
      </c>
      <c r="O38" s="229">
        <f t="shared" si="22"/>
        <v>5425.5</v>
      </c>
      <c r="P38" s="134">
        <f t="shared" si="23"/>
        <v>1808.5</v>
      </c>
      <c r="Q38" s="27"/>
      <c r="R38" s="27"/>
      <c r="S38" s="27"/>
      <c r="T38" s="27"/>
      <c r="U38" s="27"/>
      <c r="V38" s="27"/>
      <c r="W38" s="27"/>
      <c r="X38" s="27"/>
      <c r="Y38" s="27"/>
      <c r="Z38" s="27"/>
      <c r="AA38" s="27"/>
      <c r="AB38" s="27"/>
      <c r="AC38" s="27"/>
      <c r="AD38" s="27"/>
      <c r="AE38" s="27"/>
      <c r="AF38" s="27"/>
      <c r="AG38" s="27"/>
      <c r="AH38" s="27"/>
      <c r="AI38" s="27"/>
      <c r="AJ38" s="27"/>
      <c r="AK38" s="27"/>
      <c r="AL38" s="27"/>
      <c r="AM38" s="27"/>
      <c r="AN38" s="27"/>
      <c r="AO38" s="27"/>
      <c r="AP38" s="27"/>
      <c r="AQ38" s="27"/>
      <c r="AR38" s="27"/>
      <c r="AS38" s="27"/>
      <c r="AT38" s="27"/>
      <c r="AU38" s="27"/>
      <c r="AV38" s="27"/>
      <c r="AW38" s="27"/>
      <c r="AX38" s="27"/>
      <c r="AY38" s="27"/>
      <c r="AZ38" s="27"/>
      <c r="BA38" s="27"/>
      <c r="BB38" s="27"/>
      <c r="BC38" s="27"/>
      <c r="BD38" s="27"/>
      <c r="BE38" s="27"/>
      <c r="BF38" s="27"/>
      <c r="BG38" s="27"/>
      <c r="BH38" s="27"/>
      <c r="BI38" s="27"/>
      <c r="BJ38" s="27"/>
      <c r="BK38" s="27"/>
      <c r="BL38" s="27"/>
      <c r="BM38" s="27"/>
      <c r="BN38" s="27"/>
      <c r="BO38" s="27"/>
      <c r="BP38" s="27"/>
      <c r="BQ38" s="27"/>
      <c r="BR38" s="27"/>
      <c r="BS38" s="27"/>
      <c r="BT38" s="27"/>
      <c r="BU38" s="27"/>
      <c r="BV38" s="27"/>
      <c r="BW38" s="27"/>
      <c r="BX38" s="27"/>
    </row>
    <row r="39" spans="1:76" s="28" customFormat="1" ht="132">
      <c r="A39" s="20">
        <f>IF(F39&lt;&gt;"",1+MAX($A$8:A38),"")</f>
        <v>23</v>
      </c>
      <c r="B39" s="258"/>
      <c r="C39" s="38" t="s">
        <v>117</v>
      </c>
      <c r="D39" s="24">
        <v>1</v>
      </c>
      <c r="E39" s="23">
        <v>0</v>
      </c>
      <c r="F39" s="24">
        <f t="shared" si="16"/>
        <v>1</v>
      </c>
      <c r="G39" s="128" t="s">
        <v>43</v>
      </c>
      <c r="H39" s="214">
        <v>1286.94</v>
      </c>
      <c r="I39" s="25">
        <f t="shared" ref="I39:I41" si="24">H39*F39</f>
        <v>1286.94</v>
      </c>
      <c r="J39" s="222">
        <v>521.55999999999995</v>
      </c>
      <c r="K39" s="131">
        <f t="shared" si="18"/>
        <v>4.7414545454545447</v>
      </c>
      <c r="L39" s="131">
        <f t="shared" si="19"/>
        <v>0.21090574430554493</v>
      </c>
      <c r="M39" s="132">
        <f t="shared" si="20"/>
        <v>110</v>
      </c>
      <c r="N39" s="133">
        <f t="shared" si="21"/>
        <v>521.55999999999995</v>
      </c>
      <c r="O39" s="229">
        <f t="shared" si="22"/>
        <v>1808.5</v>
      </c>
      <c r="P39" s="134">
        <f t="shared" si="23"/>
        <v>1808.5</v>
      </c>
      <c r="Q39" s="27"/>
      <c r="R39" s="27"/>
      <c r="S39" s="27"/>
      <c r="T39" s="27"/>
      <c r="U39" s="27"/>
      <c r="V39" s="27"/>
      <c r="W39" s="27"/>
      <c r="X39" s="27"/>
      <c r="Y39" s="27"/>
      <c r="Z39" s="27"/>
      <c r="AA39" s="27"/>
      <c r="AB39" s="27"/>
      <c r="AC39" s="27"/>
      <c r="AD39" s="27"/>
      <c r="AE39" s="27"/>
      <c r="AF39" s="27"/>
      <c r="AG39" s="27"/>
      <c r="AH39" s="27"/>
      <c r="AI39" s="27"/>
      <c r="AJ39" s="27"/>
      <c r="AK39" s="27"/>
      <c r="AL39" s="27"/>
      <c r="AM39" s="27"/>
      <c r="AN39" s="27"/>
      <c r="AO39" s="27"/>
      <c r="AP39" s="27"/>
      <c r="AQ39" s="27"/>
      <c r="AR39" s="27"/>
      <c r="AS39" s="27"/>
      <c r="AT39" s="27"/>
      <c r="AU39" s="27"/>
      <c r="AV39" s="27"/>
      <c r="AW39" s="27"/>
      <c r="AX39" s="27"/>
      <c r="AY39" s="27"/>
      <c r="AZ39" s="27"/>
      <c r="BA39" s="27"/>
      <c r="BB39" s="27"/>
      <c r="BC39" s="27"/>
      <c r="BD39" s="27"/>
      <c r="BE39" s="27"/>
      <c r="BF39" s="27"/>
      <c r="BG39" s="27"/>
      <c r="BH39" s="27"/>
      <c r="BI39" s="27"/>
      <c r="BJ39" s="27"/>
      <c r="BK39" s="27"/>
      <c r="BL39" s="27"/>
      <c r="BM39" s="27"/>
      <c r="BN39" s="27"/>
      <c r="BO39" s="27"/>
      <c r="BP39" s="27"/>
      <c r="BQ39" s="27"/>
      <c r="BR39" s="27"/>
      <c r="BS39" s="27"/>
      <c r="BT39" s="27"/>
      <c r="BU39" s="27"/>
      <c r="BV39" s="27"/>
      <c r="BW39" s="27"/>
      <c r="BX39" s="27"/>
    </row>
    <row r="40" spans="1:76" s="28" customFormat="1" ht="132">
      <c r="A40" s="20">
        <f>IF(F40&lt;&gt;"",1+MAX($A$8:A39),"")</f>
        <v>24</v>
      </c>
      <c r="B40" s="258"/>
      <c r="C40" s="38" t="s">
        <v>111</v>
      </c>
      <c r="D40" s="24">
        <v>2</v>
      </c>
      <c r="E40" s="23">
        <v>0</v>
      </c>
      <c r="F40" s="24">
        <f t="shared" si="16"/>
        <v>2</v>
      </c>
      <c r="G40" s="128" t="s">
        <v>43</v>
      </c>
      <c r="H40" s="214">
        <v>1286.94</v>
      </c>
      <c r="I40" s="25">
        <f t="shared" si="24"/>
        <v>2573.88</v>
      </c>
      <c r="J40" s="222">
        <v>521.55999999999995</v>
      </c>
      <c r="K40" s="131">
        <f t="shared" si="18"/>
        <v>9.4829090909090894</v>
      </c>
      <c r="L40" s="131">
        <f t="shared" si="19"/>
        <v>0.21090574430554493</v>
      </c>
      <c r="M40" s="132">
        <f t="shared" si="20"/>
        <v>110</v>
      </c>
      <c r="N40" s="133">
        <f t="shared" si="21"/>
        <v>1043.1199999999999</v>
      </c>
      <c r="O40" s="229">
        <f t="shared" si="22"/>
        <v>3617</v>
      </c>
      <c r="P40" s="134">
        <f t="shared" si="23"/>
        <v>1808.5</v>
      </c>
      <c r="Q40" s="27"/>
      <c r="R40" s="27"/>
      <c r="S40" s="27"/>
      <c r="T40" s="27"/>
      <c r="U40" s="27"/>
      <c r="V40" s="27"/>
      <c r="W40" s="27"/>
      <c r="X40" s="27"/>
      <c r="Y40" s="27"/>
      <c r="Z40" s="27"/>
      <c r="AA40" s="27"/>
      <c r="AB40" s="27"/>
      <c r="AC40" s="27"/>
      <c r="AD40" s="27"/>
      <c r="AE40" s="27"/>
      <c r="AF40" s="27"/>
      <c r="AG40" s="27"/>
      <c r="AH40" s="27"/>
      <c r="AI40" s="27"/>
      <c r="AJ40" s="27"/>
      <c r="AK40" s="27"/>
      <c r="AL40" s="27"/>
      <c r="AM40" s="27"/>
      <c r="AN40" s="27"/>
      <c r="AO40" s="27"/>
      <c r="AP40" s="27"/>
      <c r="AQ40" s="27"/>
      <c r="AR40" s="27"/>
      <c r="AS40" s="27"/>
      <c r="AT40" s="27"/>
      <c r="AU40" s="27"/>
      <c r="AV40" s="27"/>
      <c r="AW40" s="27"/>
      <c r="AX40" s="27"/>
      <c r="AY40" s="27"/>
      <c r="AZ40" s="27"/>
      <c r="BA40" s="27"/>
      <c r="BB40" s="27"/>
      <c r="BC40" s="27"/>
      <c r="BD40" s="27"/>
      <c r="BE40" s="27"/>
      <c r="BF40" s="27"/>
      <c r="BG40" s="27"/>
      <c r="BH40" s="27"/>
      <c r="BI40" s="27"/>
      <c r="BJ40" s="27"/>
      <c r="BK40" s="27"/>
      <c r="BL40" s="27"/>
      <c r="BM40" s="27"/>
      <c r="BN40" s="27"/>
      <c r="BO40" s="27"/>
      <c r="BP40" s="27"/>
      <c r="BQ40" s="27"/>
      <c r="BR40" s="27"/>
      <c r="BS40" s="27"/>
      <c r="BT40" s="27"/>
      <c r="BU40" s="27"/>
      <c r="BV40" s="27"/>
      <c r="BW40" s="27"/>
      <c r="BX40" s="27"/>
    </row>
    <row r="41" spans="1:76" s="28" customFormat="1" ht="115.5">
      <c r="A41" s="20">
        <f>IF(F41&lt;&gt;"",1+MAX($A$8:A40),"")</f>
        <v>25</v>
      </c>
      <c r="B41" s="258"/>
      <c r="C41" s="38" t="s">
        <v>112</v>
      </c>
      <c r="D41" s="24">
        <v>2</v>
      </c>
      <c r="E41" s="23">
        <v>0</v>
      </c>
      <c r="F41" s="24">
        <f t="shared" si="16"/>
        <v>2</v>
      </c>
      <c r="G41" s="128" t="s">
        <v>43</v>
      </c>
      <c r="H41" s="214">
        <v>1286.94</v>
      </c>
      <c r="I41" s="25">
        <f t="shared" si="24"/>
        <v>2573.88</v>
      </c>
      <c r="J41" s="222">
        <v>521.55999999999995</v>
      </c>
      <c r="K41" s="131">
        <f t="shared" si="18"/>
        <v>9.4829090909090894</v>
      </c>
      <c r="L41" s="131">
        <f t="shared" si="19"/>
        <v>0.21090574430554493</v>
      </c>
      <c r="M41" s="132">
        <f t="shared" si="20"/>
        <v>110</v>
      </c>
      <c r="N41" s="133">
        <f t="shared" si="21"/>
        <v>1043.1199999999999</v>
      </c>
      <c r="O41" s="229">
        <f t="shared" si="22"/>
        <v>3617</v>
      </c>
      <c r="P41" s="134">
        <f t="shared" si="23"/>
        <v>1808.5</v>
      </c>
      <c r="Q41" s="27"/>
      <c r="R41" s="27"/>
      <c r="S41" s="27"/>
      <c r="T41" s="27"/>
      <c r="U41" s="27"/>
      <c r="V41" s="27"/>
      <c r="W41" s="27"/>
      <c r="X41" s="27"/>
      <c r="Y41" s="27"/>
      <c r="Z41" s="27"/>
      <c r="AA41" s="27"/>
      <c r="AB41" s="27"/>
      <c r="AC41" s="27"/>
      <c r="AD41" s="27"/>
      <c r="AE41" s="27"/>
      <c r="AF41" s="27"/>
      <c r="AG41" s="27"/>
      <c r="AH41" s="27"/>
      <c r="AI41" s="27"/>
      <c r="AJ41" s="27"/>
      <c r="AK41" s="27"/>
      <c r="AL41" s="27"/>
      <c r="AM41" s="27"/>
      <c r="AN41" s="27"/>
      <c r="AO41" s="27"/>
      <c r="AP41" s="27"/>
      <c r="AQ41" s="27"/>
      <c r="AR41" s="27"/>
      <c r="AS41" s="27"/>
      <c r="AT41" s="27"/>
      <c r="AU41" s="27"/>
      <c r="AV41" s="27"/>
      <c r="AW41" s="27"/>
      <c r="AX41" s="27"/>
      <c r="AY41" s="27"/>
      <c r="AZ41" s="27"/>
      <c r="BA41" s="27"/>
      <c r="BB41" s="27"/>
      <c r="BC41" s="27"/>
      <c r="BD41" s="27"/>
      <c r="BE41" s="27"/>
      <c r="BF41" s="27"/>
      <c r="BG41" s="27"/>
      <c r="BH41" s="27"/>
      <c r="BI41" s="27"/>
      <c r="BJ41" s="27"/>
      <c r="BK41" s="27"/>
      <c r="BL41" s="27"/>
      <c r="BM41" s="27"/>
      <c r="BN41" s="27"/>
      <c r="BO41" s="27"/>
      <c r="BP41" s="27"/>
      <c r="BQ41" s="27"/>
      <c r="BR41" s="27"/>
      <c r="BS41" s="27"/>
      <c r="BT41" s="27"/>
      <c r="BU41" s="27"/>
      <c r="BV41" s="27"/>
      <c r="BW41" s="27"/>
      <c r="BX41" s="27"/>
    </row>
    <row r="42" spans="1:76" s="28" customFormat="1" ht="119.15" customHeight="1">
      <c r="A42" s="20">
        <f>IF(F42&lt;&gt;"",1+MAX($A$8:A41),"")</f>
        <v>26</v>
      </c>
      <c r="B42" s="258"/>
      <c r="C42" s="38" t="s">
        <v>118</v>
      </c>
      <c r="D42" s="24">
        <v>3</v>
      </c>
      <c r="E42" s="23">
        <v>0</v>
      </c>
      <c r="F42" s="24">
        <f t="shared" si="16"/>
        <v>3</v>
      </c>
      <c r="G42" s="128" t="s">
        <v>43</v>
      </c>
      <c r="H42" s="214">
        <v>1104.8699999999999</v>
      </c>
      <c r="I42" s="25">
        <f t="shared" si="17"/>
        <v>3314.6099999999997</v>
      </c>
      <c r="J42" s="222">
        <v>447.77</v>
      </c>
      <c r="K42" s="131">
        <f t="shared" si="18"/>
        <v>12.21190909090909</v>
      </c>
      <c r="L42" s="131">
        <f t="shared" si="19"/>
        <v>0.24566183531723876</v>
      </c>
      <c r="M42" s="132">
        <f t="shared" si="20"/>
        <v>110</v>
      </c>
      <c r="N42" s="133">
        <f t="shared" si="21"/>
        <v>1343.31</v>
      </c>
      <c r="O42" s="229">
        <f t="shared" si="22"/>
        <v>4657.92</v>
      </c>
      <c r="P42" s="134">
        <f t="shared" si="23"/>
        <v>1552.64</v>
      </c>
      <c r="Q42" s="27"/>
      <c r="R42" s="27"/>
      <c r="S42" s="27"/>
      <c r="T42" s="27"/>
      <c r="U42" s="27"/>
      <c r="V42" s="27"/>
      <c r="W42" s="27"/>
      <c r="X42" s="27"/>
      <c r="Y42" s="27"/>
      <c r="Z42" s="27"/>
      <c r="AA42" s="27"/>
      <c r="AB42" s="27"/>
      <c r="AC42" s="27"/>
      <c r="AD42" s="27"/>
      <c r="AE42" s="27"/>
      <c r="AF42" s="27"/>
      <c r="AG42" s="27"/>
      <c r="AH42" s="27"/>
      <c r="AI42" s="27"/>
      <c r="AJ42" s="27"/>
      <c r="AK42" s="27"/>
      <c r="AL42" s="27"/>
      <c r="AM42" s="27"/>
      <c r="AN42" s="27"/>
      <c r="AO42" s="27"/>
      <c r="AP42" s="27"/>
      <c r="AQ42" s="27"/>
      <c r="AR42" s="27"/>
      <c r="AS42" s="27"/>
      <c r="AT42" s="27"/>
      <c r="AU42" s="27"/>
      <c r="AV42" s="27"/>
      <c r="AW42" s="27"/>
      <c r="AX42" s="27"/>
      <c r="AY42" s="27"/>
      <c r="AZ42" s="27"/>
      <c r="BA42" s="27"/>
      <c r="BB42" s="27"/>
      <c r="BC42" s="27"/>
      <c r="BD42" s="27"/>
      <c r="BE42" s="27"/>
      <c r="BF42" s="27"/>
      <c r="BG42" s="27"/>
      <c r="BH42" s="27"/>
      <c r="BI42" s="27"/>
      <c r="BJ42" s="27"/>
      <c r="BK42" s="27"/>
      <c r="BL42" s="27"/>
      <c r="BM42" s="27"/>
      <c r="BN42" s="27"/>
      <c r="BO42" s="27"/>
      <c r="BP42" s="27"/>
      <c r="BQ42" s="27"/>
      <c r="BR42" s="27"/>
      <c r="BS42" s="27"/>
      <c r="BT42" s="27"/>
      <c r="BU42" s="27"/>
      <c r="BV42" s="27"/>
      <c r="BW42" s="27"/>
      <c r="BX42" s="27"/>
    </row>
    <row r="43" spans="1:76" s="28" customFormat="1" ht="16.5">
      <c r="A43" s="20" t="str">
        <f>IF(F43&lt;&gt;"",1+MAX($A$8:A42),"")</f>
        <v/>
      </c>
      <c r="B43" s="258"/>
      <c r="C43" s="55" t="s">
        <v>125</v>
      </c>
      <c r="D43" s="24"/>
      <c r="E43" s="23"/>
      <c r="F43" s="24"/>
      <c r="G43" s="128"/>
      <c r="H43" s="213"/>
      <c r="I43" s="25"/>
      <c r="J43" s="215"/>
      <c r="K43" s="120"/>
      <c r="L43" s="131"/>
      <c r="M43" s="132"/>
      <c r="N43" s="133"/>
      <c r="O43" s="229"/>
      <c r="P43" s="134"/>
      <c r="Q43" s="27"/>
      <c r="R43" s="27"/>
      <c r="S43" s="27"/>
      <c r="T43" s="27"/>
      <c r="U43" s="27"/>
      <c r="V43" s="27"/>
      <c r="W43" s="27"/>
      <c r="X43" s="27"/>
      <c r="Y43" s="27"/>
      <c r="Z43" s="27"/>
      <c r="AA43" s="27"/>
      <c r="AB43" s="27"/>
      <c r="AC43" s="27"/>
      <c r="AD43" s="27"/>
      <c r="AE43" s="27"/>
      <c r="AF43" s="27"/>
      <c r="AG43" s="27"/>
      <c r="AH43" s="27"/>
      <c r="AI43" s="27"/>
      <c r="AJ43" s="27"/>
      <c r="AK43" s="27"/>
      <c r="AL43" s="27"/>
      <c r="AM43" s="27"/>
      <c r="AN43" s="27"/>
      <c r="AO43" s="27"/>
      <c r="AP43" s="27"/>
      <c r="AQ43" s="27"/>
      <c r="AR43" s="27"/>
      <c r="AS43" s="27"/>
      <c r="AT43" s="27"/>
      <c r="AU43" s="27"/>
      <c r="AV43" s="27"/>
      <c r="AW43" s="27"/>
      <c r="AX43" s="27"/>
      <c r="AY43" s="27"/>
      <c r="AZ43" s="27"/>
      <c r="BA43" s="27"/>
      <c r="BB43" s="27"/>
      <c r="BC43" s="27"/>
      <c r="BD43" s="27"/>
      <c r="BE43" s="27"/>
      <c r="BF43" s="27"/>
      <c r="BG43" s="27"/>
      <c r="BH43" s="27"/>
      <c r="BI43" s="27"/>
      <c r="BJ43" s="27"/>
      <c r="BK43" s="27"/>
      <c r="BL43" s="27"/>
      <c r="BM43" s="27"/>
      <c r="BN43" s="27"/>
      <c r="BO43" s="27"/>
      <c r="BP43" s="27"/>
      <c r="BQ43" s="27"/>
      <c r="BR43" s="27"/>
      <c r="BS43" s="27"/>
      <c r="BT43" s="27"/>
      <c r="BU43" s="27"/>
      <c r="BV43" s="27"/>
      <c r="BW43" s="27"/>
      <c r="BX43" s="27"/>
    </row>
    <row r="44" spans="1:76" s="28" customFormat="1" ht="16.5">
      <c r="A44" s="20">
        <f>IF(F44&lt;&gt;"",1+MAX($A$8:A43),"")</f>
        <v>27</v>
      </c>
      <c r="B44" s="258"/>
      <c r="C44" s="38" t="s">
        <v>122</v>
      </c>
      <c r="D44" s="24">
        <v>2</v>
      </c>
      <c r="E44" s="23">
        <v>0</v>
      </c>
      <c r="F44" s="24">
        <f t="shared" ref="F44" si="25">(1+E44)*D44</f>
        <v>2</v>
      </c>
      <c r="G44" s="128" t="s">
        <v>43</v>
      </c>
      <c r="H44" s="214">
        <v>1295</v>
      </c>
      <c r="I44" s="25">
        <f t="shared" ref="I44" si="26">H44*F44</f>
        <v>2590</v>
      </c>
      <c r="J44" s="222">
        <v>787.38</v>
      </c>
      <c r="K44" s="131">
        <f t="shared" ref="K44" si="27">N44/M44</f>
        <v>14.316000000000001</v>
      </c>
      <c r="L44" s="131">
        <f>D44/K44</f>
        <v>0.13970382788488403</v>
      </c>
      <c r="M44" s="132">
        <f t="shared" ref="M44" si="28">M$24</f>
        <v>110</v>
      </c>
      <c r="N44" s="133">
        <f>D44*J44</f>
        <v>1574.76</v>
      </c>
      <c r="O44" s="229">
        <f>N44+I44</f>
        <v>4164.76</v>
      </c>
      <c r="P44" s="134">
        <f>O44/F44</f>
        <v>2082.38</v>
      </c>
      <c r="Q44" s="27"/>
      <c r="R44" s="27"/>
      <c r="S44" s="27"/>
      <c r="T44" s="27"/>
      <c r="U44" s="27"/>
      <c r="V44" s="27"/>
      <c r="W44" s="27"/>
      <c r="X44" s="27"/>
      <c r="Y44" s="27"/>
      <c r="Z44" s="27"/>
      <c r="AA44" s="27"/>
      <c r="AB44" s="27"/>
      <c r="AC44" s="27"/>
      <c r="AD44" s="27"/>
      <c r="AE44" s="27"/>
      <c r="AF44" s="27"/>
      <c r="AG44" s="27"/>
      <c r="AH44" s="27"/>
      <c r="AI44" s="27"/>
      <c r="AJ44" s="27"/>
      <c r="AK44" s="27"/>
      <c r="AL44" s="27"/>
      <c r="AM44" s="27"/>
      <c r="AN44" s="27"/>
      <c r="AO44" s="27"/>
      <c r="AP44" s="27"/>
      <c r="AQ44" s="27"/>
      <c r="AR44" s="27"/>
      <c r="AS44" s="27"/>
      <c r="AT44" s="27"/>
      <c r="AU44" s="27"/>
      <c r="AV44" s="27"/>
      <c r="AW44" s="27"/>
      <c r="AX44" s="27"/>
      <c r="AY44" s="27"/>
      <c r="AZ44" s="27"/>
      <c r="BA44" s="27"/>
      <c r="BB44" s="27"/>
      <c r="BC44" s="27"/>
      <c r="BD44" s="27"/>
      <c r="BE44" s="27"/>
      <c r="BF44" s="27"/>
      <c r="BG44" s="27"/>
      <c r="BH44" s="27"/>
      <c r="BI44" s="27"/>
      <c r="BJ44" s="27"/>
      <c r="BK44" s="27"/>
      <c r="BL44" s="27"/>
      <c r="BM44" s="27"/>
      <c r="BN44" s="27"/>
      <c r="BO44" s="27"/>
      <c r="BP44" s="27"/>
      <c r="BQ44" s="27"/>
      <c r="BR44" s="27"/>
      <c r="BS44" s="27"/>
      <c r="BT44" s="27"/>
      <c r="BU44" s="27"/>
      <c r="BV44" s="27"/>
      <c r="BW44" s="27"/>
      <c r="BX44" s="27"/>
    </row>
    <row r="45" spans="1:76" s="28" customFormat="1" ht="16.5">
      <c r="A45" s="20">
        <f>IF(F45&lt;&gt;"",1+MAX($A$8:A44),"")</f>
        <v>28</v>
      </c>
      <c r="B45" s="258"/>
      <c r="C45" s="38" t="s">
        <v>239</v>
      </c>
      <c r="D45" s="24">
        <v>6</v>
      </c>
      <c r="E45" s="23">
        <v>0</v>
      </c>
      <c r="F45" s="24">
        <f t="shared" ref="F45:F47" si="29">(1+E45)*D45</f>
        <v>6</v>
      </c>
      <c r="G45" s="128" t="s">
        <v>43</v>
      </c>
      <c r="H45" s="214">
        <v>645.29999999999995</v>
      </c>
      <c r="I45" s="25">
        <f t="shared" ref="I45:I47" si="30">H45*F45</f>
        <v>3871.7999999999997</v>
      </c>
      <c r="J45" s="222">
        <v>602.11</v>
      </c>
      <c r="K45" s="131">
        <f t="shared" ref="K45:K47" si="31">N45/M45</f>
        <v>32.842363636363636</v>
      </c>
      <c r="L45" s="131">
        <f>D45/K45</f>
        <v>0.18269087043895635</v>
      </c>
      <c r="M45" s="132">
        <f t="shared" ref="M45:M47" si="32">M$24</f>
        <v>110</v>
      </c>
      <c r="N45" s="133">
        <f>D45*J45</f>
        <v>3612.66</v>
      </c>
      <c r="O45" s="229">
        <f>N45+I45</f>
        <v>7484.4599999999991</v>
      </c>
      <c r="P45" s="134">
        <f>O45/F45</f>
        <v>1247.4099999999999</v>
      </c>
      <c r="Q45" s="27"/>
      <c r="R45" s="27"/>
      <c r="S45" s="27"/>
      <c r="T45" s="27"/>
      <c r="U45" s="27"/>
      <c r="V45" s="27"/>
      <c r="W45" s="27"/>
      <c r="X45" s="27"/>
      <c r="Y45" s="27"/>
      <c r="Z45" s="27"/>
      <c r="AA45" s="27"/>
      <c r="AB45" s="27"/>
      <c r="AC45" s="27"/>
      <c r="AD45" s="27"/>
      <c r="AE45" s="27"/>
      <c r="AF45" s="27"/>
      <c r="AG45" s="27"/>
      <c r="AH45" s="27"/>
      <c r="AI45" s="27"/>
      <c r="AJ45" s="27"/>
      <c r="AK45" s="27"/>
      <c r="AL45" s="27"/>
      <c r="AM45" s="27"/>
      <c r="AN45" s="27"/>
      <c r="AO45" s="27"/>
      <c r="AP45" s="27"/>
      <c r="AQ45" s="27"/>
      <c r="AR45" s="27"/>
      <c r="AS45" s="27"/>
      <c r="AT45" s="27"/>
      <c r="AU45" s="27"/>
      <c r="AV45" s="27"/>
      <c r="AW45" s="27"/>
      <c r="AX45" s="27"/>
      <c r="AY45" s="27"/>
      <c r="AZ45" s="27"/>
      <c r="BA45" s="27"/>
      <c r="BB45" s="27"/>
      <c r="BC45" s="27"/>
      <c r="BD45" s="27"/>
      <c r="BE45" s="27"/>
      <c r="BF45" s="27"/>
      <c r="BG45" s="27"/>
      <c r="BH45" s="27"/>
      <c r="BI45" s="27"/>
      <c r="BJ45" s="27"/>
      <c r="BK45" s="27"/>
      <c r="BL45" s="27"/>
      <c r="BM45" s="27"/>
      <c r="BN45" s="27"/>
      <c r="BO45" s="27"/>
      <c r="BP45" s="27"/>
      <c r="BQ45" s="27"/>
      <c r="BR45" s="27"/>
      <c r="BS45" s="27"/>
      <c r="BT45" s="27"/>
      <c r="BU45" s="27"/>
      <c r="BV45" s="27"/>
      <c r="BW45" s="27"/>
      <c r="BX45" s="27"/>
    </row>
    <row r="46" spans="1:76" s="28" customFormat="1" ht="16.5">
      <c r="A46" s="20">
        <f>IF(F46&lt;&gt;"",1+MAX($A$8:A45),"")</f>
        <v>29</v>
      </c>
      <c r="B46" s="259"/>
      <c r="C46" s="38" t="s">
        <v>123</v>
      </c>
      <c r="D46" s="24">
        <v>17</v>
      </c>
      <c r="E46" s="23">
        <v>0</v>
      </c>
      <c r="F46" s="24">
        <f t="shared" si="29"/>
        <v>17</v>
      </c>
      <c r="G46" s="128" t="s">
        <v>43</v>
      </c>
      <c r="H46" s="214">
        <v>17</v>
      </c>
      <c r="I46" s="25">
        <f t="shared" si="30"/>
        <v>289</v>
      </c>
      <c r="J46" s="222">
        <v>59.059999999999995</v>
      </c>
      <c r="K46" s="131">
        <f t="shared" si="31"/>
        <v>9.1274545454545439</v>
      </c>
      <c r="L46" s="131">
        <f>D46/K46</f>
        <v>1.8625126989502205</v>
      </c>
      <c r="M46" s="132">
        <f t="shared" si="32"/>
        <v>110</v>
      </c>
      <c r="N46" s="133">
        <f>D46*J46</f>
        <v>1004.0199999999999</v>
      </c>
      <c r="O46" s="229">
        <f>N46+I46</f>
        <v>1293.02</v>
      </c>
      <c r="P46" s="134">
        <f>O46/F46</f>
        <v>76.06</v>
      </c>
      <c r="Q46" s="27"/>
      <c r="R46" s="27"/>
      <c r="S46" s="27"/>
      <c r="T46" s="27"/>
      <c r="U46" s="27"/>
      <c r="V46" s="27"/>
      <c r="W46" s="27"/>
      <c r="X46" s="27"/>
      <c r="Y46" s="27"/>
      <c r="Z46" s="27"/>
      <c r="AA46" s="27"/>
      <c r="AB46" s="27"/>
      <c r="AC46" s="27"/>
      <c r="AD46" s="27"/>
      <c r="AE46" s="27"/>
      <c r="AF46" s="27"/>
      <c r="AG46" s="27"/>
      <c r="AH46" s="27"/>
      <c r="AI46" s="27"/>
      <c r="AJ46" s="27"/>
      <c r="AK46" s="27"/>
      <c r="AL46" s="27"/>
      <c r="AM46" s="27"/>
      <c r="AN46" s="27"/>
      <c r="AO46" s="27"/>
      <c r="AP46" s="27"/>
      <c r="AQ46" s="27"/>
      <c r="AR46" s="27"/>
      <c r="AS46" s="27"/>
      <c r="AT46" s="27"/>
      <c r="AU46" s="27"/>
      <c r="AV46" s="27"/>
      <c r="AW46" s="27"/>
      <c r="AX46" s="27"/>
      <c r="AY46" s="27"/>
      <c r="AZ46" s="27"/>
      <c r="BA46" s="27"/>
      <c r="BB46" s="27"/>
      <c r="BC46" s="27"/>
      <c r="BD46" s="27"/>
      <c r="BE46" s="27"/>
      <c r="BF46" s="27"/>
      <c r="BG46" s="27"/>
      <c r="BH46" s="27"/>
      <c r="BI46" s="27"/>
      <c r="BJ46" s="27"/>
      <c r="BK46" s="27"/>
      <c r="BL46" s="27"/>
      <c r="BM46" s="27"/>
      <c r="BN46" s="27"/>
      <c r="BO46" s="27"/>
      <c r="BP46" s="27"/>
      <c r="BQ46" s="27"/>
      <c r="BR46" s="27"/>
      <c r="BS46" s="27"/>
      <c r="BT46" s="27"/>
      <c r="BU46" s="27"/>
      <c r="BV46" s="27"/>
      <c r="BW46" s="27"/>
      <c r="BX46" s="27"/>
    </row>
    <row r="47" spans="1:76" s="28" customFormat="1" ht="16.5">
      <c r="A47" s="20">
        <f>IF(F47&lt;&gt;"",1+MAX($A$8:A46),"")</f>
        <v>30</v>
      </c>
      <c r="B47" s="35" t="s">
        <v>141</v>
      </c>
      <c r="C47" s="123" t="s">
        <v>130</v>
      </c>
      <c r="D47" s="122">
        <v>2</v>
      </c>
      <c r="E47" s="121">
        <v>0</v>
      </c>
      <c r="F47" s="122">
        <f t="shared" si="29"/>
        <v>2</v>
      </c>
      <c r="G47" s="126" t="s">
        <v>43</v>
      </c>
      <c r="H47" s="214">
        <v>128.44</v>
      </c>
      <c r="I47" s="25">
        <f t="shared" si="30"/>
        <v>256.88</v>
      </c>
      <c r="J47" s="222">
        <v>191.06</v>
      </c>
      <c r="K47" s="131">
        <f t="shared" si="31"/>
        <v>3.4738181818181819</v>
      </c>
      <c r="L47" s="131">
        <f>D47/K47</f>
        <v>0.57573537108761641</v>
      </c>
      <c r="M47" s="132">
        <f t="shared" si="32"/>
        <v>110</v>
      </c>
      <c r="N47" s="133">
        <f>D47*J47</f>
        <v>382.12</v>
      </c>
      <c r="O47" s="229">
        <f>N47+I47</f>
        <v>639</v>
      </c>
      <c r="P47" s="134">
        <f>O47/F47</f>
        <v>319.5</v>
      </c>
      <c r="Q47" s="27"/>
      <c r="R47" s="27"/>
      <c r="S47" s="27"/>
      <c r="T47" s="27"/>
      <c r="U47" s="27"/>
      <c r="V47" s="27"/>
      <c r="W47" s="27"/>
      <c r="X47" s="27"/>
      <c r="Y47" s="27"/>
      <c r="Z47" s="27"/>
      <c r="AA47" s="27"/>
      <c r="AB47" s="27"/>
      <c r="AC47" s="27"/>
      <c r="AD47" s="27"/>
      <c r="AE47" s="27"/>
      <c r="AF47" s="27"/>
      <c r="AG47" s="27"/>
      <c r="AH47" s="27"/>
      <c r="AI47" s="27"/>
      <c r="AJ47" s="27"/>
      <c r="AK47" s="27"/>
      <c r="AL47" s="27"/>
      <c r="AM47" s="27"/>
      <c r="AN47" s="27"/>
      <c r="AO47" s="27"/>
      <c r="AP47" s="27"/>
      <c r="AQ47" s="27"/>
      <c r="AR47" s="27"/>
      <c r="AS47" s="27"/>
      <c r="AT47" s="27"/>
      <c r="AU47" s="27"/>
      <c r="AV47" s="27"/>
      <c r="AW47" s="27"/>
      <c r="AX47" s="27"/>
      <c r="AY47" s="27"/>
      <c r="AZ47" s="27"/>
      <c r="BA47" s="27"/>
      <c r="BB47" s="27"/>
      <c r="BC47" s="27"/>
      <c r="BD47" s="27"/>
      <c r="BE47" s="27"/>
      <c r="BF47" s="27"/>
      <c r="BG47" s="27"/>
      <c r="BH47" s="27"/>
      <c r="BI47" s="27"/>
      <c r="BJ47" s="27"/>
      <c r="BK47" s="27"/>
      <c r="BL47" s="27"/>
      <c r="BM47" s="27"/>
      <c r="BN47" s="27"/>
      <c r="BO47" s="27"/>
      <c r="BP47" s="27"/>
      <c r="BQ47" s="27"/>
      <c r="BR47" s="27"/>
      <c r="BS47" s="27"/>
      <c r="BT47" s="27"/>
      <c r="BU47" s="27"/>
      <c r="BV47" s="27"/>
      <c r="BW47" s="27"/>
      <c r="BX47" s="27"/>
    </row>
    <row r="48" spans="1:76" s="28" customFormat="1" ht="16.5">
      <c r="A48" s="20" t="str">
        <f>IF(F48&lt;&gt;"",1+MAX($A$8:A47),"")</f>
        <v/>
      </c>
      <c r="B48" s="35"/>
      <c r="C48" s="123"/>
      <c r="D48" s="122"/>
      <c r="E48" s="121"/>
      <c r="F48" s="122"/>
      <c r="G48" s="126"/>
      <c r="H48" s="215"/>
      <c r="I48" s="120"/>
      <c r="J48" s="215"/>
      <c r="K48" s="120"/>
      <c r="L48" s="131"/>
      <c r="M48" s="132"/>
      <c r="N48" s="133"/>
      <c r="O48" s="229"/>
      <c r="P48" s="134"/>
      <c r="Q48" s="27"/>
      <c r="R48" s="27"/>
      <c r="S48" s="27"/>
      <c r="T48" s="27"/>
      <c r="U48" s="27"/>
      <c r="V48" s="27"/>
      <c r="W48" s="27"/>
      <c r="X48" s="27"/>
      <c r="Y48" s="27"/>
      <c r="Z48" s="27"/>
      <c r="AA48" s="27"/>
      <c r="AB48" s="27"/>
      <c r="AC48" s="27"/>
      <c r="AD48" s="27"/>
      <c r="AE48" s="27"/>
      <c r="AF48" s="27"/>
      <c r="AG48" s="27"/>
      <c r="AH48" s="27"/>
      <c r="AI48" s="27"/>
      <c r="AJ48" s="27"/>
      <c r="AK48" s="27"/>
      <c r="AL48" s="27"/>
      <c r="AM48" s="27"/>
      <c r="AN48" s="27"/>
      <c r="AO48" s="27"/>
      <c r="AP48" s="27"/>
      <c r="AQ48" s="27"/>
      <c r="AR48" s="27"/>
      <c r="AS48" s="27"/>
      <c r="AT48" s="27"/>
      <c r="AU48" s="27"/>
      <c r="AV48" s="27"/>
      <c r="AW48" s="27"/>
      <c r="AX48" s="27"/>
      <c r="AY48" s="27"/>
      <c r="AZ48" s="27"/>
      <c r="BA48" s="27"/>
      <c r="BB48" s="27"/>
      <c r="BC48" s="27"/>
      <c r="BD48" s="27"/>
      <c r="BE48" s="27"/>
      <c r="BF48" s="27"/>
      <c r="BG48" s="27"/>
      <c r="BH48" s="27"/>
      <c r="BI48" s="27"/>
      <c r="BJ48" s="27"/>
      <c r="BK48" s="27"/>
      <c r="BL48" s="27"/>
      <c r="BM48" s="27"/>
      <c r="BN48" s="27"/>
      <c r="BO48" s="27"/>
      <c r="BP48" s="27"/>
      <c r="BQ48" s="27"/>
      <c r="BR48" s="27"/>
      <c r="BS48" s="27"/>
      <c r="BT48" s="27"/>
      <c r="BU48" s="27"/>
      <c r="BV48" s="27"/>
      <c r="BW48" s="27"/>
      <c r="BX48" s="27"/>
    </row>
    <row r="49" spans="1:76" s="30" customFormat="1" ht="19">
      <c r="A49" s="197" t="str">
        <f>IF(F49&lt;&gt;"",1+MAX($A$8:A48),"")</f>
        <v/>
      </c>
      <c r="B49" s="255" t="s">
        <v>62</v>
      </c>
      <c r="C49" s="256"/>
      <c r="D49" s="256"/>
      <c r="E49" s="256"/>
      <c r="F49" s="256"/>
      <c r="G49" s="256"/>
      <c r="H49" s="256"/>
      <c r="I49" s="256"/>
      <c r="J49" s="256"/>
      <c r="K49" s="256"/>
      <c r="L49" s="256"/>
      <c r="M49" s="195">
        <v>110</v>
      </c>
      <c r="N49" s="196"/>
      <c r="O49" s="228">
        <f>SUM(O50:O57)</f>
        <v>41786.898840000002</v>
      </c>
      <c r="P49" s="197"/>
      <c r="Q49" s="27"/>
      <c r="R49" s="29"/>
      <c r="S49" s="29"/>
      <c r="T49" s="29"/>
      <c r="U49" s="29"/>
      <c r="V49" s="29"/>
      <c r="W49" s="29"/>
      <c r="X49" s="29"/>
      <c r="Y49" s="29"/>
      <c r="Z49" s="29"/>
      <c r="AA49" s="29"/>
      <c r="AB49" s="29"/>
      <c r="AC49" s="29"/>
      <c r="AD49" s="29"/>
      <c r="AE49" s="29"/>
      <c r="AF49" s="29"/>
      <c r="AG49" s="29"/>
      <c r="AH49" s="29"/>
      <c r="AI49" s="29"/>
      <c r="AJ49" s="29"/>
      <c r="AK49" s="29"/>
      <c r="AL49" s="29"/>
      <c r="AM49" s="29"/>
      <c r="AN49" s="29"/>
      <c r="AO49" s="29"/>
      <c r="AP49" s="29"/>
      <c r="AQ49" s="29"/>
      <c r="AR49" s="29"/>
      <c r="AS49" s="29"/>
      <c r="AT49" s="29"/>
      <c r="AU49" s="29"/>
      <c r="AV49" s="29"/>
      <c r="AW49" s="29"/>
      <c r="AX49" s="29"/>
      <c r="AY49" s="29"/>
      <c r="AZ49" s="29"/>
      <c r="BA49" s="29"/>
      <c r="BB49" s="29"/>
      <c r="BC49" s="29"/>
      <c r="BD49" s="29"/>
      <c r="BE49" s="29"/>
      <c r="BF49" s="29"/>
      <c r="BG49" s="29"/>
      <c r="BH49" s="29"/>
      <c r="BI49" s="29"/>
      <c r="BJ49" s="29"/>
      <c r="BK49" s="29"/>
      <c r="BL49" s="29"/>
      <c r="BM49" s="29"/>
      <c r="BN49" s="29"/>
      <c r="BO49" s="29"/>
      <c r="BP49" s="29"/>
      <c r="BQ49" s="29"/>
    </row>
    <row r="50" spans="1:76" s="28" customFormat="1" ht="16.5">
      <c r="A50" s="20" t="str">
        <f>IF(F50&lt;&gt;"",1+MAX($A$8:A49),"")</f>
        <v/>
      </c>
      <c r="B50" s="35"/>
      <c r="C50" s="123"/>
      <c r="D50" s="122"/>
      <c r="E50" s="121"/>
      <c r="F50" s="122"/>
      <c r="G50" s="126"/>
      <c r="H50" s="215"/>
      <c r="I50" s="120"/>
      <c r="J50" s="215"/>
      <c r="K50" s="120"/>
      <c r="L50" s="131"/>
      <c r="M50" s="132"/>
      <c r="N50" s="133"/>
      <c r="O50" s="229"/>
      <c r="P50" s="134"/>
      <c r="Q50" s="27"/>
      <c r="R50" s="27"/>
      <c r="S50" s="27"/>
      <c r="T50" s="27"/>
      <c r="U50" s="27"/>
      <c r="V50" s="27"/>
      <c r="W50" s="27"/>
      <c r="X50" s="27"/>
      <c r="Y50" s="27"/>
      <c r="Z50" s="27"/>
      <c r="AA50" s="27"/>
      <c r="AB50" s="27"/>
      <c r="AC50" s="27"/>
      <c r="AD50" s="27"/>
      <c r="AE50" s="27"/>
      <c r="AF50" s="27"/>
      <c r="AG50" s="27"/>
      <c r="AH50" s="27"/>
      <c r="AI50" s="27"/>
      <c r="AJ50" s="27"/>
      <c r="AK50" s="27"/>
      <c r="AL50" s="27"/>
      <c r="AM50" s="27"/>
      <c r="AN50" s="27"/>
      <c r="AO50" s="27"/>
      <c r="AP50" s="27"/>
      <c r="AQ50" s="27"/>
      <c r="AR50" s="27"/>
      <c r="AS50" s="27"/>
      <c r="AT50" s="27"/>
      <c r="AU50" s="27"/>
      <c r="AV50" s="27"/>
      <c r="AW50" s="27"/>
      <c r="AX50" s="27"/>
      <c r="AY50" s="27"/>
      <c r="AZ50" s="27"/>
      <c r="BA50" s="27"/>
      <c r="BB50" s="27"/>
      <c r="BC50" s="27"/>
      <c r="BD50" s="27"/>
      <c r="BE50" s="27"/>
      <c r="BF50" s="27"/>
      <c r="BG50" s="27"/>
      <c r="BH50" s="27"/>
      <c r="BI50" s="27"/>
      <c r="BJ50" s="27"/>
      <c r="BK50" s="27"/>
      <c r="BL50" s="27"/>
      <c r="BM50" s="27"/>
      <c r="BN50" s="27"/>
      <c r="BO50" s="27"/>
      <c r="BP50" s="27"/>
      <c r="BQ50" s="27"/>
      <c r="BR50" s="27"/>
      <c r="BS50" s="27"/>
      <c r="BT50" s="27"/>
      <c r="BU50" s="27"/>
      <c r="BV50" s="27"/>
      <c r="BW50" s="27"/>
      <c r="BX50" s="27"/>
    </row>
    <row r="51" spans="1:76" s="28" customFormat="1" ht="15.4" customHeight="1">
      <c r="A51" s="20" t="str">
        <f>IF(F51&lt;&gt;"",1+MAX($A$8:A50),"")</f>
        <v/>
      </c>
      <c r="B51" s="257" t="s">
        <v>253</v>
      </c>
      <c r="C51" s="124" t="s">
        <v>64</v>
      </c>
      <c r="D51" s="122"/>
      <c r="E51" s="121"/>
      <c r="F51" s="122"/>
      <c r="G51" s="126"/>
      <c r="H51" s="215"/>
      <c r="I51" s="120"/>
      <c r="J51" s="215"/>
      <c r="K51" s="120"/>
      <c r="L51" s="131"/>
      <c r="M51" s="132"/>
      <c r="N51" s="133"/>
      <c r="O51" s="229"/>
      <c r="P51" s="134"/>
      <c r="Q51" s="27"/>
      <c r="R51" s="27"/>
      <c r="S51" s="27"/>
      <c r="T51" s="27"/>
      <c r="U51" s="27"/>
      <c r="V51" s="27"/>
      <c r="W51" s="27"/>
      <c r="X51" s="27"/>
      <c r="Y51" s="27"/>
      <c r="Z51" s="27"/>
      <c r="AA51" s="27"/>
      <c r="AB51" s="27"/>
      <c r="AC51" s="27"/>
      <c r="AD51" s="27"/>
      <c r="AE51" s="27"/>
      <c r="AF51" s="27"/>
      <c r="AG51" s="27"/>
      <c r="AH51" s="27"/>
      <c r="AI51" s="27"/>
      <c r="AJ51" s="27"/>
      <c r="AK51" s="27"/>
      <c r="AL51" s="27"/>
      <c r="AM51" s="27"/>
      <c r="AN51" s="27"/>
      <c r="AO51" s="27"/>
      <c r="AP51" s="27"/>
      <c r="AQ51" s="27"/>
      <c r="AR51" s="27"/>
      <c r="AS51" s="27"/>
      <c r="AT51" s="27"/>
      <c r="AU51" s="27"/>
      <c r="AV51" s="27"/>
      <c r="AW51" s="27"/>
      <c r="AX51" s="27"/>
      <c r="AY51" s="27"/>
      <c r="AZ51" s="27"/>
      <c r="BA51" s="27"/>
      <c r="BB51" s="27"/>
      <c r="BC51" s="27"/>
      <c r="BD51" s="27"/>
      <c r="BE51" s="27"/>
      <c r="BF51" s="27"/>
      <c r="BG51" s="27"/>
      <c r="BH51" s="27"/>
      <c r="BI51" s="27"/>
      <c r="BJ51" s="27"/>
      <c r="BK51" s="27"/>
      <c r="BL51" s="27"/>
      <c r="BM51" s="27"/>
      <c r="BN51" s="27"/>
      <c r="BO51" s="27"/>
      <c r="BP51" s="27"/>
      <c r="BQ51" s="27"/>
      <c r="BR51" s="27"/>
      <c r="BS51" s="27"/>
      <c r="BT51" s="27"/>
      <c r="BU51" s="27"/>
      <c r="BV51" s="27"/>
      <c r="BW51" s="27"/>
      <c r="BX51" s="27"/>
    </row>
    <row r="52" spans="1:76" s="28" customFormat="1" ht="22.5" customHeight="1">
      <c r="A52" s="20">
        <f>IF(F52&lt;&gt;"",1+MAX($A$8:A51),"")</f>
        <v>31</v>
      </c>
      <c r="B52" s="258"/>
      <c r="C52" s="123" t="s">
        <v>249</v>
      </c>
      <c r="D52" s="122">
        <v>218.35</v>
      </c>
      <c r="E52" s="121">
        <v>0.05</v>
      </c>
      <c r="F52" s="122">
        <f>(1+E52)*D52</f>
        <v>229.26750000000001</v>
      </c>
      <c r="G52" s="126" t="s">
        <v>42</v>
      </c>
      <c r="H52" s="214">
        <v>1.2200000000000002</v>
      </c>
      <c r="I52" s="25">
        <f t="shared" ref="I52:I53" si="33">H52*F52</f>
        <v>279.70635000000004</v>
      </c>
      <c r="J52" s="222">
        <v>4.6399999999999997</v>
      </c>
      <c r="K52" s="131">
        <f t="shared" ref="K52:K53" si="34">N52/M52</f>
        <v>9.2103999999999981</v>
      </c>
      <c r="L52" s="131">
        <f>D52/K52</f>
        <v>23.706896551724142</v>
      </c>
      <c r="M52" s="132">
        <f>M$49</f>
        <v>110</v>
      </c>
      <c r="N52" s="133">
        <f>D52*J52</f>
        <v>1013.1439999999999</v>
      </c>
      <c r="O52" s="229">
        <f>N52+I52</f>
        <v>1292.8503499999999</v>
      </c>
      <c r="P52" s="134">
        <f>O52/F52</f>
        <v>5.6390476190476182</v>
      </c>
      <c r="Q52" s="27"/>
      <c r="R52" s="27"/>
      <c r="S52" s="27"/>
      <c r="T52" s="27"/>
      <c r="U52" s="27"/>
      <c r="V52" s="27"/>
      <c r="W52" s="27"/>
      <c r="X52" s="27"/>
      <c r="Y52" s="27"/>
      <c r="Z52" s="27"/>
      <c r="AA52" s="27"/>
      <c r="AB52" s="27"/>
      <c r="AC52" s="27"/>
      <c r="AD52" s="27"/>
      <c r="AE52" s="27"/>
      <c r="AF52" s="27"/>
      <c r="AG52" s="27"/>
      <c r="AH52" s="27"/>
      <c r="AI52" s="27"/>
      <c r="AJ52" s="27"/>
      <c r="AK52" s="27"/>
      <c r="AL52" s="27"/>
      <c r="AM52" s="27"/>
      <c r="AN52" s="27"/>
      <c r="AO52" s="27"/>
      <c r="AP52" s="27"/>
      <c r="AQ52" s="27"/>
      <c r="AR52" s="27"/>
      <c r="AS52" s="27"/>
      <c r="AT52" s="27"/>
      <c r="AU52" s="27"/>
      <c r="AV52" s="27"/>
      <c r="AW52" s="27"/>
      <c r="AX52" s="27"/>
      <c r="AY52" s="27"/>
      <c r="AZ52" s="27"/>
      <c r="BA52" s="27"/>
      <c r="BB52" s="27"/>
      <c r="BC52" s="27"/>
      <c r="BD52" s="27"/>
      <c r="BE52" s="27"/>
      <c r="BF52" s="27"/>
      <c r="BG52" s="27"/>
      <c r="BH52" s="27"/>
      <c r="BI52" s="27"/>
      <c r="BJ52" s="27"/>
      <c r="BK52" s="27"/>
      <c r="BL52" s="27"/>
      <c r="BM52" s="27"/>
      <c r="BN52" s="27"/>
      <c r="BO52" s="27"/>
      <c r="BP52" s="27"/>
      <c r="BQ52" s="27"/>
      <c r="BR52" s="27"/>
      <c r="BS52" s="27"/>
      <c r="BT52" s="27"/>
      <c r="BU52" s="27"/>
      <c r="BV52" s="27"/>
      <c r="BW52" s="27"/>
      <c r="BX52" s="27"/>
    </row>
    <row r="53" spans="1:76" s="28" customFormat="1" ht="16.5">
      <c r="A53" s="20">
        <f>IF(F53&lt;&gt;"",1+MAX($A$8:A52),"")</f>
        <v>32</v>
      </c>
      <c r="B53" s="258"/>
      <c r="C53" s="123" t="s">
        <v>238</v>
      </c>
      <c r="D53" s="122">
        <v>6237</v>
      </c>
      <c r="E53" s="121">
        <v>0.05</v>
      </c>
      <c r="F53" s="122">
        <f>(1+E53)*D53</f>
        <v>6548.85</v>
      </c>
      <c r="G53" s="126" t="s">
        <v>42</v>
      </c>
      <c r="H53" s="214">
        <v>1.2266666666666668</v>
      </c>
      <c r="I53" s="25">
        <f t="shared" si="33"/>
        <v>8033.2560000000012</v>
      </c>
      <c r="J53" s="222">
        <v>4.6399999999999997</v>
      </c>
      <c r="K53" s="131">
        <f t="shared" si="34"/>
        <v>263.08799999999997</v>
      </c>
      <c r="L53" s="131">
        <f>D53/K53</f>
        <v>23.706896551724142</v>
      </c>
      <c r="M53" s="132">
        <f t="shared" ref="M53:M56" si="35">M$49</f>
        <v>110</v>
      </c>
      <c r="N53" s="133">
        <f>D53*J53</f>
        <v>28939.679999999997</v>
      </c>
      <c r="O53" s="229">
        <f>N53+I53</f>
        <v>36972.936000000002</v>
      </c>
      <c r="P53" s="134">
        <f>O53/F53</f>
        <v>5.6457142857142859</v>
      </c>
      <c r="Q53" s="27"/>
      <c r="R53" s="27"/>
      <c r="S53" s="27"/>
      <c r="T53" s="27"/>
      <c r="U53" s="27"/>
      <c r="V53" s="27"/>
      <c r="W53" s="27"/>
      <c r="X53" s="27"/>
      <c r="Y53" s="27"/>
      <c r="Z53" s="27"/>
      <c r="AA53" s="27"/>
      <c r="AB53" s="27"/>
      <c r="AC53" s="27"/>
      <c r="AD53" s="27"/>
      <c r="AE53" s="27"/>
      <c r="AF53" s="27"/>
      <c r="AG53" s="27"/>
      <c r="AH53" s="27"/>
      <c r="AI53" s="27"/>
      <c r="AJ53" s="27"/>
      <c r="AK53" s="27"/>
      <c r="AL53" s="27"/>
      <c r="AM53" s="27"/>
      <c r="AN53" s="27"/>
      <c r="AO53" s="27"/>
      <c r="AP53" s="27"/>
      <c r="AQ53" s="27"/>
      <c r="AR53" s="27"/>
      <c r="AS53" s="27"/>
      <c r="AT53" s="27"/>
      <c r="AU53" s="27"/>
      <c r="AV53" s="27"/>
      <c r="AW53" s="27"/>
      <c r="AX53" s="27"/>
      <c r="AY53" s="27"/>
      <c r="AZ53" s="27"/>
      <c r="BA53" s="27"/>
      <c r="BB53" s="27"/>
      <c r="BC53" s="27"/>
      <c r="BD53" s="27"/>
      <c r="BE53" s="27"/>
      <c r="BF53" s="27"/>
      <c r="BG53" s="27"/>
      <c r="BH53" s="27"/>
      <c r="BI53" s="27"/>
      <c r="BJ53" s="27"/>
      <c r="BK53" s="27"/>
      <c r="BL53" s="27"/>
      <c r="BM53" s="27"/>
      <c r="BN53" s="27"/>
      <c r="BO53" s="27"/>
      <c r="BP53" s="27"/>
      <c r="BQ53" s="27"/>
      <c r="BR53" s="27"/>
      <c r="BS53" s="27"/>
      <c r="BT53" s="27"/>
      <c r="BU53" s="27"/>
      <c r="BV53" s="27"/>
      <c r="BW53" s="27"/>
      <c r="BX53" s="27"/>
    </row>
    <row r="54" spans="1:76" s="28" customFormat="1" ht="16.5">
      <c r="A54" s="20">
        <f>IF(F54&lt;&gt;"",1+MAX($A$8:A53),"")</f>
        <v>33</v>
      </c>
      <c r="B54" s="258"/>
      <c r="C54" s="123" t="s">
        <v>246</v>
      </c>
      <c r="D54" s="122">
        <v>90.78</v>
      </c>
      <c r="E54" s="121">
        <v>0.05</v>
      </c>
      <c r="F54" s="122">
        <f t="shared" ref="F54:F56" si="36">(1+E54)*D54</f>
        <v>95.319000000000003</v>
      </c>
      <c r="G54" s="126" t="s">
        <v>42</v>
      </c>
      <c r="H54" s="214">
        <v>1.5266666666666668</v>
      </c>
      <c r="I54" s="25">
        <f t="shared" ref="I54:I56" si="37">H54*F54</f>
        <v>145.52034000000003</v>
      </c>
      <c r="J54" s="222">
        <v>4.87</v>
      </c>
      <c r="K54" s="131">
        <f t="shared" ref="K54:K56" si="38">N54/M54</f>
        <v>4.0190781818181822</v>
      </c>
      <c r="L54" s="131">
        <f>D54/K54</f>
        <v>22.587268993839835</v>
      </c>
      <c r="M54" s="132">
        <f t="shared" si="35"/>
        <v>110</v>
      </c>
      <c r="N54" s="133">
        <f>D54*J54</f>
        <v>442.09860000000003</v>
      </c>
      <c r="O54" s="229">
        <f>N54+I54</f>
        <v>587.61894000000007</v>
      </c>
      <c r="P54" s="134">
        <f>O54/F54</f>
        <v>6.1647619047619049</v>
      </c>
      <c r="Q54" s="27"/>
      <c r="R54" s="27"/>
      <c r="S54" s="27"/>
      <c r="T54" s="27"/>
      <c r="U54" s="27"/>
      <c r="V54" s="27"/>
      <c r="W54" s="27"/>
      <c r="X54" s="27"/>
      <c r="Y54" s="27"/>
      <c r="Z54" s="27"/>
      <c r="AA54" s="27"/>
      <c r="AB54" s="27"/>
      <c r="AC54" s="27"/>
      <c r="AD54" s="27"/>
      <c r="AE54" s="27"/>
      <c r="AF54" s="27"/>
      <c r="AG54" s="27"/>
      <c r="AH54" s="27"/>
      <c r="AI54" s="27"/>
      <c r="AJ54" s="27"/>
      <c r="AK54" s="27"/>
      <c r="AL54" s="27"/>
      <c r="AM54" s="27"/>
      <c r="AN54" s="27"/>
      <c r="AO54" s="27"/>
      <c r="AP54" s="27"/>
      <c r="AQ54" s="27"/>
      <c r="AR54" s="27"/>
      <c r="AS54" s="27"/>
      <c r="AT54" s="27"/>
      <c r="AU54" s="27"/>
      <c r="AV54" s="27"/>
      <c r="AW54" s="27"/>
      <c r="AX54" s="27"/>
      <c r="AY54" s="27"/>
      <c r="AZ54" s="27"/>
      <c r="BA54" s="27"/>
      <c r="BB54" s="27"/>
      <c r="BC54" s="27"/>
      <c r="BD54" s="27"/>
      <c r="BE54" s="27"/>
      <c r="BF54" s="27"/>
      <c r="BG54" s="27"/>
      <c r="BH54" s="27"/>
      <c r="BI54" s="27"/>
      <c r="BJ54" s="27"/>
      <c r="BK54" s="27"/>
      <c r="BL54" s="27"/>
      <c r="BM54" s="27"/>
      <c r="BN54" s="27"/>
      <c r="BO54" s="27"/>
      <c r="BP54" s="27"/>
      <c r="BQ54" s="27"/>
      <c r="BR54" s="27"/>
      <c r="BS54" s="27"/>
      <c r="BT54" s="27"/>
      <c r="BU54" s="27"/>
      <c r="BV54" s="27"/>
      <c r="BW54" s="27"/>
      <c r="BX54" s="27"/>
    </row>
    <row r="55" spans="1:76" s="28" customFormat="1" ht="16.5">
      <c r="A55" s="20">
        <f>IF(F55&lt;&gt;"",1+MAX($A$8:A54),"")</f>
        <v>34</v>
      </c>
      <c r="B55" s="258"/>
      <c r="C55" s="123" t="s">
        <v>250</v>
      </c>
      <c r="D55" s="122">
        <v>308</v>
      </c>
      <c r="E55" s="121">
        <v>0.05</v>
      </c>
      <c r="F55" s="122">
        <f t="shared" si="36"/>
        <v>323.40000000000003</v>
      </c>
      <c r="G55" s="126" t="s">
        <v>42</v>
      </c>
      <c r="H55" s="214">
        <v>2.4533333333333336</v>
      </c>
      <c r="I55" s="25">
        <f t="shared" si="37"/>
        <v>793.40800000000013</v>
      </c>
      <c r="J55" s="222">
        <v>6.0299999999999994</v>
      </c>
      <c r="K55" s="131">
        <f t="shared" si="38"/>
        <v>16.883999999999997</v>
      </c>
      <c r="L55" s="131">
        <f>D55/K55</f>
        <v>18.242122719734663</v>
      </c>
      <c r="M55" s="132">
        <f t="shared" si="35"/>
        <v>110</v>
      </c>
      <c r="N55" s="133">
        <f>D55*J55</f>
        <v>1857.2399999999998</v>
      </c>
      <c r="O55" s="229">
        <f>N55+I55</f>
        <v>2650.6480000000001</v>
      </c>
      <c r="P55" s="134">
        <f>O55/F55</f>
        <v>8.1961904761904751</v>
      </c>
      <c r="Q55" s="27"/>
      <c r="R55" s="27"/>
      <c r="S55" s="27"/>
      <c r="T55" s="27"/>
      <c r="U55" s="27"/>
      <c r="V55" s="27"/>
      <c r="W55" s="27"/>
      <c r="X55" s="27"/>
      <c r="Y55" s="27"/>
      <c r="Z55" s="27"/>
      <c r="AA55" s="27"/>
      <c r="AB55" s="27"/>
      <c r="AC55" s="27"/>
      <c r="AD55" s="27"/>
      <c r="AE55" s="27"/>
      <c r="AF55" s="27"/>
      <c r="AG55" s="27"/>
      <c r="AH55" s="27"/>
      <c r="AI55" s="27"/>
      <c r="AJ55" s="27"/>
      <c r="AK55" s="27"/>
      <c r="AL55" s="27"/>
      <c r="AM55" s="27"/>
      <c r="AN55" s="27"/>
      <c r="AO55" s="27"/>
      <c r="AP55" s="27"/>
      <c r="AQ55" s="27"/>
      <c r="AR55" s="27"/>
      <c r="AS55" s="27"/>
      <c r="AT55" s="27"/>
      <c r="AU55" s="27"/>
      <c r="AV55" s="27"/>
      <c r="AW55" s="27"/>
      <c r="AX55" s="27"/>
      <c r="AY55" s="27"/>
      <c r="AZ55" s="27"/>
      <c r="BA55" s="27"/>
      <c r="BB55" s="27"/>
      <c r="BC55" s="27"/>
      <c r="BD55" s="27"/>
      <c r="BE55" s="27"/>
      <c r="BF55" s="27"/>
      <c r="BG55" s="27"/>
      <c r="BH55" s="27"/>
      <c r="BI55" s="27"/>
      <c r="BJ55" s="27"/>
      <c r="BK55" s="27"/>
      <c r="BL55" s="27"/>
      <c r="BM55" s="27"/>
      <c r="BN55" s="27"/>
      <c r="BO55" s="27"/>
      <c r="BP55" s="27"/>
      <c r="BQ55" s="27"/>
      <c r="BR55" s="27"/>
      <c r="BS55" s="27"/>
      <c r="BT55" s="27"/>
      <c r="BU55" s="27"/>
      <c r="BV55" s="27"/>
      <c r="BW55" s="27"/>
      <c r="BX55" s="27"/>
    </row>
    <row r="56" spans="1:76" s="28" customFormat="1" ht="16.5">
      <c r="A56" s="20">
        <f>IF(F56&lt;&gt;"",1+MAX($A$8:A55),"")</f>
        <v>35</v>
      </c>
      <c r="B56" s="258"/>
      <c r="C56" s="123" t="s">
        <v>251</v>
      </c>
      <c r="D56" s="122">
        <v>20.149999999999999</v>
      </c>
      <c r="E56" s="121">
        <v>0.05</v>
      </c>
      <c r="F56" s="122">
        <f t="shared" si="36"/>
        <v>21.157499999999999</v>
      </c>
      <c r="G56" s="126" t="s">
        <v>42</v>
      </c>
      <c r="H56" s="214">
        <v>5.206666666666667</v>
      </c>
      <c r="I56" s="25">
        <f t="shared" si="37"/>
        <v>110.16005</v>
      </c>
      <c r="J56" s="222">
        <v>8.57</v>
      </c>
      <c r="K56" s="131">
        <f t="shared" si="38"/>
        <v>1.5698681818181817</v>
      </c>
      <c r="L56" s="131">
        <f>D56/K56</f>
        <v>12.835472578763127</v>
      </c>
      <c r="M56" s="132">
        <f t="shared" si="35"/>
        <v>110</v>
      </c>
      <c r="N56" s="133">
        <f>D56*J56</f>
        <v>172.68549999999999</v>
      </c>
      <c r="O56" s="229">
        <f>N56+I56</f>
        <v>282.84555</v>
      </c>
      <c r="P56" s="134">
        <f>O56/F56</f>
        <v>13.36857142857143</v>
      </c>
      <c r="Q56" s="27"/>
      <c r="R56" s="27"/>
      <c r="S56" s="27"/>
      <c r="T56" s="27"/>
      <c r="U56" s="27"/>
      <c r="V56" s="27"/>
      <c r="W56" s="27"/>
      <c r="X56" s="27"/>
      <c r="Y56" s="27"/>
      <c r="Z56" s="27"/>
      <c r="AA56" s="27"/>
      <c r="AB56" s="27"/>
      <c r="AC56" s="27"/>
      <c r="AD56" s="27"/>
      <c r="AE56" s="27"/>
      <c r="AF56" s="27"/>
      <c r="AG56" s="27"/>
      <c r="AH56" s="27"/>
      <c r="AI56" s="27"/>
      <c r="AJ56" s="27"/>
      <c r="AK56" s="27"/>
      <c r="AL56" s="27"/>
      <c r="AM56" s="27"/>
      <c r="AN56" s="27"/>
      <c r="AO56" s="27"/>
      <c r="AP56" s="27"/>
      <c r="AQ56" s="27"/>
      <c r="AR56" s="27"/>
      <c r="AS56" s="27"/>
      <c r="AT56" s="27"/>
      <c r="AU56" s="27"/>
      <c r="AV56" s="27"/>
      <c r="AW56" s="27"/>
      <c r="AX56" s="27"/>
      <c r="AY56" s="27"/>
      <c r="AZ56" s="27"/>
      <c r="BA56" s="27"/>
      <c r="BB56" s="27"/>
      <c r="BC56" s="27"/>
      <c r="BD56" s="27"/>
      <c r="BE56" s="27"/>
      <c r="BF56" s="27"/>
      <c r="BG56" s="27"/>
      <c r="BH56" s="27"/>
      <c r="BI56" s="27"/>
      <c r="BJ56" s="27"/>
      <c r="BK56" s="27"/>
      <c r="BL56" s="27"/>
      <c r="BM56" s="27"/>
      <c r="BN56" s="27"/>
      <c r="BO56" s="27"/>
      <c r="BP56" s="27"/>
      <c r="BQ56" s="27"/>
      <c r="BR56" s="27"/>
      <c r="BS56" s="27"/>
      <c r="BT56" s="27"/>
      <c r="BU56" s="27"/>
      <c r="BV56" s="27"/>
      <c r="BW56" s="27"/>
      <c r="BX56" s="27"/>
    </row>
    <row r="57" spans="1:76" s="28" customFormat="1" ht="16.5">
      <c r="A57" s="20"/>
      <c r="B57" s="208"/>
      <c r="C57" s="123"/>
      <c r="D57" s="122"/>
      <c r="E57" s="121"/>
      <c r="F57" s="122"/>
      <c r="G57" s="126"/>
      <c r="H57" s="214"/>
      <c r="I57" s="25"/>
      <c r="J57" s="222"/>
      <c r="K57" s="131"/>
      <c r="L57" s="131"/>
      <c r="M57" s="132"/>
      <c r="N57" s="133"/>
      <c r="O57" s="229"/>
      <c r="P57" s="134"/>
      <c r="Q57" s="27"/>
      <c r="R57" s="27"/>
      <c r="S57" s="27"/>
      <c r="T57" s="27"/>
      <c r="U57" s="27"/>
      <c r="V57" s="27"/>
      <c r="W57" s="27"/>
      <c r="X57" s="27"/>
      <c r="Y57" s="27"/>
      <c r="Z57" s="27"/>
      <c r="AA57" s="27"/>
      <c r="AB57" s="27"/>
      <c r="AC57" s="27"/>
      <c r="AD57" s="27"/>
      <c r="AE57" s="27"/>
      <c r="AF57" s="27"/>
      <c r="AG57" s="27"/>
      <c r="AH57" s="27"/>
      <c r="AI57" s="27"/>
      <c r="AJ57" s="27"/>
      <c r="AK57" s="27"/>
      <c r="AL57" s="27"/>
      <c r="AM57" s="27"/>
      <c r="AN57" s="27"/>
      <c r="AO57" s="27"/>
      <c r="AP57" s="27"/>
      <c r="AQ57" s="27"/>
      <c r="AR57" s="27"/>
      <c r="AS57" s="27"/>
      <c r="AT57" s="27"/>
      <c r="AU57" s="27"/>
      <c r="AV57" s="27"/>
      <c r="AW57" s="27"/>
      <c r="AX57" s="27"/>
      <c r="AY57" s="27"/>
      <c r="AZ57" s="27"/>
      <c r="BA57" s="27"/>
      <c r="BB57" s="27"/>
      <c r="BC57" s="27"/>
      <c r="BD57" s="27"/>
      <c r="BE57" s="27"/>
      <c r="BF57" s="27"/>
      <c r="BG57" s="27"/>
      <c r="BH57" s="27"/>
      <c r="BI57" s="27"/>
      <c r="BJ57" s="27"/>
      <c r="BK57" s="27"/>
      <c r="BL57" s="27"/>
      <c r="BM57" s="27"/>
      <c r="BN57" s="27"/>
      <c r="BO57" s="27"/>
      <c r="BP57" s="27"/>
      <c r="BQ57" s="27"/>
      <c r="BR57" s="27"/>
      <c r="BS57" s="27"/>
      <c r="BT57" s="27"/>
      <c r="BU57" s="27"/>
      <c r="BV57" s="27"/>
      <c r="BW57" s="27"/>
      <c r="BX57" s="27"/>
    </row>
    <row r="58" spans="1:76" s="30" customFormat="1" ht="19">
      <c r="A58" s="197" t="str">
        <f>IF(F58&lt;&gt;"",1+MAX($A$8:A48),"")</f>
        <v/>
      </c>
      <c r="B58" s="255" t="s">
        <v>53</v>
      </c>
      <c r="C58" s="256"/>
      <c r="D58" s="256"/>
      <c r="E58" s="256"/>
      <c r="F58" s="256"/>
      <c r="G58" s="256"/>
      <c r="H58" s="256"/>
      <c r="I58" s="256"/>
      <c r="J58" s="256"/>
      <c r="K58" s="256"/>
      <c r="L58" s="256"/>
      <c r="M58" s="195">
        <v>110</v>
      </c>
      <c r="N58" s="196"/>
      <c r="O58" s="228">
        <f>SUM(O59:O67)</f>
        <v>34081.137199999997</v>
      </c>
      <c r="P58" s="197"/>
      <c r="Q58" s="27"/>
      <c r="R58" s="29"/>
      <c r="S58" s="29"/>
      <c r="T58" s="29"/>
      <c r="U58" s="29"/>
      <c r="V58" s="29"/>
      <c r="W58" s="29"/>
      <c r="X58" s="29"/>
      <c r="Y58" s="29"/>
      <c r="Z58" s="29"/>
      <c r="AA58" s="29"/>
      <c r="AB58" s="29"/>
      <c r="AC58" s="29"/>
      <c r="AD58" s="29"/>
      <c r="AE58" s="29"/>
      <c r="AF58" s="29"/>
      <c r="AG58" s="29"/>
      <c r="AH58" s="29"/>
      <c r="AI58" s="29"/>
      <c r="AJ58" s="29"/>
      <c r="AK58" s="29"/>
      <c r="AL58" s="29"/>
      <c r="AM58" s="29"/>
      <c r="AN58" s="29"/>
      <c r="AO58" s="29"/>
      <c r="AP58" s="29"/>
      <c r="AQ58" s="29"/>
      <c r="AR58" s="29"/>
      <c r="AS58" s="29"/>
      <c r="AT58" s="29"/>
      <c r="AU58" s="29"/>
      <c r="AV58" s="29"/>
      <c r="AW58" s="29"/>
      <c r="AX58" s="29"/>
      <c r="AY58" s="29"/>
      <c r="AZ58" s="29"/>
      <c r="BA58" s="29"/>
      <c r="BB58" s="29"/>
      <c r="BC58" s="29"/>
      <c r="BD58" s="29"/>
      <c r="BE58" s="29"/>
      <c r="BF58" s="29"/>
      <c r="BG58" s="29"/>
      <c r="BH58" s="29"/>
      <c r="BI58" s="29"/>
      <c r="BJ58" s="29"/>
      <c r="BK58" s="29"/>
      <c r="BL58" s="29"/>
      <c r="BM58" s="29"/>
      <c r="BN58" s="29"/>
      <c r="BO58" s="29"/>
      <c r="BP58" s="29"/>
      <c r="BQ58" s="29"/>
    </row>
    <row r="59" spans="1:76" s="28" customFormat="1" ht="16.5">
      <c r="A59" s="199" t="str">
        <f>IF(F59&lt;&gt;"",1+MAX($A$8:A58),"")</f>
        <v/>
      </c>
      <c r="B59" s="200"/>
      <c r="C59" s="206"/>
      <c r="D59" s="201"/>
      <c r="E59" s="202"/>
      <c r="F59" s="201"/>
      <c r="G59" s="147"/>
      <c r="H59" s="225"/>
      <c r="I59" s="148"/>
      <c r="J59" s="225"/>
      <c r="K59" s="148"/>
      <c r="L59" s="203"/>
      <c r="M59" s="204"/>
      <c r="N59" s="205"/>
      <c r="O59" s="231"/>
      <c r="P59" s="149"/>
      <c r="Q59" s="27"/>
      <c r="R59" s="27"/>
      <c r="S59" s="27"/>
      <c r="T59" s="27"/>
      <c r="U59" s="27"/>
      <c r="V59" s="27"/>
      <c r="W59" s="27"/>
      <c r="X59" s="27"/>
      <c r="Y59" s="27"/>
      <c r="Z59" s="27"/>
      <c r="AA59" s="27"/>
      <c r="AB59" s="27"/>
      <c r="AC59" s="27"/>
      <c r="AD59" s="27"/>
      <c r="AE59" s="27"/>
      <c r="AF59" s="27"/>
      <c r="AG59" s="27"/>
      <c r="AH59" s="27"/>
      <c r="AI59" s="27"/>
      <c r="AJ59" s="27"/>
      <c r="AK59" s="27"/>
      <c r="AL59" s="27"/>
      <c r="AM59" s="27"/>
      <c r="AN59" s="27"/>
      <c r="AO59" s="27"/>
      <c r="AP59" s="27"/>
      <c r="AQ59" s="27"/>
      <c r="AR59" s="27"/>
      <c r="AS59" s="27"/>
      <c r="AT59" s="27"/>
      <c r="AU59" s="27"/>
      <c r="AV59" s="27"/>
      <c r="AW59" s="27"/>
      <c r="AX59" s="27"/>
      <c r="AY59" s="27"/>
      <c r="AZ59" s="27"/>
      <c r="BA59" s="27"/>
      <c r="BB59" s="27"/>
      <c r="BC59" s="27"/>
      <c r="BD59" s="27"/>
      <c r="BE59" s="27"/>
      <c r="BF59" s="27"/>
      <c r="BG59" s="27"/>
      <c r="BH59" s="27"/>
      <c r="BI59" s="27"/>
      <c r="BJ59" s="27"/>
      <c r="BK59" s="27"/>
      <c r="BL59" s="27"/>
      <c r="BM59" s="27"/>
      <c r="BN59" s="27"/>
      <c r="BO59" s="27"/>
      <c r="BP59" s="27"/>
      <c r="BQ59" s="27"/>
      <c r="BR59" s="27"/>
      <c r="BS59" s="27"/>
      <c r="BT59" s="27"/>
      <c r="BU59" s="27"/>
      <c r="BV59" s="27"/>
      <c r="BW59" s="27"/>
      <c r="BX59" s="27"/>
    </row>
    <row r="60" spans="1:76" s="28" customFormat="1" ht="15.4" customHeight="1">
      <c r="A60" s="199" t="str">
        <f>IF(F60&lt;&gt;"",1+MAX($A$8:A59),"")</f>
        <v/>
      </c>
      <c r="B60" s="200"/>
      <c r="C60" s="146" t="s">
        <v>54</v>
      </c>
      <c r="D60" s="201"/>
      <c r="E60" s="202"/>
      <c r="F60" s="201"/>
      <c r="G60" s="147"/>
      <c r="H60" s="225"/>
      <c r="I60" s="148"/>
      <c r="J60" s="225"/>
      <c r="K60" s="148"/>
      <c r="L60" s="203"/>
      <c r="M60" s="204"/>
      <c r="N60" s="205"/>
      <c r="O60" s="231"/>
      <c r="P60" s="149"/>
      <c r="Q60" s="27"/>
      <c r="R60" s="27"/>
      <c r="S60" s="27"/>
      <c r="T60" s="27"/>
      <c r="U60" s="27"/>
      <c r="V60" s="27"/>
      <c r="W60" s="27"/>
      <c r="X60" s="27"/>
      <c r="Y60" s="27"/>
      <c r="Z60" s="27"/>
      <c r="AA60" s="27"/>
      <c r="AB60" s="27"/>
      <c r="AC60" s="27"/>
      <c r="AD60" s="27"/>
      <c r="AE60" s="27"/>
      <c r="AF60" s="27"/>
      <c r="AG60" s="27"/>
      <c r="AH60" s="27"/>
      <c r="AI60" s="27"/>
      <c r="AJ60" s="27"/>
      <c r="AK60" s="27"/>
      <c r="AL60" s="27"/>
      <c r="AM60" s="27"/>
      <c r="AN60" s="27"/>
      <c r="AO60" s="27"/>
      <c r="AP60" s="27"/>
      <c r="AQ60" s="27"/>
      <c r="AR60" s="27"/>
      <c r="AS60" s="27"/>
      <c r="AT60" s="27"/>
      <c r="AU60" s="27"/>
      <c r="AV60" s="27"/>
      <c r="AW60" s="27"/>
      <c r="AX60" s="27"/>
      <c r="AY60" s="27"/>
      <c r="AZ60" s="27"/>
      <c r="BA60" s="27"/>
      <c r="BB60" s="27"/>
      <c r="BC60" s="27"/>
      <c r="BD60" s="27"/>
      <c r="BE60" s="27"/>
      <c r="BF60" s="27"/>
      <c r="BG60" s="27"/>
      <c r="BH60" s="27"/>
      <c r="BI60" s="27"/>
      <c r="BJ60" s="27"/>
      <c r="BK60" s="27"/>
      <c r="BL60" s="27"/>
      <c r="BM60" s="27"/>
      <c r="BN60" s="27"/>
      <c r="BO60" s="27"/>
      <c r="BP60" s="27"/>
      <c r="BQ60" s="27"/>
      <c r="BR60" s="27"/>
      <c r="BS60" s="27"/>
      <c r="BT60" s="27"/>
      <c r="BU60" s="27"/>
      <c r="BV60" s="27"/>
      <c r="BW60" s="27"/>
      <c r="BX60" s="27"/>
    </row>
    <row r="61" spans="1:76" s="27" customFormat="1" ht="16.5">
      <c r="A61" s="199">
        <f>IF(F61&lt;&gt;"",1+MAX($A$8:A60),"")</f>
        <v>36</v>
      </c>
      <c r="B61" s="200"/>
      <c r="C61" s="206" t="s">
        <v>241</v>
      </c>
      <c r="D61" s="201">
        <v>489.38</v>
      </c>
      <c r="E61" s="202">
        <v>0.15</v>
      </c>
      <c r="F61" s="201">
        <f t="shared" ref="F61" si="39">(1+E61)*D61</f>
        <v>562.78699999999992</v>
      </c>
      <c r="G61" s="147" t="s">
        <v>52</v>
      </c>
      <c r="H61" s="226">
        <v>0</v>
      </c>
      <c r="I61" s="148">
        <f t="shared" ref="I61" si="40">H61*F61</f>
        <v>0</v>
      </c>
      <c r="J61" s="222">
        <v>26.060000000000002</v>
      </c>
      <c r="K61" s="203">
        <f t="shared" ref="K61" si="41">N61/M61</f>
        <v>115.93857090909093</v>
      </c>
      <c r="L61" s="203">
        <f>D61/K61</f>
        <v>4.221028396009209</v>
      </c>
      <c r="M61" s="132">
        <f>M$58</f>
        <v>110</v>
      </c>
      <c r="N61" s="205">
        <f>D61*J61</f>
        <v>12753.242800000002</v>
      </c>
      <c r="O61" s="231">
        <f>N61+I61</f>
        <v>12753.242800000002</v>
      </c>
      <c r="P61" s="149">
        <f>O61/F61</f>
        <v>22.660869565217396</v>
      </c>
    </row>
    <row r="62" spans="1:76" s="28" customFormat="1" ht="16.5">
      <c r="A62" s="199" t="str">
        <f>IF(F62&lt;&gt;"",1+MAX($A$8:A61),"")</f>
        <v/>
      </c>
      <c r="B62" s="200"/>
      <c r="C62" s="146" t="s">
        <v>240</v>
      </c>
      <c r="D62" s="201"/>
      <c r="E62" s="202"/>
      <c r="F62" s="201"/>
      <c r="G62" s="147"/>
      <c r="H62" s="225"/>
      <c r="I62" s="148"/>
      <c r="J62" s="225"/>
      <c r="K62" s="148"/>
      <c r="L62" s="203"/>
      <c r="M62" s="204"/>
      <c r="N62" s="205"/>
      <c r="O62" s="231"/>
      <c r="P62" s="149"/>
      <c r="Q62" s="27"/>
      <c r="R62" s="27"/>
      <c r="S62" s="27"/>
      <c r="T62" s="27"/>
      <c r="U62" s="27"/>
      <c r="V62" s="27"/>
      <c r="W62" s="27"/>
      <c r="X62" s="27"/>
      <c r="Y62" s="27"/>
      <c r="Z62" s="27"/>
      <c r="AA62" s="27"/>
      <c r="AB62" s="27"/>
      <c r="AC62" s="27"/>
      <c r="AD62" s="27"/>
      <c r="AE62" s="27"/>
      <c r="AF62" s="27"/>
      <c r="AG62" s="27"/>
      <c r="AH62" s="27"/>
      <c r="AI62" s="27"/>
      <c r="AJ62" s="27"/>
      <c r="AK62" s="27"/>
      <c r="AL62" s="27"/>
      <c r="AM62" s="27"/>
      <c r="AN62" s="27"/>
      <c r="AO62" s="27"/>
      <c r="AP62" s="27"/>
      <c r="AQ62" s="27"/>
      <c r="AR62" s="27"/>
      <c r="AS62" s="27"/>
      <c r="AT62" s="27"/>
      <c r="AU62" s="27"/>
      <c r="AV62" s="27"/>
      <c r="AW62" s="27"/>
      <c r="AX62" s="27"/>
      <c r="AY62" s="27"/>
      <c r="AZ62" s="27"/>
      <c r="BA62" s="27"/>
      <c r="BB62" s="27"/>
      <c r="BC62" s="27"/>
      <c r="BD62" s="27"/>
      <c r="BE62" s="27"/>
      <c r="BF62" s="27"/>
      <c r="BG62" s="27"/>
      <c r="BH62" s="27"/>
      <c r="BI62" s="27"/>
      <c r="BJ62" s="27"/>
      <c r="BK62" s="27"/>
      <c r="BL62" s="27"/>
      <c r="BM62" s="27"/>
      <c r="BN62" s="27"/>
      <c r="BO62" s="27"/>
      <c r="BP62" s="27"/>
      <c r="BQ62" s="27"/>
      <c r="BR62" s="27"/>
      <c r="BS62" s="27"/>
      <c r="BT62" s="27"/>
      <c r="BU62" s="27"/>
      <c r="BV62" s="27"/>
      <c r="BW62" s="27"/>
      <c r="BX62" s="27"/>
    </row>
    <row r="63" spans="1:76" s="27" customFormat="1" ht="16.5">
      <c r="A63" s="199">
        <f>IF(F63&lt;&gt;"",1+MAX($A$8:A62),"")</f>
        <v>37</v>
      </c>
      <c r="B63" s="200"/>
      <c r="C63" s="206" t="s">
        <v>242</v>
      </c>
      <c r="D63" s="201">
        <v>460.81</v>
      </c>
      <c r="E63" s="202">
        <v>0.15</v>
      </c>
      <c r="F63" s="201">
        <f t="shared" ref="F63" si="42">(1+E63)*D63</f>
        <v>529.93149999999991</v>
      </c>
      <c r="G63" s="147" t="s">
        <v>52</v>
      </c>
      <c r="H63" s="226">
        <v>0</v>
      </c>
      <c r="I63" s="148">
        <f t="shared" ref="I63" si="43">H63*F63</f>
        <v>0</v>
      </c>
      <c r="J63" s="222">
        <v>20.270000000000003</v>
      </c>
      <c r="K63" s="203">
        <f t="shared" ref="K63" si="44">N63/M63</f>
        <v>84.914715454545458</v>
      </c>
      <c r="L63" s="203">
        <f>D63/K63</f>
        <v>5.4267390231869754</v>
      </c>
      <c r="M63" s="132">
        <f>M$58</f>
        <v>110</v>
      </c>
      <c r="N63" s="205">
        <f>D63*J63</f>
        <v>9340.6187000000009</v>
      </c>
      <c r="O63" s="231">
        <f>N63+I63</f>
        <v>9340.6187000000009</v>
      </c>
      <c r="P63" s="149">
        <f>O63/F63</f>
        <v>17.626086956521743</v>
      </c>
    </row>
    <row r="64" spans="1:76" s="28" customFormat="1" ht="16.5">
      <c r="A64" s="199" t="str">
        <f>IF(F64&lt;&gt;"",1+MAX($A$8:A63),"")</f>
        <v/>
      </c>
      <c r="B64" s="200"/>
      <c r="C64" s="146" t="s">
        <v>243</v>
      </c>
      <c r="D64" s="201"/>
      <c r="E64" s="202"/>
      <c r="F64" s="201"/>
      <c r="G64" s="147"/>
      <c r="H64" s="225"/>
      <c r="I64" s="148"/>
      <c r="J64" s="225"/>
      <c r="K64" s="148"/>
      <c r="L64" s="203"/>
      <c r="M64" s="204"/>
      <c r="N64" s="205"/>
      <c r="O64" s="231"/>
      <c r="P64" s="149"/>
      <c r="Q64" s="27"/>
      <c r="R64" s="27"/>
      <c r="S64" s="27"/>
      <c r="T64" s="27"/>
      <c r="U64" s="27"/>
      <c r="V64" s="27"/>
      <c r="W64" s="27"/>
      <c r="X64" s="27"/>
      <c r="Y64" s="27"/>
      <c r="Z64" s="27"/>
      <c r="AA64" s="27"/>
      <c r="AB64" s="27"/>
      <c r="AC64" s="27"/>
      <c r="AD64" s="27"/>
      <c r="AE64" s="27"/>
      <c r="AF64" s="27"/>
      <c r="AG64" s="27"/>
      <c r="AH64" s="27"/>
      <c r="AI64" s="27"/>
      <c r="AJ64" s="27"/>
      <c r="AK64" s="27"/>
      <c r="AL64" s="27"/>
      <c r="AM64" s="27"/>
      <c r="AN64" s="27"/>
      <c r="AO64" s="27"/>
      <c r="AP64" s="27"/>
      <c r="AQ64" s="27"/>
      <c r="AR64" s="27"/>
      <c r="AS64" s="27"/>
      <c r="AT64" s="27"/>
      <c r="AU64" s="27"/>
      <c r="AV64" s="27"/>
      <c r="AW64" s="27"/>
      <c r="AX64" s="27"/>
      <c r="AY64" s="27"/>
      <c r="AZ64" s="27"/>
      <c r="BA64" s="27"/>
      <c r="BB64" s="27"/>
      <c r="BC64" s="27"/>
      <c r="BD64" s="27"/>
      <c r="BE64" s="27"/>
      <c r="BF64" s="27"/>
      <c r="BG64" s="27"/>
      <c r="BH64" s="27"/>
      <c r="BI64" s="27"/>
      <c r="BJ64" s="27"/>
      <c r="BK64" s="27"/>
      <c r="BL64" s="27"/>
      <c r="BM64" s="27"/>
      <c r="BN64" s="27"/>
      <c r="BO64" s="27"/>
      <c r="BP64" s="27"/>
      <c r="BQ64" s="27"/>
      <c r="BR64" s="27"/>
      <c r="BS64" s="27"/>
      <c r="BT64" s="27"/>
      <c r="BU64" s="27"/>
      <c r="BV64" s="27"/>
      <c r="BW64" s="27"/>
      <c r="BX64" s="27"/>
    </row>
    <row r="65" spans="1:409" s="27" customFormat="1" ht="16.5">
      <c r="A65" s="199">
        <f>IF(F65&lt;&gt;"",1+MAX($A$8:A64),"")</f>
        <v>38</v>
      </c>
      <c r="B65" s="200"/>
      <c r="C65" s="206" t="s">
        <v>244</v>
      </c>
      <c r="D65" s="201">
        <v>17.18</v>
      </c>
      <c r="E65" s="202">
        <v>0.15</v>
      </c>
      <c r="F65" s="201">
        <f t="shared" ref="F65" si="45">(1+E65)*D65</f>
        <v>19.756999999999998</v>
      </c>
      <c r="G65" s="147" t="s">
        <v>52</v>
      </c>
      <c r="H65" s="226">
        <v>345</v>
      </c>
      <c r="I65" s="148">
        <f t="shared" ref="I65" si="46">H65*F65</f>
        <v>6816.1649999999991</v>
      </c>
      <c r="J65" s="222">
        <v>289.48</v>
      </c>
      <c r="K65" s="203">
        <f t="shared" ref="K65" si="47">N65/M65</f>
        <v>45.211512727272734</v>
      </c>
      <c r="L65" s="203">
        <f>D65/K65</f>
        <v>0.37999170927179765</v>
      </c>
      <c r="M65" s="132">
        <f>M$58</f>
        <v>110</v>
      </c>
      <c r="N65" s="205">
        <f>D65*J65</f>
        <v>4973.2664000000004</v>
      </c>
      <c r="O65" s="231">
        <f>N65+I65</f>
        <v>11789.431399999999</v>
      </c>
      <c r="P65" s="149">
        <f>O65/F65</f>
        <v>596.7217391304348</v>
      </c>
    </row>
    <row r="66" spans="1:409" s="27" customFormat="1" ht="16.5">
      <c r="A66" s="199" t="str">
        <f>IF(F66&lt;&gt;"",1+MAX($A$8:A65),"")</f>
        <v/>
      </c>
      <c r="B66" s="200"/>
      <c r="C66" s="206"/>
      <c r="D66" s="201"/>
      <c r="E66" s="202"/>
      <c r="F66" s="201"/>
      <c r="G66" s="147"/>
      <c r="H66" s="226"/>
      <c r="I66" s="148"/>
      <c r="J66" s="224"/>
      <c r="K66" s="203"/>
      <c r="L66" s="203"/>
      <c r="M66" s="204"/>
      <c r="N66" s="205"/>
      <c r="O66" s="231"/>
      <c r="P66" s="149"/>
    </row>
    <row r="67" spans="1:409" s="28" customFormat="1" ht="16.5">
      <c r="A67" s="199">
        <f>IF(F67&lt;&gt;"",1+MAX($A$8:A66),"")</f>
        <v>39</v>
      </c>
      <c r="B67" s="200"/>
      <c r="C67" s="209" t="s">
        <v>245</v>
      </c>
      <c r="D67" s="201">
        <f>D61-D63-D65</f>
        <v>11.389999999999993</v>
      </c>
      <c r="E67" s="202">
        <v>0.15</v>
      </c>
      <c r="F67" s="201">
        <f t="shared" ref="F67" si="48">(1+E67)*D67</f>
        <v>13.098499999999991</v>
      </c>
      <c r="G67" s="147" t="s">
        <v>52</v>
      </c>
      <c r="H67" s="226">
        <v>0</v>
      </c>
      <c r="I67" s="148">
        <f t="shared" ref="I67" si="49">H67*F67</f>
        <v>0</v>
      </c>
      <c r="J67" s="222">
        <v>17.37</v>
      </c>
      <c r="K67" s="203">
        <f t="shared" ref="K67" si="50">N67/M67</f>
        <v>1.7985845454545444</v>
      </c>
      <c r="L67" s="203">
        <f>D67/K67</f>
        <v>6.3327576280944156</v>
      </c>
      <c r="M67" s="132">
        <f>M$58</f>
        <v>110</v>
      </c>
      <c r="N67" s="205">
        <f>D67*J67</f>
        <v>197.84429999999989</v>
      </c>
      <c r="O67" s="231">
        <f>N67+I67</f>
        <v>197.84429999999989</v>
      </c>
      <c r="P67" s="149">
        <f>O67/F67</f>
        <v>15.104347826086959</v>
      </c>
      <c r="Q67" s="27"/>
      <c r="R67" s="27"/>
      <c r="S67" s="27"/>
      <c r="T67" s="27"/>
      <c r="U67" s="27"/>
      <c r="V67" s="27"/>
      <c r="W67" s="27"/>
      <c r="X67" s="27"/>
      <c r="Y67" s="27"/>
      <c r="Z67" s="27"/>
      <c r="AA67" s="27"/>
      <c r="AB67" s="27"/>
      <c r="AC67" s="27"/>
      <c r="AD67" s="27"/>
      <c r="AE67" s="27"/>
      <c r="AF67" s="27"/>
      <c r="AG67" s="27"/>
      <c r="AH67" s="27"/>
      <c r="AI67" s="27"/>
      <c r="AJ67" s="27"/>
      <c r="AK67" s="27"/>
      <c r="AL67" s="27"/>
      <c r="AM67" s="27"/>
      <c r="AN67" s="27"/>
      <c r="AO67" s="27"/>
      <c r="AP67" s="27"/>
      <c r="AQ67" s="27"/>
      <c r="AR67" s="27"/>
      <c r="AS67" s="27"/>
      <c r="AT67" s="27"/>
      <c r="AU67" s="27"/>
      <c r="AV67" s="27"/>
      <c r="AW67" s="27"/>
      <c r="AX67" s="27"/>
      <c r="AY67" s="27"/>
      <c r="AZ67" s="27"/>
      <c r="BA67" s="27"/>
      <c r="BB67" s="27"/>
      <c r="BC67" s="27"/>
      <c r="BD67" s="27"/>
      <c r="BE67" s="27"/>
      <c r="BF67" s="27"/>
      <c r="BG67" s="27"/>
      <c r="BH67" s="27"/>
      <c r="BI67" s="27"/>
      <c r="BJ67" s="27"/>
      <c r="BK67" s="27"/>
      <c r="BL67" s="27"/>
      <c r="BM67" s="27"/>
      <c r="BN67" s="27"/>
      <c r="BO67" s="27"/>
      <c r="BP67" s="27"/>
      <c r="BQ67" s="27"/>
      <c r="BR67" s="27"/>
      <c r="BS67" s="27"/>
      <c r="BT67" s="27"/>
      <c r="BU67" s="27"/>
      <c r="BV67" s="27"/>
      <c r="BW67" s="27"/>
      <c r="BX67" s="27"/>
    </row>
    <row r="68" spans="1:409" s="28" customFormat="1" ht="17" thickBot="1">
      <c r="A68" s="198" t="str">
        <f>IF(F68&lt;&gt;"",1+MAX($A$8:A67),"")</f>
        <v/>
      </c>
      <c r="B68" s="172"/>
      <c r="C68" s="194"/>
      <c r="D68" s="150"/>
      <c r="E68" s="151"/>
      <c r="F68" s="150"/>
      <c r="G68" s="152"/>
      <c r="H68" s="216"/>
      <c r="I68" s="153"/>
      <c r="J68" s="216"/>
      <c r="K68" s="154"/>
      <c r="L68" s="154"/>
      <c r="M68" s="155"/>
      <c r="N68" s="156"/>
      <c r="O68" s="157"/>
      <c r="P68" s="158"/>
      <c r="Q68" s="27"/>
      <c r="R68" s="27"/>
      <c r="S68" s="27"/>
      <c r="T68" s="27"/>
      <c r="U68" s="27"/>
      <c r="V68" s="27"/>
      <c r="W68" s="27"/>
      <c r="X68" s="27"/>
      <c r="Y68" s="27"/>
      <c r="Z68" s="27"/>
      <c r="AA68" s="27"/>
      <c r="AB68" s="27"/>
      <c r="AC68" s="27"/>
      <c r="AD68" s="27"/>
      <c r="AE68" s="27"/>
      <c r="AF68" s="27"/>
      <c r="AG68" s="27"/>
      <c r="AH68" s="27"/>
      <c r="AI68" s="27"/>
      <c r="AJ68" s="27"/>
      <c r="AK68" s="27"/>
      <c r="AL68" s="27"/>
      <c r="AM68" s="27"/>
      <c r="AN68" s="27"/>
      <c r="AO68" s="27"/>
      <c r="AP68" s="27"/>
      <c r="AQ68" s="27"/>
      <c r="AR68" s="27"/>
      <c r="AS68" s="27"/>
      <c r="AT68" s="27"/>
      <c r="AU68" s="27"/>
      <c r="AV68" s="27"/>
      <c r="AW68" s="27"/>
      <c r="AX68" s="27"/>
      <c r="AY68" s="27"/>
      <c r="AZ68" s="27"/>
      <c r="BA68" s="27"/>
      <c r="BB68" s="27"/>
      <c r="BC68" s="27"/>
      <c r="BD68" s="27"/>
      <c r="BE68" s="27"/>
      <c r="BF68" s="27"/>
      <c r="BG68" s="27"/>
      <c r="BH68" s="27"/>
      <c r="BI68" s="27"/>
      <c r="BJ68" s="27"/>
      <c r="BK68" s="27"/>
      <c r="BL68" s="27"/>
      <c r="BM68" s="27"/>
      <c r="BN68" s="27"/>
      <c r="BO68" s="27"/>
      <c r="BP68" s="27"/>
      <c r="BQ68" s="27"/>
      <c r="BR68" s="27"/>
      <c r="BS68" s="27"/>
      <c r="BT68" s="27"/>
      <c r="BU68" s="27"/>
      <c r="BV68" s="27"/>
      <c r="BW68" s="27"/>
      <c r="BX68" s="27"/>
    </row>
    <row r="69" spans="1:409" s="27" customFormat="1" ht="19.5" thickBot="1">
      <c r="A69" s="291" t="s">
        <v>44</v>
      </c>
      <c r="B69" s="292"/>
      <c r="C69" s="293"/>
      <c r="D69" s="31"/>
      <c r="E69" s="31"/>
      <c r="F69" s="31"/>
      <c r="G69" s="129"/>
      <c r="H69" s="217"/>
      <c r="I69" s="53"/>
      <c r="J69" s="217"/>
      <c r="K69" s="285" t="s">
        <v>45</v>
      </c>
      <c r="L69" s="286"/>
      <c r="M69" s="286"/>
      <c r="N69" s="286"/>
      <c r="O69" s="287"/>
      <c r="P69" s="145">
        <f>SUM(O7:O67)/2</f>
        <v>184634.98199000003</v>
      </c>
      <c r="Q69" s="29"/>
    </row>
    <row r="70" spans="1:409" s="27" customFormat="1" ht="15.75" customHeight="1" thickBot="1">
      <c r="A70" s="279" t="s">
        <v>46</v>
      </c>
      <c r="B70" s="280"/>
      <c r="C70" s="280"/>
      <c r="D70" s="31"/>
      <c r="E70" s="31"/>
      <c r="F70" s="31"/>
      <c r="G70" s="129"/>
      <c r="H70" s="217"/>
      <c r="I70" s="53"/>
      <c r="J70" s="217"/>
      <c r="K70" s="39"/>
      <c r="L70" s="40"/>
      <c r="M70" s="40"/>
      <c r="N70" s="40"/>
      <c r="O70" s="40"/>
      <c r="P70" s="41"/>
      <c r="Q70" s="29"/>
    </row>
    <row r="71" spans="1:409" ht="19">
      <c r="A71" s="279"/>
      <c r="B71" s="280"/>
      <c r="C71" s="280"/>
      <c r="D71" s="162"/>
      <c r="E71" s="162"/>
      <c r="F71" s="162"/>
      <c r="G71" s="129"/>
      <c r="H71" s="217"/>
      <c r="I71" s="53"/>
      <c r="J71" s="217"/>
      <c r="K71" s="288" t="s">
        <v>47</v>
      </c>
      <c r="L71" s="289"/>
      <c r="M71" s="289"/>
      <c r="N71" s="289"/>
      <c r="O71" s="289"/>
      <c r="P71" s="290"/>
      <c r="R71" s="42"/>
      <c r="S71" s="42"/>
      <c r="T71" s="42"/>
      <c r="U71" s="42"/>
      <c r="V71" s="42"/>
      <c r="W71" s="42"/>
      <c r="X71" s="42"/>
      <c r="Y71" s="42"/>
      <c r="Z71" s="42"/>
      <c r="AA71" s="42"/>
      <c r="AB71" s="42"/>
      <c r="AC71" s="42"/>
      <c r="AD71" s="42"/>
      <c r="AE71" s="42"/>
      <c r="AF71" s="42"/>
      <c r="AG71" s="42"/>
      <c r="AH71" s="42"/>
      <c r="AI71" s="42"/>
      <c r="AJ71" s="42"/>
      <c r="AK71" s="42"/>
      <c r="AL71" s="42"/>
      <c r="AM71" s="42"/>
      <c r="AN71" s="42"/>
      <c r="AO71" s="42"/>
      <c r="AP71" s="42"/>
      <c r="AQ71" s="42"/>
      <c r="AR71" s="42"/>
      <c r="AS71" s="42"/>
      <c r="AT71" s="42"/>
      <c r="AU71" s="42"/>
      <c r="AV71" s="42"/>
      <c r="AW71" s="42"/>
      <c r="AX71" s="42"/>
      <c r="AY71" s="42"/>
      <c r="AZ71" s="42"/>
      <c r="BA71" s="42"/>
      <c r="BB71" s="42"/>
      <c r="BC71" s="42"/>
      <c r="BD71" s="42"/>
      <c r="BE71" s="42"/>
      <c r="BF71" s="42"/>
      <c r="BG71" s="42"/>
      <c r="BH71" s="42"/>
      <c r="BI71" s="42"/>
      <c r="BJ71" s="42"/>
      <c r="BK71" s="42"/>
      <c r="BL71" s="42"/>
      <c r="BM71" s="42"/>
      <c r="BN71" s="42"/>
      <c r="BO71" s="42"/>
      <c r="BP71" s="42"/>
      <c r="BQ71" s="42"/>
      <c r="BR71" s="42"/>
      <c r="BS71" s="42"/>
      <c r="BT71" s="42"/>
      <c r="BU71" s="42"/>
      <c r="BV71" s="42"/>
      <c r="BW71" s="42"/>
      <c r="BX71" s="42"/>
      <c r="BY71" s="42"/>
      <c r="BZ71" s="42"/>
      <c r="CA71" s="42"/>
      <c r="CB71" s="42"/>
      <c r="CC71" s="42"/>
      <c r="CD71" s="42"/>
      <c r="CE71" s="42"/>
      <c r="CF71" s="42"/>
      <c r="CG71" s="42"/>
      <c r="CH71" s="42"/>
      <c r="CI71" s="42"/>
      <c r="CJ71" s="42"/>
      <c r="CK71" s="42"/>
      <c r="CL71" s="42"/>
      <c r="CM71" s="42"/>
      <c r="CN71" s="42"/>
      <c r="CO71" s="42"/>
      <c r="CP71" s="42"/>
      <c r="CQ71" s="42"/>
      <c r="CR71" s="42"/>
      <c r="CS71" s="42"/>
      <c r="CT71" s="42"/>
      <c r="CU71" s="42"/>
      <c r="CV71" s="42"/>
      <c r="CW71" s="42"/>
      <c r="CX71" s="42"/>
      <c r="CY71" s="42"/>
      <c r="CZ71" s="42"/>
      <c r="DA71" s="42"/>
      <c r="DB71" s="42"/>
      <c r="DC71" s="42"/>
      <c r="DD71" s="42"/>
      <c r="DE71" s="42"/>
      <c r="DF71" s="42"/>
      <c r="DG71" s="42"/>
      <c r="DH71" s="42"/>
      <c r="DI71" s="42"/>
      <c r="DJ71" s="42"/>
      <c r="DK71" s="42"/>
      <c r="DL71" s="42"/>
      <c r="DM71" s="42"/>
      <c r="DN71" s="42"/>
      <c r="DO71" s="42"/>
      <c r="DP71" s="42"/>
      <c r="DQ71" s="42"/>
      <c r="DR71" s="42"/>
      <c r="DS71" s="42"/>
      <c r="DT71" s="42"/>
      <c r="DU71" s="42"/>
      <c r="DV71" s="42"/>
      <c r="DW71" s="42"/>
      <c r="DX71" s="42"/>
      <c r="DY71" s="42"/>
      <c r="DZ71" s="42"/>
      <c r="EA71" s="42"/>
      <c r="EB71" s="42"/>
      <c r="EC71" s="42"/>
      <c r="ED71" s="42"/>
      <c r="EE71" s="42"/>
      <c r="EF71" s="42"/>
      <c r="EG71" s="42"/>
      <c r="EH71" s="42"/>
      <c r="EI71" s="42"/>
      <c r="EJ71" s="42"/>
      <c r="EK71" s="42"/>
      <c r="EL71" s="42"/>
      <c r="EM71" s="42"/>
      <c r="EN71" s="42"/>
      <c r="EO71" s="42"/>
      <c r="EP71" s="42"/>
      <c r="EQ71" s="42"/>
      <c r="ER71" s="42"/>
      <c r="ES71" s="42"/>
      <c r="ET71" s="42"/>
      <c r="EU71" s="42"/>
      <c r="EV71" s="42"/>
      <c r="EW71" s="42"/>
      <c r="EX71" s="42"/>
      <c r="EY71" s="42"/>
      <c r="EZ71" s="42"/>
      <c r="FA71" s="42"/>
      <c r="FB71" s="42"/>
      <c r="FC71" s="42"/>
      <c r="FD71" s="42"/>
      <c r="FE71" s="42"/>
      <c r="FF71" s="42"/>
      <c r="FG71" s="42"/>
      <c r="FH71" s="42"/>
      <c r="FI71" s="42"/>
      <c r="FJ71" s="42"/>
      <c r="FK71" s="42"/>
      <c r="FL71" s="42"/>
      <c r="FM71" s="42"/>
      <c r="FN71" s="42"/>
      <c r="FO71" s="42"/>
      <c r="FP71" s="42"/>
      <c r="FQ71" s="42"/>
      <c r="FR71" s="42"/>
      <c r="FS71" s="42"/>
      <c r="FT71" s="42"/>
      <c r="FU71" s="42"/>
      <c r="FV71" s="42"/>
      <c r="FW71" s="42"/>
      <c r="FX71" s="42"/>
      <c r="FY71" s="42"/>
      <c r="FZ71" s="42"/>
      <c r="GA71" s="42"/>
      <c r="GB71" s="42"/>
      <c r="GC71" s="42"/>
      <c r="GD71" s="42"/>
      <c r="GE71" s="42"/>
      <c r="GF71" s="42"/>
      <c r="GG71" s="42"/>
      <c r="GH71" s="42"/>
      <c r="GI71" s="42"/>
      <c r="GJ71" s="42"/>
      <c r="GK71" s="42"/>
      <c r="GL71" s="42"/>
      <c r="GM71" s="42"/>
      <c r="GN71" s="42"/>
      <c r="GO71" s="42"/>
      <c r="GP71" s="42"/>
      <c r="GQ71" s="42"/>
      <c r="GR71" s="42"/>
      <c r="GS71" s="42"/>
      <c r="GT71" s="42"/>
      <c r="GU71" s="42"/>
      <c r="GV71" s="42"/>
      <c r="GW71" s="42"/>
      <c r="GX71" s="42"/>
      <c r="GY71" s="42"/>
      <c r="GZ71" s="42"/>
      <c r="HA71" s="42"/>
      <c r="HB71" s="42"/>
      <c r="HC71" s="42"/>
      <c r="HD71" s="42"/>
      <c r="HE71" s="42"/>
      <c r="HF71" s="42"/>
      <c r="HG71" s="42"/>
      <c r="HH71" s="42"/>
      <c r="HI71" s="42"/>
      <c r="HJ71" s="42"/>
      <c r="HK71" s="42"/>
      <c r="HL71" s="42"/>
      <c r="HM71" s="42"/>
      <c r="HN71" s="42"/>
      <c r="HO71" s="42"/>
      <c r="HP71" s="42"/>
      <c r="HQ71" s="42"/>
      <c r="HR71" s="42"/>
      <c r="HS71" s="42"/>
      <c r="HT71" s="42"/>
      <c r="HU71" s="42"/>
      <c r="HV71" s="42"/>
      <c r="HW71" s="42"/>
      <c r="HX71" s="42"/>
      <c r="HY71" s="42"/>
      <c r="HZ71" s="42"/>
      <c r="IA71" s="42"/>
      <c r="IB71" s="42"/>
      <c r="IC71" s="42"/>
      <c r="ID71" s="42"/>
      <c r="IE71" s="42"/>
      <c r="IF71" s="42"/>
      <c r="IG71" s="42"/>
      <c r="IH71" s="42"/>
      <c r="II71" s="42"/>
      <c r="IJ71" s="42"/>
      <c r="IK71" s="42"/>
      <c r="IL71" s="42"/>
      <c r="IM71" s="42"/>
      <c r="IN71" s="42"/>
      <c r="IO71" s="42"/>
      <c r="IP71" s="42"/>
      <c r="IQ71" s="42"/>
      <c r="IR71" s="42"/>
      <c r="IS71" s="42"/>
      <c r="IT71" s="42"/>
      <c r="IU71" s="42"/>
      <c r="IV71" s="42"/>
      <c r="IW71" s="42"/>
      <c r="IX71" s="42"/>
      <c r="IY71" s="42"/>
      <c r="IZ71" s="42"/>
      <c r="JA71" s="42"/>
      <c r="JB71" s="42"/>
      <c r="JC71" s="42"/>
      <c r="JD71" s="42"/>
      <c r="JE71" s="42"/>
      <c r="JF71" s="42"/>
      <c r="JG71" s="42"/>
      <c r="JH71" s="42"/>
      <c r="JI71" s="42"/>
      <c r="JJ71" s="42"/>
      <c r="JK71" s="42"/>
      <c r="JL71" s="42"/>
      <c r="JM71" s="42"/>
      <c r="JN71" s="42"/>
      <c r="JO71" s="42"/>
      <c r="JP71" s="42"/>
      <c r="JQ71" s="42"/>
      <c r="JR71" s="42"/>
      <c r="JS71" s="42"/>
      <c r="JT71" s="42"/>
      <c r="JU71" s="42"/>
      <c r="JV71" s="42"/>
      <c r="JW71" s="42"/>
      <c r="JX71" s="42"/>
      <c r="JY71" s="42"/>
      <c r="JZ71" s="42"/>
      <c r="KA71" s="42"/>
      <c r="KB71" s="42"/>
      <c r="KC71" s="42"/>
      <c r="KD71" s="42"/>
      <c r="KE71" s="42"/>
      <c r="KF71" s="42"/>
      <c r="KG71" s="42"/>
      <c r="KH71" s="42"/>
      <c r="KI71" s="42"/>
      <c r="KJ71" s="42"/>
      <c r="KK71" s="42"/>
      <c r="KL71" s="42"/>
      <c r="KM71" s="42"/>
      <c r="KN71" s="42"/>
      <c r="KO71" s="42"/>
      <c r="KP71" s="42"/>
      <c r="KQ71" s="42"/>
      <c r="KR71" s="42"/>
      <c r="KS71" s="42"/>
      <c r="KT71" s="42"/>
      <c r="KU71" s="42"/>
      <c r="KV71" s="42"/>
      <c r="KW71" s="42"/>
      <c r="KX71" s="42"/>
      <c r="KY71" s="42"/>
      <c r="KZ71" s="42"/>
      <c r="LA71" s="42"/>
      <c r="LB71" s="42"/>
      <c r="LC71" s="42"/>
      <c r="LD71" s="42"/>
      <c r="LE71" s="42"/>
      <c r="LF71" s="42"/>
      <c r="LG71" s="42"/>
      <c r="LH71" s="42"/>
      <c r="LI71" s="42"/>
      <c r="LJ71" s="42"/>
      <c r="LK71" s="42"/>
      <c r="LL71" s="42"/>
      <c r="LM71" s="42"/>
      <c r="LN71" s="42"/>
      <c r="LO71" s="42"/>
      <c r="LP71" s="42"/>
      <c r="LQ71" s="42"/>
      <c r="LR71" s="42"/>
      <c r="LS71" s="42"/>
      <c r="LT71" s="42"/>
      <c r="LU71" s="42"/>
      <c r="LV71" s="42"/>
      <c r="LW71" s="42"/>
      <c r="LX71" s="42"/>
      <c r="LY71" s="42"/>
      <c r="LZ71" s="42"/>
      <c r="MA71" s="42"/>
      <c r="MB71" s="42"/>
      <c r="MC71" s="42"/>
      <c r="MD71" s="42"/>
      <c r="ME71" s="42"/>
      <c r="MF71" s="42"/>
      <c r="MG71" s="42"/>
      <c r="MH71" s="42"/>
      <c r="MI71" s="42"/>
      <c r="MJ71" s="42"/>
      <c r="MK71" s="42"/>
      <c r="ML71" s="42"/>
      <c r="MM71" s="42"/>
      <c r="MN71" s="42"/>
      <c r="MO71" s="42"/>
      <c r="MP71" s="42"/>
      <c r="MQ71" s="42"/>
      <c r="MR71" s="42"/>
      <c r="MS71" s="42"/>
      <c r="MT71" s="42"/>
      <c r="MU71" s="42"/>
      <c r="MV71" s="42"/>
      <c r="MW71" s="42"/>
      <c r="MX71" s="42"/>
      <c r="MY71" s="42"/>
      <c r="MZ71" s="42"/>
      <c r="NA71" s="42"/>
      <c r="NB71" s="42"/>
      <c r="NC71" s="42"/>
      <c r="ND71" s="42"/>
      <c r="NE71" s="42"/>
      <c r="NF71" s="42"/>
      <c r="NG71" s="42"/>
      <c r="NH71" s="42"/>
      <c r="NI71" s="42"/>
      <c r="NJ71" s="42"/>
      <c r="NK71" s="42"/>
      <c r="NL71" s="42"/>
      <c r="NM71" s="42"/>
      <c r="NN71" s="42"/>
      <c r="NO71" s="42"/>
      <c r="NP71" s="42"/>
      <c r="NQ71" s="42"/>
      <c r="NR71" s="42"/>
      <c r="NS71" s="42"/>
      <c r="NT71" s="42"/>
      <c r="NU71" s="42"/>
      <c r="NV71" s="42"/>
      <c r="NW71" s="42"/>
      <c r="NX71" s="42"/>
      <c r="NY71" s="42"/>
      <c r="NZ71" s="42"/>
      <c r="OA71" s="42"/>
      <c r="OB71" s="42"/>
      <c r="OC71" s="42"/>
      <c r="OD71" s="42"/>
      <c r="OE71" s="42"/>
      <c r="OF71" s="42"/>
      <c r="OG71" s="42"/>
      <c r="OH71" s="42"/>
      <c r="OI71" s="42"/>
      <c r="OJ71" s="42"/>
      <c r="OK71" s="42"/>
      <c r="OL71" s="42"/>
      <c r="OM71" s="42"/>
      <c r="ON71" s="42"/>
      <c r="OO71" s="42"/>
      <c r="OP71" s="42"/>
      <c r="OQ71" s="42"/>
      <c r="OR71" s="42"/>
      <c r="OS71" s="42"/>
    </row>
    <row r="72" spans="1:409" ht="16.5">
      <c r="A72" s="279"/>
      <c r="B72" s="280"/>
      <c r="C72" s="280"/>
      <c r="D72" s="163"/>
      <c r="E72" s="162"/>
      <c r="F72" s="162"/>
      <c r="G72" s="129"/>
      <c r="H72" s="217"/>
      <c r="I72" s="53"/>
      <c r="J72" s="217"/>
      <c r="K72" s="281" t="s">
        <v>18</v>
      </c>
      <c r="L72" s="282"/>
      <c r="M72" s="283"/>
      <c r="N72" s="140">
        <f>ESTIMATE!N201</f>
        <v>0.1</v>
      </c>
      <c r="O72" s="140"/>
      <c r="P72" s="227">
        <f>P69*N72</f>
        <v>18463.498199000005</v>
      </c>
      <c r="R72" s="42"/>
      <c r="S72" s="42"/>
      <c r="T72" s="42"/>
      <c r="U72" s="42"/>
      <c r="V72" s="42"/>
      <c r="W72" s="42"/>
      <c r="X72" s="42"/>
      <c r="Y72" s="42"/>
      <c r="Z72" s="42"/>
      <c r="AA72" s="42"/>
      <c r="AB72" s="42"/>
      <c r="AC72" s="42"/>
      <c r="AD72" s="42"/>
      <c r="AE72" s="42"/>
      <c r="AF72" s="42"/>
      <c r="AG72" s="42"/>
      <c r="AH72" s="42"/>
      <c r="AI72" s="42"/>
      <c r="AJ72" s="42"/>
      <c r="AK72" s="42"/>
      <c r="AL72" s="42"/>
      <c r="AM72" s="42"/>
      <c r="AN72" s="42"/>
      <c r="AO72" s="42"/>
      <c r="AP72" s="42"/>
      <c r="AQ72" s="42"/>
      <c r="AR72" s="42"/>
      <c r="AS72" s="42"/>
      <c r="AT72" s="42"/>
      <c r="AU72" s="42"/>
      <c r="AV72" s="42"/>
      <c r="AW72" s="42"/>
      <c r="AX72" s="42"/>
      <c r="AY72" s="42"/>
      <c r="AZ72" s="42"/>
      <c r="BA72" s="42"/>
      <c r="BB72" s="42"/>
      <c r="BC72" s="42"/>
      <c r="BD72" s="42"/>
      <c r="BE72" s="42"/>
      <c r="BF72" s="42"/>
      <c r="BG72" s="42"/>
      <c r="BH72" s="42"/>
      <c r="BI72" s="42"/>
      <c r="BJ72" s="42"/>
      <c r="BK72" s="42"/>
      <c r="BL72" s="42"/>
      <c r="BM72" s="42"/>
      <c r="BN72" s="42"/>
      <c r="BO72" s="42"/>
      <c r="BP72" s="42"/>
      <c r="BQ72" s="42"/>
      <c r="BR72" s="42"/>
      <c r="BS72" s="42"/>
      <c r="BT72" s="42"/>
      <c r="BU72" s="42"/>
      <c r="BV72" s="42"/>
      <c r="BW72" s="42"/>
      <c r="BX72" s="42"/>
      <c r="BY72" s="42"/>
      <c r="BZ72" s="42"/>
      <c r="CA72" s="42"/>
      <c r="CB72" s="42"/>
      <c r="CC72" s="42"/>
      <c r="CD72" s="42"/>
      <c r="CE72" s="42"/>
      <c r="CF72" s="42"/>
      <c r="CG72" s="42"/>
      <c r="CH72" s="42"/>
      <c r="CI72" s="42"/>
      <c r="CJ72" s="42"/>
      <c r="CK72" s="42"/>
      <c r="CL72" s="42"/>
      <c r="CM72" s="42"/>
      <c r="CN72" s="42"/>
      <c r="CO72" s="42"/>
      <c r="CP72" s="42"/>
      <c r="CQ72" s="42"/>
      <c r="CR72" s="42"/>
      <c r="CS72" s="42"/>
      <c r="CT72" s="42"/>
      <c r="CU72" s="42"/>
      <c r="CV72" s="42"/>
      <c r="CW72" s="42"/>
      <c r="CX72" s="42"/>
      <c r="CY72" s="42"/>
      <c r="CZ72" s="42"/>
      <c r="DA72" s="42"/>
      <c r="DB72" s="42"/>
      <c r="DC72" s="42"/>
      <c r="DD72" s="42"/>
      <c r="DE72" s="42"/>
      <c r="DF72" s="42"/>
      <c r="DG72" s="42"/>
      <c r="DH72" s="42"/>
      <c r="DI72" s="42"/>
      <c r="DJ72" s="42"/>
      <c r="DK72" s="42"/>
      <c r="DL72" s="42"/>
      <c r="DM72" s="42"/>
      <c r="DN72" s="42"/>
      <c r="DO72" s="42"/>
      <c r="DP72" s="42"/>
      <c r="DQ72" s="42"/>
      <c r="DR72" s="42"/>
      <c r="DS72" s="42"/>
      <c r="DT72" s="42"/>
      <c r="DU72" s="42"/>
      <c r="DV72" s="42"/>
      <c r="DW72" s="42"/>
      <c r="DX72" s="42"/>
      <c r="DY72" s="42"/>
      <c r="DZ72" s="42"/>
      <c r="EA72" s="42"/>
      <c r="EB72" s="42"/>
      <c r="EC72" s="42"/>
      <c r="ED72" s="42"/>
      <c r="EE72" s="42"/>
      <c r="EF72" s="42"/>
      <c r="EG72" s="42"/>
      <c r="EH72" s="42"/>
      <c r="EI72" s="42"/>
      <c r="EJ72" s="42"/>
      <c r="EK72" s="42"/>
      <c r="EL72" s="42"/>
      <c r="EM72" s="42"/>
      <c r="EN72" s="42"/>
      <c r="EO72" s="42"/>
      <c r="EP72" s="42"/>
      <c r="EQ72" s="42"/>
      <c r="ER72" s="42"/>
      <c r="ES72" s="42"/>
      <c r="ET72" s="42"/>
      <c r="EU72" s="42"/>
      <c r="EV72" s="42"/>
      <c r="EW72" s="42"/>
      <c r="EX72" s="42"/>
      <c r="EY72" s="42"/>
      <c r="EZ72" s="42"/>
      <c r="FA72" s="42"/>
      <c r="FB72" s="42"/>
      <c r="FC72" s="42"/>
      <c r="FD72" s="42"/>
      <c r="FE72" s="42"/>
      <c r="FF72" s="42"/>
      <c r="FG72" s="42"/>
      <c r="FH72" s="42"/>
      <c r="FI72" s="42"/>
      <c r="FJ72" s="42"/>
      <c r="FK72" s="42"/>
      <c r="FL72" s="42"/>
      <c r="FM72" s="42"/>
      <c r="FN72" s="42"/>
      <c r="FO72" s="42"/>
      <c r="FP72" s="42"/>
      <c r="FQ72" s="42"/>
      <c r="FR72" s="42"/>
      <c r="FS72" s="42"/>
      <c r="FT72" s="42"/>
      <c r="FU72" s="42"/>
      <c r="FV72" s="42"/>
      <c r="FW72" s="42"/>
      <c r="FX72" s="42"/>
      <c r="FY72" s="42"/>
      <c r="FZ72" s="42"/>
      <c r="GA72" s="42"/>
      <c r="GB72" s="42"/>
      <c r="GC72" s="42"/>
      <c r="GD72" s="42"/>
      <c r="GE72" s="42"/>
      <c r="GF72" s="42"/>
      <c r="GG72" s="42"/>
      <c r="GH72" s="42"/>
      <c r="GI72" s="42"/>
      <c r="GJ72" s="42"/>
      <c r="GK72" s="42"/>
      <c r="GL72" s="42"/>
      <c r="GM72" s="42"/>
      <c r="GN72" s="42"/>
      <c r="GO72" s="42"/>
      <c r="GP72" s="42"/>
      <c r="GQ72" s="42"/>
      <c r="GR72" s="42"/>
      <c r="GS72" s="42"/>
      <c r="GT72" s="42"/>
      <c r="GU72" s="42"/>
      <c r="GV72" s="42"/>
      <c r="GW72" s="42"/>
      <c r="GX72" s="42"/>
      <c r="GY72" s="42"/>
      <c r="GZ72" s="42"/>
      <c r="HA72" s="42"/>
      <c r="HB72" s="42"/>
      <c r="HC72" s="42"/>
      <c r="HD72" s="42"/>
      <c r="HE72" s="42"/>
      <c r="HF72" s="42"/>
      <c r="HG72" s="42"/>
      <c r="HH72" s="42"/>
      <c r="HI72" s="42"/>
      <c r="HJ72" s="42"/>
      <c r="HK72" s="42"/>
      <c r="HL72" s="42"/>
      <c r="HM72" s="42"/>
      <c r="HN72" s="42"/>
      <c r="HO72" s="42"/>
      <c r="HP72" s="42"/>
      <c r="HQ72" s="42"/>
      <c r="HR72" s="42"/>
      <c r="HS72" s="42"/>
      <c r="HT72" s="42"/>
      <c r="HU72" s="42"/>
      <c r="HV72" s="42"/>
      <c r="HW72" s="42"/>
      <c r="HX72" s="42"/>
      <c r="HY72" s="42"/>
      <c r="HZ72" s="42"/>
      <c r="IA72" s="42"/>
      <c r="IB72" s="42"/>
      <c r="IC72" s="42"/>
      <c r="ID72" s="42"/>
      <c r="IE72" s="42"/>
      <c r="IF72" s="42"/>
      <c r="IG72" s="42"/>
      <c r="IH72" s="42"/>
      <c r="II72" s="42"/>
      <c r="IJ72" s="42"/>
      <c r="IK72" s="42"/>
      <c r="IL72" s="42"/>
      <c r="IM72" s="42"/>
      <c r="IN72" s="42"/>
      <c r="IO72" s="42"/>
      <c r="IP72" s="42"/>
      <c r="IQ72" s="42"/>
      <c r="IR72" s="42"/>
      <c r="IS72" s="42"/>
      <c r="IT72" s="42"/>
      <c r="IU72" s="42"/>
      <c r="IV72" s="42"/>
      <c r="IW72" s="42"/>
      <c r="IX72" s="42"/>
      <c r="IY72" s="42"/>
      <c r="IZ72" s="42"/>
      <c r="JA72" s="42"/>
      <c r="JB72" s="42"/>
      <c r="JC72" s="42"/>
      <c r="JD72" s="42"/>
      <c r="JE72" s="42"/>
      <c r="JF72" s="42"/>
      <c r="JG72" s="42"/>
      <c r="JH72" s="42"/>
      <c r="JI72" s="42"/>
      <c r="JJ72" s="42"/>
      <c r="JK72" s="42"/>
      <c r="JL72" s="42"/>
      <c r="JM72" s="42"/>
      <c r="JN72" s="42"/>
      <c r="JO72" s="42"/>
      <c r="JP72" s="42"/>
      <c r="JQ72" s="42"/>
      <c r="JR72" s="42"/>
      <c r="JS72" s="42"/>
      <c r="JT72" s="42"/>
      <c r="JU72" s="42"/>
      <c r="JV72" s="42"/>
      <c r="JW72" s="42"/>
      <c r="JX72" s="42"/>
      <c r="JY72" s="42"/>
      <c r="JZ72" s="42"/>
      <c r="KA72" s="42"/>
      <c r="KB72" s="42"/>
      <c r="KC72" s="42"/>
      <c r="KD72" s="42"/>
      <c r="KE72" s="42"/>
      <c r="KF72" s="42"/>
      <c r="KG72" s="42"/>
      <c r="KH72" s="42"/>
      <c r="KI72" s="42"/>
      <c r="KJ72" s="42"/>
      <c r="KK72" s="42"/>
      <c r="KL72" s="42"/>
      <c r="KM72" s="42"/>
      <c r="KN72" s="42"/>
      <c r="KO72" s="42"/>
      <c r="KP72" s="42"/>
      <c r="KQ72" s="42"/>
      <c r="KR72" s="42"/>
      <c r="KS72" s="42"/>
      <c r="KT72" s="42"/>
      <c r="KU72" s="42"/>
      <c r="KV72" s="42"/>
      <c r="KW72" s="42"/>
      <c r="KX72" s="42"/>
      <c r="KY72" s="42"/>
      <c r="KZ72" s="42"/>
      <c r="LA72" s="42"/>
      <c r="LB72" s="42"/>
      <c r="LC72" s="42"/>
      <c r="LD72" s="42"/>
      <c r="LE72" s="42"/>
      <c r="LF72" s="42"/>
      <c r="LG72" s="42"/>
      <c r="LH72" s="42"/>
      <c r="LI72" s="42"/>
      <c r="LJ72" s="42"/>
      <c r="LK72" s="42"/>
      <c r="LL72" s="42"/>
      <c r="LM72" s="42"/>
      <c r="LN72" s="42"/>
      <c r="LO72" s="42"/>
      <c r="LP72" s="42"/>
      <c r="LQ72" s="42"/>
      <c r="LR72" s="42"/>
      <c r="LS72" s="42"/>
      <c r="LT72" s="42"/>
      <c r="LU72" s="42"/>
      <c r="LV72" s="42"/>
      <c r="LW72" s="42"/>
      <c r="LX72" s="42"/>
      <c r="LY72" s="42"/>
      <c r="LZ72" s="42"/>
      <c r="MA72" s="42"/>
      <c r="MB72" s="42"/>
      <c r="MC72" s="42"/>
      <c r="MD72" s="42"/>
      <c r="ME72" s="42"/>
      <c r="MF72" s="42"/>
      <c r="MG72" s="42"/>
      <c r="MH72" s="42"/>
      <c r="MI72" s="42"/>
      <c r="MJ72" s="42"/>
      <c r="MK72" s="42"/>
      <c r="ML72" s="42"/>
      <c r="MM72" s="42"/>
      <c r="MN72" s="42"/>
      <c r="MO72" s="42"/>
      <c r="MP72" s="42"/>
      <c r="MQ72" s="42"/>
      <c r="MR72" s="42"/>
      <c r="MS72" s="42"/>
      <c r="MT72" s="42"/>
      <c r="MU72" s="42"/>
      <c r="MV72" s="42"/>
      <c r="MW72" s="42"/>
      <c r="MX72" s="42"/>
      <c r="MY72" s="42"/>
      <c r="MZ72" s="42"/>
      <c r="NA72" s="42"/>
      <c r="NB72" s="42"/>
      <c r="NC72" s="42"/>
      <c r="ND72" s="42"/>
      <c r="NE72" s="42"/>
      <c r="NF72" s="42"/>
      <c r="NG72" s="42"/>
      <c r="NH72" s="42"/>
      <c r="NI72" s="42"/>
      <c r="NJ72" s="42"/>
      <c r="NK72" s="42"/>
      <c r="NL72" s="42"/>
      <c r="NM72" s="42"/>
      <c r="NN72" s="42"/>
      <c r="NO72" s="42"/>
      <c r="NP72" s="42"/>
      <c r="NQ72" s="42"/>
      <c r="NR72" s="42"/>
      <c r="NS72" s="42"/>
      <c r="NT72" s="42"/>
      <c r="NU72" s="42"/>
      <c r="NV72" s="42"/>
      <c r="NW72" s="42"/>
      <c r="NX72" s="42"/>
      <c r="NY72" s="42"/>
      <c r="NZ72" s="42"/>
      <c r="OA72" s="42"/>
      <c r="OB72" s="42"/>
      <c r="OC72" s="42"/>
      <c r="OD72" s="42"/>
      <c r="OE72" s="42"/>
      <c r="OF72" s="42"/>
      <c r="OG72" s="42"/>
      <c r="OH72" s="42"/>
      <c r="OI72" s="42"/>
      <c r="OJ72" s="42"/>
      <c r="OK72" s="42"/>
      <c r="OL72" s="42"/>
      <c r="OM72" s="42"/>
      <c r="ON72" s="42"/>
      <c r="OO72" s="42"/>
      <c r="OP72" s="42"/>
      <c r="OQ72" s="42"/>
      <c r="OR72" s="42"/>
      <c r="OS72" s="42"/>
    </row>
    <row r="73" spans="1:409" ht="16.5">
      <c r="A73" s="43"/>
      <c r="B73" s="164"/>
      <c r="C73" s="162"/>
      <c r="D73" s="29"/>
      <c r="E73" s="162"/>
      <c r="F73" s="162"/>
      <c r="G73" s="129"/>
      <c r="H73" s="217"/>
      <c r="I73" s="53"/>
      <c r="J73" s="217"/>
      <c r="K73" s="281" t="s">
        <v>19</v>
      </c>
      <c r="L73" s="282"/>
      <c r="M73" s="283"/>
      <c r="N73" s="140">
        <f>ESTIMATE!N202</f>
        <v>0.1</v>
      </c>
      <c r="O73" s="140"/>
      <c r="P73" s="227">
        <f>P69*N73</f>
        <v>18463.498199000005</v>
      </c>
      <c r="R73" s="42"/>
      <c r="S73" s="42"/>
      <c r="T73" s="42"/>
      <c r="U73" s="42"/>
      <c r="V73" s="42"/>
      <c r="W73" s="42"/>
      <c r="X73" s="42"/>
      <c r="Y73" s="42"/>
      <c r="Z73" s="42"/>
      <c r="AA73" s="42"/>
      <c r="AB73" s="42"/>
      <c r="AC73" s="42"/>
      <c r="AD73" s="42"/>
      <c r="AE73" s="42"/>
      <c r="AF73" s="42"/>
      <c r="AG73" s="42"/>
      <c r="AH73" s="42"/>
      <c r="AI73" s="42"/>
      <c r="AJ73" s="42"/>
      <c r="AK73" s="42"/>
      <c r="AL73" s="42"/>
      <c r="AM73" s="42"/>
      <c r="AN73" s="42"/>
      <c r="AO73" s="42"/>
      <c r="AP73" s="42"/>
      <c r="AQ73" s="42"/>
      <c r="AR73" s="42"/>
      <c r="AS73" s="42"/>
      <c r="AT73" s="42"/>
      <c r="AU73" s="42"/>
      <c r="AV73" s="42"/>
      <c r="AW73" s="42"/>
      <c r="AX73" s="42"/>
      <c r="AY73" s="42"/>
      <c r="AZ73" s="42"/>
      <c r="BA73" s="42"/>
      <c r="BB73" s="42"/>
      <c r="BC73" s="42"/>
      <c r="BD73" s="42"/>
      <c r="BE73" s="42"/>
      <c r="BF73" s="42"/>
      <c r="BG73" s="42"/>
      <c r="BH73" s="42"/>
      <c r="BI73" s="42"/>
      <c r="BJ73" s="42"/>
      <c r="BK73" s="42"/>
      <c r="BL73" s="42"/>
      <c r="BM73" s="42"/>
      <c r="BN73" s="42"/>
      <c r="BO73" s="42"/>
      <c r="BP73" s="42"/>
      <c r="BQ73" s="42"/>
      <c r="BR73" s="42"/>
      <c r="BS73" s="42"/>
      <c r="BT73" s="42"/>
      <c r="BU73" s="42"/>
      <c r="BV73" s="42"/>
      <c r="BW73" s="42"/>
      <c r="BX73" s="42"/>
      <c r="BY73" s="42"/>
      <c r="BZ73" s="42"/>
      <c r="CA73" s="42"/>
      <c r="CB73" s="42"/>
      <c r="CC73" s="42"/>
      <c r="CD73" s="42"/>
      <c r="CE73" s="42"/>
      <c r="CF73" s="42"/>
      <c r="CG73" s="42"/>
      <c r="CH73" s="42"/>
      <c r="CI73" s="42"/>
      <c r="CJ73" s="42"/>
      <c r="CK73" s="42"/>
      <c r="CL73" s="42"/>
      <c r="CM73" s="42"/>
      <c r="CN73" s="42"/>
      <c r="CO73" s="42"/>
      <c r="CP73" s="42"/>
      <c r="CQ73" s="42"/>
      <c r="CR73" s="42"/>
      <c r="CS73" s="42"/>
      <c r="CT73" s="42"/>
      <c r="CU73" s="42"/>
      <c r="CV73" s="42"/>
      <c r="CW73" s="42"/>
      <c r="CX73" s="42"/>
      <c r="CY73" s="42"/>
      <c r="CZ73" s="42"/>
      <c r="DA73" s="42"/>
      <c r="DB73" s="42"/>
      <c r="DC73" s="42"/>
      <c r="DD73" s="42"/>
      <c r="DE73" s="42"/>
      <c r="DF73" s="42"/>
      <c r="DG73" s="42"/>
      <c r="DH73" s="42"/>
      <c r="DI73" s="42"/>
      <c r="DJ73" s="42"/>
      <c r="DK73" s="42"/>
      <c r="DL73" s="42"/>
      <c r="DM73" s="42"/>
      <c r="DN73" s="42"/>
      <c r="DO73" s="42"/>
      <c r="DP73" s="42"/>
      <c r="DQ73" s="42"/>
      <c r="DR73" s="42"/>
      <c r="DS73" s="42"/>
      <c r="DT73" s="42"/>
      <c r="DU73" s="42"/>
      <c r="DV73" s="42"/>
      <c r="DW73" s="42"/>
      <c r="DX73" s="42"/>
      <c r="DY73" s="42"/>
      <c r="DZ73" s="42"/>
      <c r="EA73" s="42"/>
      <c r="EB73" s="42"/>
      <c r="EC73" s="42"/>
      <c r="ED73" s="42"/>
      <c r="EE73" s="42"/>
      <c r="EF73" s="42"/>
      <c r="EG73" s="42"/>
      <c r="EH73" s="42"/>
      <c r="EI73" s="42"/>
      <c r="EJ73" s="42"/>
      <c r="EK73" s="42"/>
      <c r="EL73" s="42"/>
      <c r="EM73" s="42"/>
      <c r="EN73" s="42"/>
      <c r="EO73" s="42"/>
      <c r="EP73" s="42"/>
      <c r="EQ73" s="42"/>
      <c r="ER73" s="42"/>
      <c r="ES73" s="42"/>
      <c r="ET73" s="42"/>
      <c r="EU73" s="42"/>
      <c r="EV73" s="42"/>
      <c r="EW73" s="42"/>
      <c r="EX73" s="42"/>
      <c r="EY73" s="42"/>
      <c r="EZ73" s="42"/>
      <c r="FA73" s="42"/>
      <c r="FB73" s="42"/>
      <c r="FC73" s="42"/>
      <c r="FD73" s="42"/>
      <c r="FE73" s="42"/>
      <c r="FF73" s="42"/>
      <c r="FG73" s="42"/>
      <c r="FH73" s="42"/>
      <c r="FI73" s="42"/>
      <c r="FJ73" s="42"/>
      <c r="FK73" s="42"/>
      <c r="FL73" s="42"/>
      <c r="FM73" s="42"/>
      <c r="FN73" s="42"/>
      <c r="FO73" s="42"/>
      <c r="FP73" s="42"/>
      <c r="FQ73" s="42"/>
      <c r="FR73" s="42"/>
      <c r="FS73" s="42"/>
      <c r="FT73" s="42"/>
      <c r="FU73" s="42"/>
      <c r="FV73" s="42"/>
      <c r="FW73" s="42"/>
      <c r="FX73" s="42"/>
      <c r="FY73" s="42"/>
      <c r="FZ73" s="42"/>
      <c r="GA73" s="42"/>
      <c r="GB73" s="42"/>
      <c r="GC73" s="42"/>
      <c r="GD73" s="42"/>
      <c r="GE73" s="42"/>
      <c r="GF73" s="42"/>
      <c r="GG73" s="42"/>
      <c r="GH73" s="42"/>
      <c r="GI73" s="42"/>
      <c r="GJ73" s="42"/>
      <c r="GK73" s="42"/>
      <c r="GL73" s="42"/>
      <c r="GM73" s="42"/>
      <c r="GN73" s="42"/>
      <c r="GO73" s="42"/>
      <c r="GP73" s="42"/>
      <c r="GQ73" s="42"/>
      <c r="GR73" s="42"/>
      <c r="GS73" s="42"/>
      <c r="GT73" s="42"/>
      <c r="GU73" s="42"/>
      <c r="GV73" s="42"/>
      <c r="GW73" s="42"/>
      <c r="GX73" s="42"/>
      <c r="GY73" s="42"/>
      <c r="GZ73" s="42"/>
      <c r="HA73" s="42"/>
      <c r="HB73" s="42"/>
      <c r="HC73" s="42"/>
      <c r="HD73" s="42"/>
      <c r="HE73" s="42"/>
      <c r="HF73" s="42"/>
      <c r="HG73" s="42"/>
      <c r="HH73" s="42"/>
      <c r="HI73" s="42"/>
      <c r="HJ73" s="42"/>
      <c r="HK73" s="42"/>
      <c r="HL73" s="42"/>
      <c r="HM73" s="42"/>
      <c r="HN73" s="42"/>
      <c r="HO73" s="42"/>
      <c r="HP73" s="42"/>
      <c r="HQ73" s="42"/>
      <c r="HR73" s="42"/>
      <c r="HS73" s="42"/>
      <c r="HT73" s="42"/>
      <c r="HU73" s="42"/>
      <c r="HV73" s="42"/>
      <c r="HW73" s="42"/>
      <c r="HX73" s="42"/>
      <c r="HY73" s="42"/>
      <c r="HZ73" s="42"/>
      <c r="IA73" s="42"/>
      <c r="IB73" s="42"/>
      <c r="IC73" s="42"/>
      <c r="ID73" s="42"/>
      <c r="IE73" s="42"/>
      <c r="IF73" s="42"/>
      <c r="IG73" s="42"/>
      <c r="IH73" s="42"/>
      <c r="II73" s="42"/>
      <c r="IJ73" s="42"/>
      <c r="IK73" s="42"/>
      <c r="IL73" s="42"/>
      <c r="IM73" s="42"/>
      <c r="IN73" s="42"/>
      <c r="IO73" s="42"/>
      <c r="IP73" s="42"/>
      <c r="IQ73" s="42"/>
      <c r="IR73" s="42"/>
      <c r="IS73" s="42"/>
      <c r="IT73" s="42"/>
      <c r="IU73" s="42"/>
      <c r="IV73" s="42"/>
      <c r="IW73" s="42"/>
      <c r="IX73" s="42"/>
      <c r="IY73" s="42"/>
      <c r="IZ73" s="42"/>
      <c r="JA73" s="42"/>
      <c r="JB73" s="42"/>
      <c r="JC73" s="42"/>
      <c r="JD73" s="42"/>
      <c r="JE73" s="42"/>
      <c r="JF73" s="42"/>
      <c r="JG73" s="42"/>
      <c r="JH73" s="42"/>
      <c r="JI73" s="42"/>
      <c r="JJ73" s="42"/>
      <c r="JK73" s="42"/>
      <c r="JL73" s="42"/>
      <c r="JM73" s="42"/>
      <c r="JN73" s="42"/>
      <c r="JO73" s="42"/>
      <c r="JP73" s="42"/>
      <c r="JQ73" s="42"/>
      <c r="JR73" s="42"/>
      <c r="JS73" s="42"/>
      <c r="JT73" s="42"/>
      <c r="JU73" s="42"/>
      <c r="JV73" s="42"/>
      <c r="JW73" s="42"/>
      <c r="JX73" s="42"/>
      <c r="JY73" s="42"/>
      <c r="JZ73" s="42"/>
      <c r="KA73" s="42"/>
      <c r="KB73" s="42"/>
      <c r="KC73" s="42"/>
      <c r="KD73" s="42"/>
      <c r="KE73" s="42"/>
      <c r="KF73" s="42"/>
      <c r="KG73" s="42"/>
      <c r="KH73" s="42"/>
      <c r="KI73" s="42"/>
      <c r="KJ73" s="42"/>
      <c r="KK73" s="42"/>
      <c r="KL73" s="42"/>
      <c r="KM73" s="42"/>
      <c r="KN73" s="42"/>
      <c r="KO73" s="42"/>
      <c r="KP73" s="42"/>
      <c r="KQ73" s="42"/>
      <c r="KR73" s="42"/>
      <c r="KS73" s="42"/>
      <c r="KT73" s="42"/>
      <c r="KU73" s="42"/>
      <c r="KV73" s="42"/>
      <c r="KW73" s="42"/>
      <c r="KX73" s="42"/>
      <c r="KY73" s="42"/>
      <c r="KZ73" s="42"/>
      <c r="LA73" s="42"/>
      <c r="LB73" s="42"/>
      <c r="LC73" s="42"/>
      <c r="LD73" s="42"/>
      <c r="LE73" s="42"/>
      <c r="LF73" s="42"/>
      <c r="LG73" s="42"/>
      <c r="LH73" s="42"/>
      <c r="LI73" s="42"/>
      <c r="LJ73" s="42"/>
      <c r="LK73" s="42"/>
      <c r="LL73" s="42"/>
      <c r="LM73" s="42"/>
      <c r="LN73" s="42"/>
      <c r="LO73" s="42"/>
      <c r="LP73" s="42"/>
      <c r="LQ73" s="42"/>
      <c r="LR73" s="42"/>
      <c r="LS73" s="42"/>
      <c r="LT73" s="42"/>
      <c r="LU73" s="42"/>
      <c r="LV73" s="42"/>
      <c r="LW73" s="42"/>
      <c r="LX73" s="42"/>
      <c r="LY73" s="42"/>
      <c r="LZ73" s="42"/>
      <c r="MA73" s="42"/>
      <c r="MB73" s="42"/>
      <c r="MC73" s="42"/>
      <c r="MD73" s="42"/>
      <c r="ME73" s="42"/>
      <c r="MF73" s="42"/>
      <c r="MG73" s="42"/>
      <c r="MH73" s="42"/>
      <c r="MI73" s="42"/>
      <c r="MJ73" s="42"/>
      <c r="MK73" s="42"/>
      <c r="ML73" s="42"/>
      <c r="MM73" s="42"/>
      <c r="MN73" s="42"/>
      <c r="MO73" s="42"/>
      <c r="MP73" s="42"/>
      <c r="MQ73" s="42"/>
      <c r="MR73" s="42"/>
      <c r="MS73" s="42"/>
      <c r="MT73" s="42"/>
      <c r="MU73" s="42"/>
      <c r="MV73" s="42"/>
      <c r="MW73" s="42"/>
      <c r="MX73" s="42"/>
      <c r="MY73" s="42"/>
      <c r="MZ73" s="42"/>
      <c r="NA73" s="42"/>
      <c r="NB73" s="42"/>
      <c r="NC73" s="42"/>
      <c r="ND73" s="42"/>
      <c r="NE73" s="42"/>
      <c r="NF73" s="42"/>
      <c r="NG73" s="42"/>
      <c r="NH73" s="42"/>
      <c r="NI73" s="42"/>
      <c r="NJ73" s="42"/>
      <c r="NK73" s="42"/>
      <c r="NL73" s="42"/>
      <c r="NM73" s="42"/>
      <c r="NN73" s="42"/>
      <c r="NO73" s="42"/>
      <c r="NP73" s="42"/>
      <c r="NQ73" s="42"/>
      <c r="NR73" s="42"/>
      <c r="NS73" s="42"/>
      <c r="NT73" s="42"/>
      <c r="NU73" s="42"/>
      <c r="NV73" s="42"/>
      <c r="NW73" s="42"/>
      <c r="NX73" s="42"/>
      <c r="NY73" s="42"/>
      <c r="NZ73" s="42"/>
      <c r="OA73" s="42"/>
      <c r="OB73" s="42"/>
      <c r="OC73" s="42"/>
      <c r="OD73" s="42"/>
      <c r="OE73" s="42"/>
      <c r="OF73" s="42"/>
      <c r="OG73" s="42"/>
      <c r="OH73" s="42"/>
      <c r="OI73" s="42"/>
      <c r="OJ73" s="42"/>
      <c r="OK73" s="42"/>
      <c r="OL73" s="42"/>
      <c r="OM73" s="42"/>
      <c r="ON73" s="42"/>
      <c r="OO73" s="42"/>
      <c r="OP73" s="42"/>
      <c r="OQ73" s="42"/>
      <c r="OR73" s="42"/>
      <c r="OS73" s="42"/>
    </row>
    <row r="74" spans="1:409" ht="16.5">
      <c r="A74" s="43"/>
      <c r="B74" s="164"/>
      <c r="C74" s="162"/>
      <c r="D74" s="29"/>
      <c r="E74" s="162"/>
      <c r="F74" s="162"/>
      <c r="G74" s="129"/>
      <c r="H74" s="217"/>
      <c r="I74" s="53"/>
      <c r="J74" s="217"/>
      <c r="K74" s="281" t="s">
        <v>20</v>
      </c>
      <c r="L74" s="282"/>
      <c r="M74" s="283"/>
      <c r="N74" s="140">
        <f>ESTIMATE!N203</f>
        <v>0</v>
      </c>
      <c r="O74" s="140"/>
      <c r="P74" s="227">
        <f>P69*N74</f>
        <v>0</v>
      </c>
      <c r="R74" s="42"/>
      <c r="S74" s="42"/>
      <c r="T74" s="42"/>
      <c r="U74" s="42"/>
      <c r="V74" s="42"/>
      <c r="W74" s="42"/>
      <c r="X74" s="42"/>
      <c r="Y74" s="42"/>
      <c r="Z74" s="42"/>
      <c r="AA74" s="42"/>
      <c r="AB74" s="42"/>
      <c r="AC74" s="42"/>
      <c r="AD74" s="42"/>
      <c r="AE74" s="42"/>
      <c r="AF74" s="42"/>
      <c r="AG74" s="42"/>
      <c r="AH74" s="42"/>
      <c r="AI74" s="42"/>
      <c r="AJ74" s="42"/>
      <c r="AK74" s="42"/>
      <c r="AL74" s="42"/>
      <c r="AM74" s="42"/>
      <c r="AN74" s="42"/>
      <c r="AO74" s="42"/>
      <c r="AP74" s="42"/>
      <c r="AQ74" s="42"/>
      <c r="AR74" s="42"/>
      <c r="AS74" s="42"/>
      <c r="AT74" s="42"/>
      <c r="AU74" s="42"/>
      <c r="AV74" s="42"/>
      <c r="AW74" s="42"/>
      <c r="AX74" s="42"/>
      <c r="AY74" s="42"/>
      <c r="AZ74" s="42"/>
      <c r="BA74" s="42"/>
      <c r="BB74" s="42"/>
      <c r="BC74" s="42"/>
      <c r="BD74" s="42"/>
      <c r="BE74" s="42"/>
      <c r="BF74" s="42"/>
      <c r="BG74" s="42"/>
      <c r="BH74" s="42"/>
      <c r="BI74" s="42"/>
      <c r="BJ74" s="42"/>
      <c r="BK74" s="42"/>
      <c r="BL74" s="42"/>
      <c r="BM74" s="42"/>
      <c r="BN74" s="42"/>
      <c r="BO74" s="42"/>
      <c r="BP74" s="42"/>
      <c r="BQ74" s="42"/>
      <c r="BR74" s="42"/>
      <c r="BS74" s="42"/>
      <c r="BT74" s="42"/>
      <c r="BU74" s="42"/>
      <c r="BV74" s="42"/>
      <c r="BW74" s="42"/>
      <c r="BX74" s="42"/>
      <c r="BY74" s="42"/>
      <c r="BZ74" s="42"/>
      <c r="CA74" s="42"/>
      <c r="CB74" s="42"/>
      <c r="CC74" s="42"/>
      <c r="CD74" s="42"/>
      <c r="CE74" s="42"/>
      <c r="CF74" s="42"/>
      <c r="CG74" s="42"/>
      <c r="CH74" s="42"/>
      <c r="CI74" s="42"/>
      <c r="CJ74" s="42"/>
      <c r="CK74" s="42"/>
      <c r="CL74" s="42"/>
      <c r="CM74" s="42"/>
      <c r="CN74" s="42"/>
      <c r="CO74" s="42"/>
      <c r="CP74" s="42"/>
      <c r="CQ74" s="42"/>
      <c r="CR74" s="42"/>
      <c r="CS74" s="42"/>
      <c r="CT74" s="42"/>
      <c r="CU74" s="42"/>
      <c r="CV74" s="42"/>
      <c r="CW74" s="42"/>
      <c r="CX74" s="42"/>
      <c r="CY74" s="42"/>
      <c r="CZ74" s="42"/>
      <c r="DA74" s="42"/>
      <c r="DB74" s="42"/>
      <c r="DC74" s="42"/>
      <c r="DD74" s="42"/>
      <c r="DE74" s="42"/>
      <c r="DF74" s="42"/>
      <c r="DG74" s="42"/>
      <c r="DH74" s="42"/>
      <c r="DI74" s="42"/>
      <c r="DJ74" s="42"/>
      <c r="DK74" s="42"/>
      <c r="DL74" s="42"/>
      <c r="DM74" s="42"/>
      <c r="DN74" s="42"/>
      <c r="DO74" s="42"/>
      <c r="DP74" s="42"/>
      <c r="DQ74" s="42"/>
      <c r="DR74" s="42"/>
      <c r="DS74" s="42"/>
      <c r="DT74" s="42"/>
      <c r="DU74" s="42"/>
      <c r="DV74" s="42"/>
      <c r="DW74" s="42"/>
      <c r="DX74" s="42"/>
      <c r="DY74" s="42"/>
      <c r="DZ74" s="42"/>
      <c r="EA74" s="42"/>
      <c r="EB74" s="42"/>
      <c r="EC74" s="42"/>
      <c r="ED74" s="42"/>
      <c r="EE74" s="42"/>
      <c r="EF74" s="42"/>
      <c r="EG74" s="42"/>
      <c r="EH74" s="42"/>
      <c r="EI74" s="42"/>
      <c r="EJ74" s="42"/>
      <c r="EK74" s="42"/>
      <c r="EL74" s="42"/>
      <c r="EM74" s="42"/>
      <c r="EN74" s="42"/>
      <c r="EO74" s="42"/>
      <c r="EP74" s="42"/>
      <c r="EQ74" s="42"/>
      <c r="ER74" s="42"/>
      <c r="ES74" s="42"/>
      <c r="ET74" s="42"/>
      <c r="EU74" s="42"/>
      <c r="EV74" s="42"/>
      <c r="EW74" s="42"/>
      <c r="EX74" s="42"/>
      <c r="EY74" s="42"/>
      <c r="EZ74" s="42"/>
      <c r="FA74" s="42"/>
      <c r="FB74" s="42"/>
      <c r="FC74" s="42"/>
      <c r="FD74" s="42"/>
      <c r="FE74" s="42"/>
      <c r="FF74" s="42"/>
      <c r="FG74" s="42"/>
      <c r="FH74" s="42"/>
      <c r="FI74" s="42"/>
      <c r="FJ74" s="42"/>
      <c r="FK74" s="42"/>
      <c r="FL74" s="42"/>
      <c r="FM74" s="42"/>
      <c r="FN74" s="42"/>
      <c r="FO74" s="42"/>
      <c r="FP74" s="42"/>
      <c r="FQ74" s="42"/>
      <c r="FR74" s="42"/>
      <c r="FS74" s="42"/>
      <c r="FT74" s="42"/>
      <c r="FU74" s="42"/>
      <c r="FV74" s="42"/>
      <c r="FW74" s="42"/>
      <c r="FX74" s="42"/>
      <c r="FY74" s="42"/>
      <c r="FZ74" s="42"/>
      <c r="GA74" s="42"/>
      <c r="GB74" s="42"/>
      <c r="GC74" s="42"/>
      <c r="GD74" s="42"/>
      <c r="GE74" s="42"/>
      <c r="GF74" s="42"/>
      <c r="GG74" s="42"/>
      <c r="GH74" s="42"/>
      <c r="GI74" s="42"/>
      <c r="GJ74" s="42"/>
      <c r="GK74" s="42"/>
      <c r="GL74" s="42"/>
      <c r="GM74" s="42"/>
      <c r="GN74" s="42"/>
      <c r="GO74" s="42"/>
      <c r="GP74" s="42"/>
      <c r="GQ74" s="42"/>
      <c r="GR74" s="42"/>
      <c r="GS74" s="42"/>
      <c r="GT74" s="42"/>
      <c r="GU74" s="42"/>
      <c r="GV74" s="42"/>
      <c r="GW74" s="42"/>
      <c r="GX74" s="42"/>
      <c r="GY74" s="42"/>
      <c r="GZ74" s="42"/>
      <c r="HA74" s="42"/>
      <c r="HB74" s="42"/>
      <c r="HC74" s="42"/>
      <c r="HD74" s="42"/>
      <c r="HE74" s="42"/>
      <c r="HF74" s="42"/>
      <c r="HG74" s="42"/>
      <c r="HH74" s="42"/>
      <c r="HI74" s="42"/>
      <c r="HJ74" s="42"/>
      <c r="HK74" s="42"/>
      <c r="HL74" s="42"/>
      <c r="HM74" s="42"/>
      <c r="HN74" s="42"/>
      <c r="HO74" s="42"/>
      <c r="HP74" s="42"/>
      <c r="HQ74" s="42"/>
      <c r="HR74" s="42"/>
      <c r="HS74" s="42"/>
      <c r="HT74" s="42"/>
      <c r="HU74" s="42"/>
      <c r="HV74" s="42"/>
      <c r="HW74" s="42"/>
      <c r="HX74" s="42"/>
      <c r="HY74" s="42"/>
      <c r="HZ74" s="42"/>
      <c r="IA74" s="42"/>
      <c r="IB74" s="42"/>
      <c r="IC74" s="42"/>
      <c r="ID74" s="42"/>
      <c r="IE74" s="42"/>
      <c r="IF74" s="42"/>
      <c r="IG74" s="42"/>
      <c r="IH74" s="42"/>
      <c r="II74" s="42"/>
      <c r="IJ74" s="42"/>
      <c r="IK74" s="42"/>
      <c r="IL74" s="42"/>
      <c r="IM74" s="42"/>
      <c r="IN74" s="42"/>
      <c r="IO74" s="42"/>
      <c r="IP74" s="42"/>
      <c r="IQ74" s="42"/>
      <c r="IR74" s="42"/>
      <c r="IS74" s="42"/>
      <c r="IT74" s="42"/>
      <c r="IU74" s="42"/>
      <c r="IV74" s="42"/>
      <c r="IW74" s="42"/>
      <c r="IX74" s="42"/>
      <c r="IY74" s="42"/>
      <c r="IZ74" s="42"/>
      <c r="JA74" s="42"/>
      <c r="JB74" s="42"/>
      <c r="JC74" s="42"/>
      <c r="JD74" s="42"/>
      <c r="JE74" s="42"/>
      <c r="JF74" s="42"/>
      <c r="JG74" s="42"/>
      <c r="JH74" s="42"/>
      <c r="JI74" s="42"/>
      <c r="JJ74" s="42"/>
      <c r="JK74" s="42"/>
      <c r="JL74" s="42"/>
      <c r="JM74" s="42"/>
      <c r="JN74" s="42"/>
      <c r="JO74" s="42"/>
      <c r="JP74" s="42"/>
      <c r="JQ74" s="42"/>
      <c r="JR74" s="42"/>
      <c r="JS74" s="42"/>
      <c r="JT74" s="42"/>
      <c r="JU74" s="42"/>
      <c r="JV74" s="42"/>
      <c r="JW74" s="42"/>
      <c r="JX74" s="42"/>
      <c r="JY74" s="42"/>
      <c r="JZ74" s="42"/>
      <c r="KA74" s="42"/>
      <c r="KB74" s="42"/>
      <c r="KC74" s="42"/>
      <c r="KD74" s="42"/>
      <c r="KE74" s="42"/>
      <c r="KF74" s="42"/>
      <c r="KG74" s="42"/>
      <c r="KH74" s="42"/>
      <c r="KI74" s="42"/>
      <c r="KJ74" s="42"/>
      <c r="KK74" s="42"/>
      <c r="KL74" s="42"/>
      <c r="KM74" s="42"/>
      <c r="KN74" s="42"/>
      <c r="KO74" s="42"/>
      <c r="KP74" s="42"/>
      <c r="KQ74" s="42"/>
      <c r="KR74" s="42"/>
      <c r="KS74" s="42"/>
      <c r="KT74" s="42"/>
      <c r="KU74" s="42"/>
      <c r="KV74" s="42"/>
      <c r="KW74" s="42"/>
      <c r="KX74" s="42"/>
      <c r="KY74" s="42"/>
      <c r="KZ74" s="42"/>
      <c r="LA74" s="42"/>
      <c r="LB74" s="42"/>
      <c r="LC74" s="42"/>
      <c r="LD74" s="42"/>
      <c r="LE74" s="42"/>
      <c r="LF74" s="42"/>
      <c r="LG74" s="42"/>
      <c r="LH74" s="42"/>
      <c r="LI74" s="42"/>
      <c r="LJ74" s="42"/>
      <c r="LK74" s="42"/>
      <c r="LL74" s="42"/>
      <c r="LM74" s="42"/>
      <c r="LN74" s="42"/>
      <c r="LO74" s="42"/>
      <c r="LP74" s="42"/>
      <c r="LQ74" s="42"/>
      <c r="LR74" s="42"/>
      <c r="LS74" s="42"/>
      <c r="LT74" s="42"/>
      <c r="LU74" s="42"/>
      <c r="LV74" s="42"/>
      <c r="LW74" s="42"/>
      <c r="LX74" s="42"/>
      <c r="LY74" s="42"/>
      <c r="LZ74" s="42"/>
      <c r="MA74" s="42"/>
      <c r="MB74" s="42"/>
      <c r="MC74" s="42"/>
      <c r="MD74" s="42"/>
      <c r="ME74" s="42"/>
      <c r="MF74" s="42"/>
      <c r="MG74" s="42"/>
      <c r="MH74" s="42"/>
      <c r="MI74" s="42"/>
      <c r="MJ74" s="42"/>
      <c r="MK74" s="42"/>
      <c r="ML74" s="42"/>
      <c r="MM74" s="42"/>
      <c r="MN74" s="42"/>
      <c r="MO74" s="42"/>
      <c r="MP74" s="42"/>
      <c r="MQ74" s="42"/>
      <c r="MR74" s="42"/>
      <c r="MS74" s="42"/>
      <c r="MT74" s="42"/>
      <c r="MU74" s="42"/>
      <c r="MV74" s="42"/>
      <c r="MW74" s="42"/>
      <c r="MX74" s="42"/>
      <c r="MY74" s="42"/>
      <c r="MZ74" s="42"/>
      <c r="NA74" s="42"/>
      <c r="NB74" s="42"/>
      <c r="NC74" s="42"/>
      <c r="ND74" s="42"/>
      <c r="NE74" s="42"/>
      <c r="NF74" s="42"/>
      <c r="NG74" s="42"/>
      <c r="NH74" s="42"/>
      <c r="NI74" s="42"/>
      <c r="NJ74" s="42"/>
      <c r="NK74" s="42"/>
      <c r="NL74" s="42"/>
      <c r="NM74" s="42"/>
      <c r="NN74" s="42"/>
      <c r="NO74" s="42"/>
      <c r="NP74" s="42"/>
      <c r="NQ74" s="42"/>
      <c r="NR74" s="42"/>
      <c r="NS74" s="42"/>
      <c r="NT74" s="42"/>
      <c r="NU74" s="42"/>
      <c r="NV74" s="42"/>
      <c r="NW74" s="42"/>
      <c r="NX74" s="42"/>
      <c r="NY74" s="42"/>
      <c r="NZ74" s="42"/>
      <c r="OA74" s="42"/>
      <c r="OB74" s="42"/>
      <c r="OC74" s="42"/>
      <c r="OD74" s="42"/>
      <c r="OE74" s="42"/>
      <c r="OF74" s="42"/>
      <c r="OG74" s="42"/>
      <c r="OH74" s="42"/>
      <c r="OI74" s="42"/>
      <c r="OJ74" s="42"/>
      <c r="OK74" s="42"/>
      <c r="OL74" s="42"/>
      <c r="OM74" s="42"/>
      <c r="ON74" s="42"/>
      <c r="OO74" s="42"/>
      <c r="OP74" s="42"/>
      <c r="OQ74" s="42"/>
      <c r="OR74" s="42"/>
      <c r="OS74" s="42"/>
    </row>
    <row r="75" spans="1:409" ht="16.5">
      <c r="A75" s="43"/>
      <c r="B75" s="164"/>
      <c r="C75" s="162"/>
      <c r="D75" s="29"/>
      <c r="E75" s="162"/>
      <c r="F75" s="162"/>
      <c r="G75" s="129"/>
      <c r="H75" s="217"/>
      <c r="I75" s="53"/>
      <c r="J75" s="217"/>
      <c r="K75" s="281" t="s">
        <v>21</v>
      </c>
      <c r="L75" s="282"/>
      <c r="M75" s="283"/>
      <c r="N75" s="140">
        <f>ESTIMATE!N204</f>
        <v>0.02</v>
      </c>
      <c r="O75" s="140"/>
      <c r="P75" s="227">
        <f>P69*N75</f>
        <v>3692.6996398000006</v>
      </c>
      <c r="R75" s="42"/>
      <c r="S75" s="42"/>
      <c r="T75" s="42"/>
      <c r="U75" s="42"/>
      <c r="V75" s="42"/>
      <c r="W75" s="42"/>
      <c r="X75" s="42"/>
      <c r="Y75" s="42"/>
      <c r="Z75" s="42"/>
      <c r="AA75" s="42"/>
      <c r="AB75" s="42"/>
      <c r="AC75" s="42"/>
      <c r="AD75" s="42"/>
      <c r="AE75" s="42"/>
      <c r="AF75" s="42"/>
      <c r="AG75" s="42"/>
      <c r="AH75" s="42"/>
      <c r="AI75" s="42"/>
      <c r="AJ75" s="42"/>
      <c r="AK75" s="42"/>
      <c r="AL75" s="42"/>
      <c r="AM75" s="42"/>
      <c r="AN75" s="42"/>
      <c r="AO75" s="42"/>
      <c r="AP75" s="42"/>
      <c r="AQ75" s="42"/>
      <c r="AR75" s="42"/>
      <c r="AS75" s="42"/>
      <c r="AT75" s="42"/>
      <c r="AU75" s="42"/>
      <c r="AV75" s="42"/>
      <c r="AW75" s="42"/>
      <c r="AX75" s="42"/>
      <c r="AY75" s="42"/>
      <c r="AZ75" s="42"/>
      <c r="BA75" s="42"/>
      <c r="BB75" s="42"/>
      <c r="BC75" s="42"/>
      <c r="BD75" s="42"/>
      <c r="BE75" s="42"/>
      <c r="BF75" s="42"/>
      <c r="BG75" s="42"/>
      <c r="BH75" s="42"/>
      <c r="BI75" s="42"/>
      <c r="BJ75" s="42"/>
      <c r="BK75" s="42"/>
      <c r="BL75" s="42"/>
      <c r="BM75" s="42"/>
      <c r="BN75" s="42"/>
      <c r="BO75" s="42"/>
      <c r="BP75" s="42"/>
      <c r="BQ75" s="42"/>
      <c r="BR75" s="42"/>
      <c r="BS75" s="42"/>
      <c r="BT75" s="42"/>
      <c r="BU75" s="42"/>
      <c r="BV75" s="42"/>
      <c r="BW75" s="42"/>
      <c r="BX75" s="42"/>
      <c r="BY75" s="42"/>
      <c r="BZ75" s="42"/>
      <c r="CA75" s="42"/>
      <c r="CB75" s="42"/>
      <c r="CC75" s="42"/>
      <c r="CD75" s="42"/>
      <c r="CE75" s="42"/>
      <c r="CF75" s="42"/>
      <c r="CG75" s="42"/>
      <c r="CH75" s="42"/>
      <c r="CI75" s="42"/>
      <c r="CJ75" s="42"/>
      <c r="CK75" s="42"/>
      <c r="CL75" s="42"/>
      <c r="CM75" s="42"/>
      <c r="CN75" s="42"/>
      <c r="CO75" s="42"/>
      <c r="CP75" s="42"/>
      <c r="CQ75" s="42"/>
      <c r="CR75" s="42"/>
      <c r="CS75" s="42"/>
      <c r="CT75" s="42"/>
      <c r="CU75" s="42"/>
      <c r="CV75" s="42"/>
      <c r="CW75" s="42"/>
      <c r="CX75" s="42"/>
      <c r="CY75" s="42"/>
      <c r="CZ75" s="42"/>
      <c r="DA75" s="42"/>
      <c r="DB75" s="42"/>
      <c r="DC75" s="42"/>
      <c r="DD75" s="42"/>
      <c r="DE75" s="42"/>
      <c r="DF75" s="42"/>
      <c r="DG75" s="42"/>
      <c r="DH75" s="42"/>
      <c r="DI75" s="42"/>
      <c r="DJ75" s="42"/>
      <c r="DK75" s="42"/>
      <c r="DL75" s="42"/>
      <c r="DM75" s="42"/>
      <c r="DN75" s="42"/>
      <c r="DO75" s="42"/>
      <c r="DP75" s="42"/>
      <c r="DQ75" s="42"/>
      <c r="DR75" s="42"/>
      <c r="DS75" s="42"/>
      <c r="DT75" s="42"/>
      <c r="DU75" s="42"/>
      <c r="DV75" s="42"/>
      <c r="DW75" s="42"/>
      <c r="DX75" s="42"/>
      <c r="DY75" s="42"/>
      <c r="DZ75" s="42"/>
      <c r="EA75" s="42"/>
      <c r="EB75" s="42"/>
      <c r="EC75" s="42"/>
      <c r="ED75" s="42"/>
      <c r="EE75" s="42"/>
      <c r="EF75" s="42"/>
      <c r="EG75" s="42"/>
      <c r="EH75" s="42"/>
      <c r="EI75" s="42"/>
      <c r="EJ75" s="42"/>
      <c r="EK75" s="42"/>
      <c r="EL75" s="42"/>
      <c r="EM75" s="42"/>
      <c r="EN75" s="42"/>
      <c r="EO75" s="42"/>
      <c r="EP75" s="42"/>
      <c r="EQ75" s="42"/>
      <c r="ER75" s="42"/>
      <c r="ES75" s="42"/>
      <c r="ET75" s="42"/>
      <c r="EU75" s="42"/>
      <c r="EV75" s="42"/>
      <c r="EW75" s="42"/>
      <c r="EX75" s="42"/>
      <c r="EY75" s="42"/>
      <c r="EZ75" s="42"/>
      <c r="FA75" s="42"/>
      <c r="FB75" s="42"/>
      <c r="FC75" s="42"/>
      <c r="FD75" s="42"/>
      <c r="FE75" s="42"/>
      <c r="FF75" s="42"/>
      <c r="FG75" s="42"/>
      <c r="FH75" s="42"/>
      <c r="FI75" s="42"/>
      <c r="FJ75" s="42"/>
      <c r="FK75" s="42"/>
      <c r="FL75" s="42"/>
      <c r="FM75" s="42"/>
      <c r="FN75" s="42"/>
      <c r="FO75" s="42"/>
      <c r="FP75" s="42"/>
      <c r="FQ75" s="42"/>
      <c r="FR75" s="42"/>
      <c r="FS75" s="42"/>
      <c r="FT75" s="42"/>
      <c r="FU75" s="42"/>
      <c r="FV75" s="42"/>
      <c r="FW75" s="42"/>
      <c r="FX75" s="42"/>
      <c r="FY75" s="42"/>
      <c r="FZ75" s="42"/>
      <c r="GA75" s="42"/>
      <c r="GB75" s="42"/>
      <c r="GC75" s="42"/>
      <c r="GD75" s="42"/>
      <c r="GE75" s="42"/>
      <c r="GF75" s="42"/>
      <c r="GG75" s="42"/>
      <c r="GH75" s="42"/>
      <c r="GI75" s="42"/>
      <c r="GJ75" s="42"/>
      <c r="GK75" s="42"/>
      <c r="GL75" s="42"/>
      <c r="GM75" s="42"/>
      <c r="GN75" s="42"/>
      <c r="GO75" s="42"/>
      <c r="GP75" s="42"/>
      <c r="GQ75" s="42"/>
      <c r="GR75" s="42"/>
      <c r="GS75" s="42"/>
      <c r="GT75" s="42"/>
      <c r="GU75" s="42"/>
      <c r="GV75" s="42"/>
      <c r="GW75" s="42"/>
      <c r="GX75" s="42"/>
      <c r="GY75" s="42"/>
      <c r="GZ75" s="42"/>
      <c r="HA75" s="42"/>
      <c r="HB75" s="42"/>
      <c r="HC75" s="42"/>
      <c r="HD75" s="42"/>
      <c r="HE75" s="42"/>
      <c r="HF75" s="42"/>
      <c r="HG75" s="42"/>
      <c r="HH75" s="42"/>
      <c r="HI75" s="42"/>
      <c r="HJ75" s="42"/>
      <c r="HK75" s="42"/>
      <c r="HL75" s="42"/>
      <c r="HM75" s="42"/>
      <c r="HN75" s="42"/>
      <c r="HO75" s="42"/>
      <c r="HP75" s="42"/>
      <c r="HQ75" s="42"/>
      <c r="HR75" s="42"/>
      <c r="HS75" s="42"/>
      <c r="HT75" s="42"/>
      <c r="HU75" s="42"/>
      <c r="HV75" s="42"/>
      <c r="HW75" s="42"/>
      <c r="HX75" s="42"/>
      <c r="HY75" s="42"/>
      <c r="HZ75" s="42"/>
      <c r="IA75" s="42"/>
      <c r="IB75" s="42"/>
      <c r="IC75" s="42"/>
      <c r="ID75" s="42"/>
      <c r="IE75" s="42"/>
      <c r="IF75" s="42"/>
      <c r="IG75" s="42"/>
      <c r="IH75" s="42"/>
      <c r="II75" s="42"/>
      <c r="IJ75" s="42"/>
      <c r="IK75" s="42"/>
      <c r="IL75" s="42"/>
      <c r="IM75" s="42"/>
      <c r="IN75" s="42"/>
      <c r="IO75" s="42"/>
      <c r="IP75" s="42"/>
      <c r="IQ75" s="42"/>
      <c r="IR75" s="42"/>
      <c r="IS75" s="42"/>
      <c r="IT75" s="42"/>
      <c r="IU75" s="42"/>
      <c r="IV75" s="42"/>
      <c r="IW75" s="42"/>
      <c r="IX75" s="42"/>
      <c r="IY75" s="42"/>
      <c r="IZ75" s="42"/>
      <c r="JA75" s="42"/>
      <c r="JB75" s="42"/>
      <c r="JC75" s="42"/>
      <c r="JD75" s="42"/>
      <c r="JE75" s="42"/>
      <c r="JF75" s="42"/>
      <c r="JG75" s="42"/>
      <c r="JH75" s="42"/>
      <c r="JI75" s="42"/>
      <c r="JJ75" s="42"/>
      <c r="JK75" s="42"/>
      <c r="JL75" s="42"/>
      <c r="JM75" s="42"/>
      <c r="JN75" s="42"/>
      <c r="JO75" s="42"/>
      <c r="JP75" s="42"/>
      <c r="JQ75" s="42"/>
      <c r="JR75" s="42"/>
      <c r="JS75" s="42"/>
      <c r="JT75" s="42"/>
      <c r="JU75" s="42"/>
      <c r="JV75" s="42"/>
      <c r="JW75" s="42"/>
      <c r="JX75" s="42"/>
      <c r="JY75" s="42"/>
      <c r="JZ75" s="42"/>
      <c r="KA75" s="42"/>
      <c r="KB75" s="42"/>
      <c r="KC75" s="42"/>
      <c r="KD75" s="42"/>
      <c r="KE75" s="42"/>
      <c r="KF75" s="42"/>
      <c r="KG75" s="42"/>
      <c r="KH75" s="42"/>
      <c r="KI75" s="42"/>
      <c r="KJ75" s="42"/>
      <c r="KK75" s="42"/>
      <c r="KL75" s="42"/>
      <c r="KM75" s="42"/>
      <c r="KN75" s="42"/>
      <c r="KO75" s="42"/>
      <c r="KP75" s="42"/>
      <c r="KQ75" s="42"/>
      <c r="KR75" s="42"/>
      <c r="KS75" s="42"/>
      <c r="KT75" s="42"/>
      <c r="KU75" s="42"/>
      <c r="KV75" s="42"/>
      <c r="KW75" s="42"/>
      <c r="KX75" s="42"/>
      <c r="KY75" s="42"/>
      <c r="KZ75" s="42"/>
      <c r="LA75" s="42"/>
      <c r="LB75" s="42"/>
      <c r="LC75" s="42"/>
      <c r="LD75" s="42"/>
      <c r="LE75" s="42"/>
      <c r="LF75" s="42"/>
      <c r="LG75" s="42"/>
      <c r="LH75" s="42"/>
      <c r="LI75" s="42"/>
      <c r="LJ75" s="42"/>
      <c r="LK75" s="42"/>
      <c r="LL75" s="42"/>
      <c r="LM75" s="42"/>
      <c r="LN75" s="42"/>
      <c r="LO75" s="42"/>
      <c r="LP75" s="42"/>
      <c r="LQ75" s="42"/>
      <c r="LR75" s="42"/>
      <c r="LS75" s="42"/>
      <c r="LT75" s="42"/>
      <c r="LU75" s="42"/>
      <c r="LV75" s="42"/>
      <c r="LW75" s="42"/>
      <c r="LX75" s="42"/>
      <c r="LY75" s="42"/>
      <c r="LZ75" s="42"/>
      <c r="MA75" s="42"/>
      <c r="MB75" s="42"/>
      <c r="MC75" s="42"/>
      <c r="MD75" s="42"/>
      <c r="ME75" s="42"/>
      <c r="MF75" s="42"/>
      <c r="MG75" s="42"/>
      <c r="MH75" s="42"/>
      <c r="MI75" s="42"/>
      <c r="MJ75" s="42"/>
      <c r="MK75" s="42"/>
      <c r="ML75" s="42"/>
      <c r="MM75" s="42"/>
      <c r="MN75" s="42"/>
      <c r="MO75" s="42"/>
      <c r="MP75" s="42"/>
      <c r="MQ75" s="42"/>
      <c r="MR75" s="42"/>
      <c r="MS75" s="42"/>
      <c r="MT75" s="42"/>
      <c r="MU75" s="42"/>
      <c r="MV75" s="42"/>
      <c r="MW75" s="42"/>
      <c r="MX75" s="42"/>
      <c r="MY75" s="42"/>
      <c r="MZ75" s="42"/>
      <c r="NA75" s="42"/>
      <c r="NB75" s="42"/>
      <c r="NC75" s="42"/>
      <c r="ND75" s="42"/>
      <c r="NE75" s="42"/>
      <c r="NF75" s="42"/>
      <c r="NG75" s="42"/>
      <c r="NH75" s="42"/>
      <c r="NI75" s="42"/>
      <c r="NJ75" s="42"/>
      <c r="NK75" s="42"/>
      <c r="NL75" s="42"/>
      <c r="NM75" s="42"/>
      <c r="NN75" s="42"/>
      <c r="NO75" s="42"/>
      <c r="NP75" s="42"/>
      <c r="NQ75" s="42"/>
      <c r="NR75" s="42"/>
      <c r="NS75" s="42"/>
      <c r="NT75" s="42"/>
      <c r="NU75" s="42"/>
      <c r="NV75" s="42"/>
      <c r="NW75" s="42"/>
      <c r="NX75" s="42"/>
      <c r="NY75" s="42"/>
      <c r="NZ75" s="42"/>
      <c r="OA75" s="42"/>
      <c r="OB75" s="42"/>
      <c r="OC75" s="42"/>
      <c r="OD75" s="42"/>
      <c r="OE75" s="42"/>
      <c r="OF75" s="42"/>
      <c r="OG75" s="42"/>
      <c r="OH75" s="42"/>
      <c r="OI75" s="42"/>
      <c r="OJ75" s="42"/>
      <c r="OK75" s="42"/>
      <c r="OL75" s="42"/>
      <c r="OM75" s="42"/>
      <c r="ON75" s="42"/>
      <c r="OO75" s="42"/>
      <c r="OP75" s="42"/>
      <c r="OQ75" s="42"/>
      <c r="OR75" s="42"/>
      <c r="OS75" s="42"/>
    </row>
    <row r="76" spans="1:409" ht="17" thickBot="1">
      <c r="A76" s="43"/>
      <c r="B76" s="164"/>
      <c r="C76" s="162"/>
      <c r="D76" s="29"/>
      <c r="E76" s="162"/>
      <c r="F76" s="162"/>
      <c r="G76" s="129"/>
      <c r="H76" s="217"/>
      <c r="I76" s="53"/>
      <c r="J76" s="217"/>
      <c r="K76" s="44"/>
      <c r="L76" s="275"/>
      <c r="M76" s="275"/>
      <c r="N76" s="275"/>
      <c r="O76" s="276"/>
      <c r="P76" s="141"/>
      <c r="R76" s="42"/>
      <c r="S76" s="42"/>
      <c r="T76" s="42"/>
      <c r="U76" s="42"/>
      <c r="V76" s="42"/>
      <c r="W76" s="42"/>
      <c r="X76" s="42"/>
      <c r="Y76" s="42"/>
      <c r="Z76" s="42"/>
      <c r="AA76" s="42"/>
      <c r="AB76" s="42"/>
      <c r="AC76" s="42"/>
      <c r="AD76" s="42"/>
      <c r="AE76" s="42"/>
      <c r="AF76" s="42"/>
      <c r="AG76" s="42"/>
      <c r="AH76" s="42"/>
      <c r="AI76" s="42"/>
      <c r="AJ76" s="42"/>
      <c r="AK76" s="42"/>
      <c r="AL76" s="42"/>
      <c r="AM76" s="42"/>
      <c r="AN76" s="42"/>
      <c r="AO76" s="42"/>
      <c r="AP76" s="42"/>
      <c r="AQ76" s="42"/>
      <c r="AR76" s="42"/>
      <c r="AS76" s="42"/>
      <c r="AT76" s="42"/>
      <c r="AU76" s="42"/>
      <c r="AV76" s="42"/>
      <c r="AW76" s="42"/>
      <c r="AX76" s="42"/>
      <c r="AY76" s="42"/>
      <c r="AZ76" s="42"/>
      <c r="BA76" s="42"/>
      <c r="BB76" s="42"/>
      <c r="BC76" s="42"/>
      <c r="BD76" s="42"/>
      <c r="BE76" s="42"/>
      <c r="BF76" s="42"/>
      <c r="BG76" s="42"/>
      <c r="BH76" s="42"/>
      <c r="BI76" s="42"/>
      <c r="BJ76" s="42"/>
      <c r="BK76" s="42"/>
      <c r="BL76" s="42"/>
      <c r="BM76" s="42"/>
      <c r="BN76" s="42"/>
      <c r="BO76" s="42"/>
      <c r="BP76" s="42"/>
      <c r="BQ76" s="42"/>
      <c r="BR76" s="42"/>
      <c r="BS76" s="42"/>
      <c r="BT76" s="42"/>
      <c r="BU76" s="42"/>
      <c r="BV76" s="42"/>
      <c r="BW76" s="42"/>
      <c r="BX76" s="42"/>
      <c r="BY76" s="42"/>
      <c r="BZ76" s="42"/>
      <c r="CA76" s="42"/>
      <c r="CB76" s="42"/>
      <c r="CC76" s="42"/>
      <c r="CD76" s="42"/>
      <c r="CE76" s="42"/>
      <c r="CF76" s="42"/>
      <c r="CG76" s="42"/>
      <c r="CH76" s="42"/>
      <c r="CI76" s="42"/>
      <c r="CJ76" s="42"/>
      <c r="CK76" s="42"/>
      <c r="CL76" s="42"/>
      <c r="CM76" s="42"/>
      <c r="CN76" s="42"/>
      <c r="CO76" s="42"/>
      <c r="CP76" s="42"/>
      <c r="CQ76" s="42"/>
      <c r="CR76" s="42"/>
      <c r="CS76" s="42"/>
      <c r="CT76" s="42"/>
      <c r="CU76" s="42"/>
      <c r="CV76" s="42"/>
      <c r="CW76" s="42"/>
      <c r="CX76" s="42"/>
      <c r="CY76" s="42"/>
      <c r="CZ76" s="42"/>
      <c r="DA76" s="42"/>
      <c r="DB76" s="42"/>
      <c r="DC76" s="42"/>
      <c r="DD76" s="42"/>
      <c r="DE76" s="42"/>
      <c r="DF76" s="42"/>
      <c r="DG76" s="42"/>
      <c r="DH76" s="42"/>
      <c r="DI76" s="42"/>
      <c r="DJ76" s="42"/>
      <c r="DK76" s="42"/>
      <c r="DL76" s="42"/>
      <c r="DM76" s="42"/>
      <c r="DN76" s="42"/>
      <c r="DO76" s="42"/>
      <c r="DP76" s="42"/>
      <c r="DQ76" s="42"/>
      <c r="DR76" s="42"/>
      <c r="DS76" s="42"/>
      <c r="DT76" s="42"/>
      <c r="DU76" s="42"/>
      <c r="DV76" s="42"/>
      <c r="DW76" s="42"/>
      <c r="DX76" s="42"/>
      <c r="DY76" s="42"/>
      <c r="DZ76" s="42"/>
      <c r="EA76" s="42"/>
      <c r="EB76" s="42"/>
      <c r="EC76" s="42"/>
      <c r="ED76" s="42"/>
      <c r="EE76" s="42"/>
      <c r="EF76" s="42"/>
      <c r="EG76" s="42"/>
      <c r="EH76" s="42"/>
      <c r="EI76" s="42"/>
      <c r="EJ76" s="42"/>
      <c r="EK76" s="42"/>
      <c r="EL76" s="42"/>
      <c r="EM76" s="42"/>
      <c r="EN76" s="42"/>
      <c r="EO76" s="42"/>
      <c r="EP76" s="42"/>
      <c r="EQ76" s="42"/>
      <c r="ER76" s="42"/>
      <c r="ES76" s="42"/>
      <c r="ET76" s="42"/>
      <c r="EU76" s="42"/>
      <c r="EV76" s="42"/>
      <c r="EW76" s="42"/>
      <c r="EX76" s="42"/>
      <c r="EY76" s="42"/>
      <c r="EZ76" s="42"/>
      <c r="FA76" s="42"/>
      <c r="FB76" s="42"/>
      <c r="FC76" s="42"/>
      <c r="FD76" s="42"/>
      <c r="FE76" s="42"/>
      <c r="FF76" s="42"/>
      <c r="FG76" s="42"/>
      <c r="FH76" s="42"/>
      <c r="FI76" s="42"/>
      <c r="FJ76" s="42"/>
      <c r="FK76" s="42"/>
      <c r="FL76" s="42"/>
      <c r="FM76" s="42"/>
      <c r="FN76" s="42"/>
      <c r="FO76" s="42"/>
      <c r="FP76" s="42"/>
      <c r="FQ76" s="42"/>
      <c r="FR76" s="42"/>
      <c r="FS76" s="42"/>
      <c r="FT76" s="42"/>
      <c r="FU76" s="42"/>
      <c r="FV76" s="42"/>
      <c r="FW76" s="42"/>
      <c r="FX76" s="42"/>
      <c r="FY76" s="42"/>
      <c r="FZ76" s="42"/>
      <c r="GA76" s="42"/>
      <c r="GB76" s="42"/>
      <c r="GC76" s="42"/>
      <c r="GD76" s="42"/>
      <c r="GE76" s="42"/>
      <c r="GF76" s="42"/>
      <c r="GG76" s="42"/>
      <c r="GH76" s="42"/>
      <c r="GI76" s="42"/>
      <c r="GJ76" s="42"/>
      <c r="GK76" s="42"/>
      <c r="GL76" s="42"/>
      <c r="GM76" s="42"/>
      <c r="GN76" s="42"/>
      <c r="GO76" s="42"/>
      <c r="GP76" s="42"/>
      <c r="GQ76" s="42"/>
      <c r="GR76" s="42"/>
      <c r="GS76" s="42"/>
      <c r="GT76" s="42"/>
      <c r="GU76" s="42"/>
      <c r="GV76" s="42"/>
      <c r="GW76" s="42"/>
      <c r="GX76" s="42"/>
      <c r="GY76" s="42"/>
      <c r="GZ76" s="42"/>
      <c r="HA76" s="42"/>
      <c r="HB76" s="42"/>
      <c r="HC76" s="42"/>
      <c r="HD76" s="42"/>
      <c r="HE76" s="42"/>
      <c r="HF76" s="42"/>
      <c r="HG76" s="42"/>
      <c r="HH76" s="42"/>
      <c r="HI76" s="42"/>
      <c r="HJ76" s="42"/>
      <c r="HK76" s="42"/>
      <c r="HL76" s="42"/>
      <c r="HM76" s="42"/>
      <c r="HN76" s="42"/>
      <c r="HO76" s="42"/>
      <c r="HP76" s="42"/>
      <c r="HQ76" s="42"/>
      <c r="HR76" s="42"/>
      <c r="HS76" s="42"/>
      <c r="HT76" s="42"/>
      <c r="HU76" s="42"/>
      <c r="HV76" s="42"/>
      <c r="HW76" s="42"/>
      <c r="HX76" s="42"/>
      <c r="HY76" s="42"/>
      <c r="HZ76" s="42"/>
      <c r="IA76" s="42"/>
      <c r="IB76" s="42"/>
      <c r="IC76" s="42"/>
      <c r="ID76" s="42"/>
      <c r="IE76" s="42"/>
      <c r="IF76" s="42"/>
      <c r="IG76" s="42"/>
      <c r="IH76" s="42"/>
      <c r="II76" s="42"/>
      <c r="IJ76" s="42"/>
      <c r="IK76" s="42"/>
      <c r="IL76" s="42"/>
      <c r="IM76" s="42"/>
      <c r="IN76" s="42"/>
      <c r="IO76" s="42"/>
      <c r="IP76" s="42"/>
      <c r="IQ76" s="42"/>
      <c r="IR76" s="42"/>
      <c r="IS76" s="42"/>
      <c r="IT76" s="42"/>
      <c r="IU76" s="42"/>
      <c r="IV76" s="42"/>
      <c r="IW76" s="42"/>
      <c r="IX76" s="42"/>
      <c r="IY76" s="42"/>
      <c r="IZ76" s="42"/>
      <c r="JA76" s="42"/>
      <c r="JB76" s="42"/>
      <c r="JC76" s="42"/>
      <c r="JD76" s="42"/>
      <c r="JE76" s="42"/>
      <c r="JF76" s="42"/>
      <c r="JG76" s="42"/>
      <c r="JH76" s="42"/>
      <c r="JI76" s="42"/>
      <c r="JJ76" s="42"/>
      <c r="JK76" s="42"/>
      <c r="JL76" s="42"/>
      <c r="JM76" s="42"/>
      <c r="JN76" s="42"/>
      <c r="JO76" s="42"/>
      <c r="JP76" s="42"/>
      <c r="JQ76" s="42"/>
      <c r="JR76" s="42"/>
      <c r="JS76" s="42"/>
      <c r="JT76" s="42"/>
      <c r="JU76" s="42"/>
      <c r="JV76" s="42"/>
      <c r="JW76" s="42"/>
      <c r="JX76" s="42"/>
      <c r="JY76" s="42"/>
      <c r="JZ76" s="42"/>
      <c r="KA76" s="42"/>
      <c r="KB76" s="42"/>
      <c r="KC76" s="42"/>
      <c r="KD76" s="42"/>
      <c r="KE76" s="42"/>
      <c r="KF76" s="42"/>
      <c r="KG76" s="42"/>
      <c r="KH76" s="42"/>
      <c r="KI76" s="42"/>
      <c r="KJ76" s="42"/>
      <c r="KK76" s="42"/>
      <c r="KL76" s="42"/>
      <c r="KM76" s="42"/>
      <c r="KN76" s="42"/>
      <c r="KO76" s="42"/>
      <c r="KP76" s="42"/>
      <c r="KQ76" s="42"/>
      <c r="KR76" s="42"/>
      <c r="KS76" s="42"/>
      <c r="KT76" s="42"/>
      <c r="KU76" s="42"/>
      <c r="KV76" s="42"/>
      <c r="KW76" s="42"/>
      <c r="KX76" s="42"/>
      <c r="KY76" s="42"/>
      <c r="KZ76" s="42"/>
      <c r="LA76" s="42"/>
      <c r="LB76" s="42"/>
      <c r="LC76" s="42"/>
      <c r="LD76" s="42"/>
      <c r="LE76" s="42"/>
      <c r="LF76" s="42"/>
      <c r="LG76" s="42"/>
      <c r="LH76" s="42"/>
      <c r="LI76" s="42"/>
      <c r="LJ76" s="42"/>
      <c r="LK76" s="42"/>
      <c r="LL76" s="42"/>
      <c r="LM76" s="42"/>
      <c r="LN76" s="42"/>
      <c r="LO76" s="42"/>
      <c r="LP76" s="42"/>
      <c r="LQ76" s="42"/>
      <c r="LR76" s="42"/>
      <c r="LS76" s="42"/>
      <c r="LT76" s="42"/>
      <c r="LU76" s="42"/>
      <c r="LV76" s="42"/>
      <c r="LW76" s="42"/>
      <c r="LX76" s="42"/>
      <c r="LY76" s="42"/>
      <c r="LZ76" s="42"/>
      <c r="MA76" s="42"/>
      <c r="MB76" s="42"/>
      <c r="MC76" s="42"/>
      <c r="MD76" s="42"/>
      <c r="ME76" s="42"/>
      <c r="MF76" s="42"/>
      <c r="MG76" s="42"/>
      <c r="MH76" s="42"/>
      <c r="MI76" s="42"/>
      <c r="MJ76" s="42"/>
      <c r="MK76" s="42"/>
      <c r="ML76" s="42"/>
      <c r="MM76" s="42"/>
      <c r="MN76" s="42"/>
      <c r="MO76" s="42"/>
      <c r="MP76" s="42"/>
      <c r="MQ76" s="42"/>
      <c r="MR76" s="42"/>
      <c r="MS76" s="42"/>
      <c r="MT76" s="42"/>
      <c r="MU76" s="42"/>
      <c r="MV76" s="42"/>
      <c r="MW76" s="42"/>
      <c r="MX76" s="42"/>
      <c r="MY76" s="42"/>
      <c r="MZ76" s="42"/>
      <c r="NA76" s="42"/>
      <c r="NB76" s="42"/>
      <c r="NC76" s="42"/>
      <c r="ND76" s="42"/>
      <c r="NE76" s="42"/>
      <c r="NF76" s="42"/>
      <c r="NG76" s="42"/>
      <c r="NH76" s="42"/>
      <c r="NI76" s="42"/>
      <c r="NJ76" s="42"/>
      <c r="NK76" s="42"/>
      <c r="NL76" s="42"/>
      <c r="NM76" s="42"/>
      <c r="NN76" s="42"/>
      <c r="NO76" s="42"/>
      <c r="NP76" s="42"/>
      <c r="NQ76" s="42"/>
      <c r="NR76" s="42"/>
      <c r="NS76" s="42"/>
      <c r="NT76" s="42"/>
      <c r="NU76" s="42"/>
      <c r="NV76" s="42"/>
      <c r="NW76" s="42"/>
      <c r="NX76" s="42"/>
      <c r="NY76" s="42"/>
      <c r="NZ76" s="42"/>
      <c r="OA76" s="42"/>
      <c r="OB76" s="42"/>
      <c r="OC76" s="42"/>
      <c r="OD76" s="42"/>
      <c r="OE76" s="42"/>
      <c r="OF76" s="42"/>
      <c r="OG76" s="42"/>
      <c r="OH76" s="42"/>
      <c r="OI76" s="42"/>
      <c r="OJ76" s="42"/>
      <c r="OK76" s="42"/>
      <c r="OL76" s="42"/>
      <c r="OM76" s="42"/>
      <c r="ON76" s="42"/>
      <c r="OO76" s="42"/>
      <c r="OP76" s="42"/>
      <c r="OQ76" s="42"/>
      <c r="OR76" s="42"/>
      <c r="OS76" s="42"/>
    </row>
    <row r="77" spans="1:409" ht="19.5" thickBot="1">
      <c r="A77" s="165"/>
      <c r="B77" s="166"/>
      <c r="C77" s="167"/>
      <c r="D77" s="168"/>
      <c r="E77" s="169"/>
      <c r="F77" s="169"/>
      <c r="G77" s="170"/>
      <c r="H77" s="218"/>
      <c r="I77" s="171"/>
      <c r="J77" s="218"/>
      <c r="K77" s="47"/>
      <c r="L77" s="277"/>
      <c r="M77" s="277"/>
      <c r="N77" s="277"/>
      <c r="O77" s="278"/>
      <c r="P77" s="48">
        <f>SUM(P69:P75)</f>
        <v>225254.67802780002</v>
      </c>
      <c r="R77" s="42"/>
      <c r="S77" s="42"/>
      <c r="T77" s="42"/>
      <c r="U77" s="42"/>
      <c r="V77" s="42"/>
      <c r="W77" s="42"/>
      <c r="X77" s="42"/>
      <c r="Y77" s="42"/>
      <c r="Z77" s="42"/>
      <c r="AA77" s="42"/>
      <c r="AB77" s="42"/>
      <c r="AC77" s="42"/>
      <c r="AD77" s="42"/>
      <c r="AE77" s="42"/>
      <c r="AF77" s="42"/>
      <c r="AG77" s="42"/>
      <c r="AH77" s="42"/>
      <c r="AI77" s="42"/>
      <c r="AJ77" s="42"/>
      <c r="AK77" s="42"/>
      <c r="AL77" s="42"/>
      <c r="AM77" s="42"/>
      <c r="AN77" s="42"/>
      <c r="AO77" s="42"/>
      <c r="AP77" s="42"/>
      <c r="AQ77" s="42"/>
      <c r="AR77" s="42"/>
      <c r="AS77" s="42"/>
      <c r="AT77" s="42"/>
      <c r="AU77" s="42"/>
      <c r="AV77" s="42"/>
      <c r="AW77" s="42"/>
      <c r="AX77" s="42"/>
      <c r="AY77" s="42"/>
      <c r="AZ77" s="42"/>
      <c r="BA77" s="42"/>
      <c r="BB77" s="42"/>
      <c r="BC77" s="42"/>
      <c r="BD77" s="42"/>
      <c r="BE77" s="42"/>
      <c r="BF77" s="42"/>
      <c r="BG77" s="42"/>
      <c r="BH77" s="42"/>
      <c r="BI77" s="42"/>
      <c r="BJ77" s="42"/>
      <c r="BK77" s="42"/>
      <c r="BL77" s="42"/>
      <c r="BM77" s="42"/>
      <c r="BN77" s="42"/>
      <c r="BO77" s="42"/>
      <c r="BP77" s="42"/>
      <c r="BQ77" s="42"/>
      <c r="BR77" s="42"/>
      <c r="BS77" s="42"/>
      <c r="BT77" s="42"/>
      <c r="BU77" s="42"/>
      <c r="BV77" s="42"/>
      <c r="BW77" s="42"/>
      <c r="BX77" s="42"/>
      <c r="BY77" s="42"/>
      <c r="BZ77" s="42"/>
      <c r="CA77" s="42"/>
      <c r="CB77" s="42"/>
      <c r="CC77" s="42"/>
      <c r="CD77" s="42"/>
      <c r="CE77" s="42"/>
      <c r="CF77" s="42"/>
      <c r="CG77" s="42"/>
      <c r="CH77" s="42"/>
      <c r="CI77" s="42"/>
      <c r="CJ77" s="42"/>
      <c r="CK77" s="42"/>
      <c r="CL77" s="42"/>
      <c r="CM77" s="42"/>
      <c r="CN77" s="42"/>
      <c r="CO77" s="42"/>
      <c r="CP77" s="42"/>
      <c r="CQ77" s="42"/>
      <c r="CR77" s="42"/>
      <c r="CS77" s="42"/>
      <c r="CT77" s="42"/>
      <c r="CU77" s="42"/>
      <c r="CV77" s="42"/>
      <c r="CW77" s="42"/>
      <c r="CX77" s="42"/>
      <c r="CY77" s="42"/>
      <c r="CZ77" s="42"/>
      <c r="DA77" s="42"/>
      <c r="DB77" s="42"/>
      <c r="DC77" s="42"/>
      <c r="DD77" s="42"/>
      <c r="DE77" s="42"/>
      <c r="DF77" s="42"/>
      <c r="DG77" s="42"/>
      <c r="DH77" s="42"/>
      <c r="DI77" s="42"/>
      <c r="DJ77" s="42"/>
      <c r="DK77" s="42"/>
      <c r="DL77" s="42"/>
      <c r="DM77" s="42"/>
      <c r="DN77" s="42"/>
      <c r="DO77" s="42"/>
      <c r="DP77" s="42"/>
      <c r="DQ77" s="42"/>
      <c r="DR77" s="42"/>
      <c r="DS77" s="42"/>
      <c r="DT77" s="42"/>
      <c r="DU77" s="42"/>
      <c r="DV77" s="42"/>
      <c r="DW77" s="42"/>
      <c r="DX77" s="42"/>
      <c r="DY77" s="42"/>
      <c r="DZ77" s="42"/>
      <c r="EA77" s="42"/>
      <c r="EB77" s="42"/>
      <c r="EC77" s="42"/>
      <c r="ED77" s="42"/>
      <c r="EE77" s="42"/>
      <c r="EF77" s="42"/>
      <c r="EG77" s="42"/>
      <c r="EH77" s="42"/>
      <c r="EI77" s="42"/>
      <c r="EJ77" s="42"/>
      <c r="EK77" s="42"/>
      <c r="EL77" s="42"/>
      <c r="EM77" s="42"/>
      <c r="EN77" s="42"/>
      <c r="EO77" s="42"/>
      <c r="EP77" s="42"/>
      <c r="EQ77" s="42"/>
      <c r="ER77" s="42"/>
      <c r="ES77" s="42"/>
      <c r="ET77" s="42"/>
      <c r="EU77" s="42"/>
      <c r="EV77" s="42"/>
      <c r="EW77" s="42"/>
      <c r="EX77" s="42"/>
      <c r="EY77" s="42"/>
      <c r="EZ77" s="42"/>
      <c r="FA77" s="42"/>
      <c r="FB77" s="42"/>
      <c r="FC77" s="42"/>
      <c r="FD77" s="42"/>
      <c r="FE77" s="42"/>
      <c r="FF77" s="42"/>
      <c r="FG77" s="42"/>
      <c r="FH77" s="42"/>
      <c r="FI77" s="42"/>
      <c r="FJ77" s="42"/>
      <c r="FK77" s="42"/>
      <c r="FL77" s="42"/>
      <c r="FM77" s="42"/>
      <c r="FN77" s="42"/>
      <c r="FO77" s="42"/>
      <c r="FP77" s="42"/>
      <c r="FQ77" s="42"/>
      <c r="FR77" s="42"/>
      <c r="FS77" s="42"/>
      <c r="FT77" s="42"/>
      <c r="FU77" s="42"/>
      <c r="FV77" s="42"/>
      <c r="FW77" s="42"/>
      <c r="FX77" s="42"/>
      <c r="FY77" s="42"/>
      <c r="FZ77" s="42"/>
      <c r="GA77" s="42"/>
      <c r="GB77" s="42"/>
      <c r="GC77" s="42"/>
      <c r="GD77" s="42"/>
      <c r="GE77" s="42"/>
      <c r="GF77" s="42"/>
      <c r="GG77" s="42"/>
      <c r="GH77" s="42"/>
      <c r="GI77" s="42"/>
      <c r="GJ77" s="42"/>
      <c r="GK77" s="42"/>
      <c r="GL77" s="42"/>
      <c r="GM77" s="42"/>
      <c r="GN77" s="42"/>
      <c r="GO77" s="42"/>
      <c r="GP77" s="42"/>
      <c r="GQ77" s="42"/>
      <c r="GR77" s="42"/>
      <c r="GS77" s="42"/>
      <c r="GT77" s="42"/>
      <c r="GU77" s="42"/>
      <c r="GV77" s="42"/>
      <c r="GW77" s="42"/>
      <c r="GX77" s="42"/>
      <c r="GY77" s="42"/>
      <c r="GZ77" s="42"/>
      <c r="HA77" s="42"/>
      <c r="HB77" s="42"/>
      <c r="HC77" s="42"/>
      <c r="HD77" s="42"/>
      <c r="HE77" s="42"/>
      <c r="HF77" s="42"/>
      <c r="HG77" s="42"/>
      <c r="HH77" s="42"/>
      <c r="HI77" s="42"/>
      <c r="HJ77" s="42"/>
      <c r="HK77" s="42"/>
      <c r="HL77" s="42"/>
      <c r="HM77" s="42"/>
      <c r="HN77" s="42"/>
      <c r="HO77" s="42"/>
      <c r="HP77" s="42"/>
      <c r="HQ77" s="42"/>
      <c r="HR77" s="42"/>
      <c r="HS77" s="42"/>
      <c r="HT77" s="42"/>
      <c r="HU77" s="42"/>
      <c r="HV77" s="42"/>
      <c r="HW77" s="42"/>
      <c r="HX77" s="42"/>
      <c r="HY77" s="42"/>
      <c r="HZ77" s="42"/>
      <c r="IA77" s="42"/>
      <c r="IB77" s="42"/>
      <c r="IC77" s="42"/>
      <c r="ID77" s="42"/>
      <c r="IE77" s="42"/>
      <c r="IF77" s="42"/>
      <c r="IG77" s="42"/>
      <c r="IH77" s="42"/>
      <c r="II77" s="42"/>
      <c r="IJ77" s="42"/>
      <c r="IK77" s="42"/>
      <c r="IL77" s="42"/>
      <c r="IM77" s="42"/>
      <c r="IN77" s="42"/>
      <c r="IO77" s="42"/>
      <c r="IP77" s="42"/>
      <c r="IQ77" s="42"/>
      <c r="IR77" s="42"/>
      <c r="IS77" s="42"/>
      <c r="IT77" s="42"/>
      <c r="IU77" s="42"/>
      <c r="IV77" s="42"/>
      <c r="IW77" s="42"/>
      <c r="IX77" s="42"/>
      <c r="IY77" s="42"/>
      <c r="IZ77" s="42"/>
      <c r="JA77" s="42"/>
      <c r="JB77" s="42"/>
      <c r="JC77" s="42"/>
      <c r="JD77" s="42"/>
      <c r="JE77" s="42"/>
      <c r="JF77" s="42"/>
      <c r="JG77" s="42"/>
      <c r="JH77" s="42"/>
      <c r="JI77" s="42"/>
      <c r="JJ77" s="42"/>
      <c r="JK77" s="42"/>
      <c r="JL77" s="42"/>
      <c r="JM77" s="42"/>
      <c r="JN77" s="42"/>
      <c r="JO77" s="42"/>
      <c r="JP77" s="42"/>
      <c r="JQ77" s="42"/>
      <c r="JR77" s="42"/>
      <c r="JS77" s="42"/>
      <c r="JT77" s="42"/>
      <c r="JU77" s="42"/>
      <c r="JV77" s="42"/>
      <c r="JW77" s="42"/>
      <c r="JX77" s="42"/>
      <c r="JY77" s="42"/>
      <c r="JZ77" s="42"/>
      <c r="KA77" s="42"/>
      <c r="KB77" s="42"/>
      <c r="KC77" s="42"/>
      <c r="KD77" s="42"/>
      <c r="KE77" s="42"/>
      <c r="KF77" s="42"/>
      <c r="KG77" s="42"/>
      <c r="KH77" s="42"/>
      <c r="KI77" s="42"/>
      <c r="KJ77" s="42"/>
      <c r="KK77" s="42"/>
      <c r="KL77" s="42"/>
      <c r="KM77" s="42"/>
      <c r="KN77" s="42"/>
      <c r="KO77" s="42"/>
      <c r="KP77" s="42"/>
      <c r="KQ77" s="42"/>
      <c r="KR77" s="42"/>
      <c r="KS77" s="42"/>
      <c r="KT77" s="42"/>
      <c r="KU77" s="42"/>
      <c r="KV77" s="42"/>
      <c r="KW77" s="42"/>
      <c r="KX77" s="42"/>
      <c r="KY77" s="42"/>
      <c r="KZ77" s="42"/>
      <c r="LA77" s="42"/>
      <c r="LB77" s="42"/>
      <c r="LC77" s="42"/>
      <c r="LD77" s="42"/>
      <c r="LE77" s="42"/>
      <c r="LF77" s="42"/>
      <c r="LG77" s="42"/>
      <c r="LH77" s="42"/>
      <c r="LI77" s="42"/>
      <c r="LJ77" s="42"/>
      <c r="LK77" s="42"/>
      <c r="LL77" s="42"/>
      <c r="LM77" s="42"/>
      <c r="LN77" s="42"/>
      <c r="LO77" s="42"/>
      <c r="LP77" s="42"/>
      <c r="LQ77" s="42"/>
      <c r="LR77" s="42"/>
      <c r="LS77" s="42"/>
      <c r="LT77" s="42"/>
      <c r="LU77" s="42"/>
      <c r="LV77" s="42"/>
      <c r="LW77" s="42"/>
      <c r="LX77" s="42"/>
      <c r="LY77" s="42"/>
      <c r="LZ77" s="42"/>
      <c r="MA77" s="42"/>
      <c r="MB77" s="42"/>
      <c r="MC77" s="42"/>
      <c r="MD77" s="42"/>
      <c r="ME77" s="42"/>
      <c r="MF77" s="42"/>
      <c r="MG77" s="42"/>
      <c r="MH77" s="42"/>
      <c r="MI77" s="42"/>
      <c r="MJ77" s="42"/>
      <c r="MK77" s="42"/>
      <c r="ML77" s="42"/>
      <c r="MM77" s="42"/>
      <c r="MN77" s="42"/>
      <c r="MO77" s="42"/>
      <c r="MP77" s="42"/>
      <c r="MQ77" s="42"/>
      <c r="MR77" s="42"/>
      <c r="MS77" s="42"/>
      <c r="MT77" s="42"/>
      <c r="MU77" s="42"/>
      <c r="MV77" s="42"/>
      <c r="MW77" s="42"/>
      <c r="MX77" s="42"/>
      <c r="MY77" s="42"/>
      <c r="MZ77" s="42"/>
      <c r="NA77" s="42"/>
      <c r="NB77" s="42"/>
      <c r="NC77" s="42"/>
      <c r="ND77" s="42"/>
      <c r="NE77" s="42"/>
      <c r="NF77" s="42"/>
      <c r="NG77" s="42"/>
      <c r="NH77" s="42"/>
      <c r="NI77" s="42"/>
      <c r="NJ77" s="42"/>
      <c r="NK77" s="42"/>
      <c r="NL77" s="42"/>
      <c r="NM77" s="42"/>
      <c r="NN77" s="42"/>
      <c r="NO77" s="42"/>
      <c r="NP77" s="42"/>
      <c r="NQ77" s="42"/>
      <c r="NR77" s="42"/>
      <c r="NS77" s="42"/>
      <c r="NT77" s="42"/>
      <c r="NU77" s="42"/>
      <c r="NV77" s="42"/>
      <c r="NW77" s="42"/>
      <c r="NX77" s="42"/>
      <c r="NY77" s="42"/>
      <c r="NZ77" s="42"/>
      <c r="OA77" s="42"/>
      <c r="OB77" s="42"/>
      <c r="OC77" s="42"/>
      <c r="OD77" s="42"/>
      <c r="OE77" s="42"/>
      <c r="OF77" s="42"/>
      <c r="OG77" s="42"/>
      <c r="OH77" s="42"/>
      <c r="OI77" s="42"/>
      <c r="OJ77" s="42"/>
      <c r="OK77" s="42"/>
      <c r="OL77" s="42"/>
      <c r="OM77" s="42"/>
      <c r="ON77" s="42"/>
      <c r="OO77" s="42"/>
      <c r="OP77" s="42"/>
      <c r="OQ77" s="42"/>
      <c r="OR77" s="42"/>
      <c r="OS77" s="42"/>
    </row>
    <row r="78" spans="1:409" s="30" customFormat="1" ht="16.5">
      <c r="A78" s="31" t="str">
        <f>IF(F78&lt;&gt;"",1+MAX(#REF!),"")</f>
        <v/>
      </c>
      <c r="B78" s="45"/>
      <c r="C78" s="46"/>
      <c r="D78" s="49"/>
      <c r="E78" s="50"/>
      <c r="F78" s="51"/>
      <c r="G78" s="129"/>
      <c r="H78" s="217"/>
      <c r="I78" s="53"/>
      <c r="J78" s="217"/>
      <c r="K78" s="142">
        <f>SUM(K24:K77)</f>
        <v>1091.3660172727273</v>
      </c>
      <c r="L78" s="193" t="s">
        <v>77</v>
      </c>
      <c r="M78" s="52"/>
      <c r="N78" s="54"/>
      <c r="O78" s="54"/>
      <c r="P78" s="29"/>
      <c r="Q78" s="29"/>
      <c r="R78" s="27"/>
      <c r="S78" s="27"/>
      <c r="T78" s="27"/>
      <c r="U78" s="27"/>
      <c r="V78" s="27"/>
      <c r="W78" s="27"/>
      <c r="X78" s="27"/>
      <c r="Y78" s="27"/>
      <c r="Z78" s="27"/>
      <c r="AA78" s="27"/>
      <c r="AB78" s="27"/>
      <c r="AC78" s="27"/>
      <c r="AD78" s="27"/>
      <c r="AE78" s="27"/>
      <c r="AF78" s="27"/>
      <c r="AG78" s="27"/>
      <c r="AH78" s="27"/>
      <c r="AI78" s="27"/>
      <c r="AJ78" s="27"/>
      <c r="AK78" s="27"/>
      <c r="AL78" s="27"/>
      <c r="AM78" s="27"/>
      <c r="AN78" s="27"/>
      <c r="AO78" s="27"/>
      <c r="AP78" s="27"/>
      <c r="AQ78" s="27"/>
      <c r="AR78" s="27"/>
      <c r="AS78" s="27"/>
      <c r="AT78" s="27"/>
      <c r="AU78" s="27"/>
      <c r="AV78" s="27"/>
      <c r="AW78" s="27"/>
      <c r="AX78" s="27"/>
      <c r="AY78" s="27"/>
      <c r="AZ78" s="27"/>
      <c r="BA78" s="27"/>
      <c r="BB78" s="27"/>
      <c r="BC78" s="27"/>
      <c r="BD78" s="27"/>
      <c r="BE78" s="27"/>
      <c r="BF78" s="27"/>
      <c r="BG78" s="27"/>
      <c r="BH78" s="27"/>
      <c r="BI78" s="27"/>
      <c r="BJ78" s="27"/>
      <c r="BK78" s="27"/>
      <c r="BL78" s="27"/>
      <c r="BM78" s="27"/>
      <c r="BN78" s="27"/>
      <c r="BO78" s="27"/>
      <c r="BP78" s="27"/>
      <c r="BQ78" s="27"/>
      <c r="BR78" s="27"/>
      <c r="BS78" s="27"/>
      <c r="BT78" s="27"/>
      <c r="BU78" s="27"/>
      <c r="BV78" s="27"/>
      <c r="BW78" s="27"/>
      <c r="BX78" s="27"/>
      <c r="BY78" s="28"/>
      <c r="BZ78" s="28"/>
      <c r="CA78" s="28"/>
      <c r="CB78" s="28"/>
      <c r="CC78" s="28"/>
      <c r="CD78" s="28"/>
      <c r="CE78" s="28"/>
      <c r="CF78" s="28"/>
      <c r="CG78" s="28"/>
    </row>
    <row r="79" spans="1:409" s="30" customFormat="1" ht="16.5">
      <c r="A79" s="31" t="str">
        <f>IF(F79&lt;&gt;"",1+MAX($A$78:A78),"")</f>
        <v/>
      </c>
      <c r="B79" s="45"/>
      <c r="C79" s="46"/>
      <c r="D79" s="49"/>
      <c r="E79" s="50"/>
      <c r="F79" s="51"/>
      <c r="G79" s="129"/>
      <c r="H79" s="217"/>
      <c r="I79" s="53"/>
      <c r="J79" s="217"/>
      <c r="K79" s="143">
        <v>8</v>
      </c>
      <c r="L79" s="130" t="s">
        <v>68</v>
      </c>
      <c r="M79" s="52"/>
      <c r="N79" s="54"/>
      <c r="O79" s="54"/>
      <c r="P79" s="29"/>
      <c r="Q79" s="29"/>
      <c r="R79" s="27"/>
      <c r="S79" s="27"/>
      <c r="T79" s="27"/>
      <c r="U79" s="27"/>
      <c r="V79" s="27"/>
      <c r="W79" s="27"/>
      <c r="X79" s="27"/>
      <c r="Y79" s="27"/>
      <c r="Z79" s="27"/>
      <c r="AA79" s="27"/>
      <c r="AB79" s="27"/>
      <c r="AC79" s="27"/>
      <c r="AD79" s="27"/>
      <c r="AE79" s="27"/>
      <c r="AF79" s="27"/>
      <c r="AG79" s="27"/>
      <c r="AH79" s="27"/>
      <c r="AI79" s="27"/>
      <c r="AJ79" s="27"/>
      <c r="AK79" s="27"/>
      <c r="AL79" s="27"/>
      <c r="AM79" s="27"/>
      <c r="AN79" s="27"/>
      <c r="AO79" s="27"/>
      <c r="AP79" s="27"/>
      <c r="AQ79" s="27"/>
      <c r="AR79" s="27"/>
      <c r="AS79" s="27"/>
      <c r="AT79" s="27"/>
      <c r="AU79" s="27"/>
      <c r="AV79" s="27"/>
      <c r="AW79" s="27"/>
      <c r="AX79" s="27"/>
      <c r="AY79" s="27"/>
      <c r="AZ79" s="27"/>
      <c r="BA79" s="27"/>
      <c r="BB79" s="27"/>
      <c r="BC79" s="27"/>
      <c r="BD79" s="27"/>
      <c r="BE79" s="27"/>
      <c r="BF79" s="27"/>
      <c r="BG79" s="27"/>
      <c r="BH79" s="27"/>
      <c r="BI79" s="27"/>
      <c r="BJ79" s="27"/>
      <c r="BK79" s="27"/>
      <c r="BL79" s="27"/>
      <c r="BM79" s="27"/>
      <c r="BN79" s="27"/>
      <c r="BO79" s="27"/>
      <c r="BP79" s="27"/>
      <c r="BQ79" s="27"/>
      <c r="BR79" s="27"/>
      <c r="BS79" s="27"/>
      <c r="BT79" s="27"/>
      <c r="BU79" s="27"/>
      <c r="BV79" s="27"/>
      <c r="BW79" s="27"/>
      <c r="BX79" s="27"/>
      <c r="BY79" s="28"/>
      <c r="BZ79" s="28"/>
      <c r="CA79" s="28"/>
      <c r="CB79" s="28"/>
      <c r="CC79" s="28"/>
      <c r="CD79" s="28"/>
      <c r="CE79" s="28"/>
      <c r="CF79" s="28"/>
      <c r="CG79" s="28"/>
    </row>
    <row r="80" spans="1:409" s="30" customFormat="1" ht="16.5">
      <c r="A80" s="31" t="str">
        <f>IF(F80&lt;&gt;"",1+MAX($A$78:A79),"")</f>
        <v/>
      </c>
      <c r="B80" s="45"/>
      <c r="C80" s="46"/>
      <c r="D80" s="49"/>
      <c r="E80" s="50"/>
      <c r="F80" s="51"/>
      <c r="G80" s="129"/>
      <c r="H80" s="217"/>
      <c r="I80" s="53"/>
      <c r="J80" s="217"/>
      <c r="K80" s="144">
        <f>K78/K79/8</f>
        <v>17.052594019886364</v>
      </c>
      <c r="L80" s="130" t="s">
        <v>69</v>
      </c>
      <c r="M80" s="52"/>
      <c r="N80" s="54"/>
      <c r="O80" s="54"/>
      <c r="P80" s="29"/>
      <c r="Q80" s="29"/>
      <c r="R80" s="27"/>
      <c r="S80" s="27"/>
      <c r="T80" s="27"/>
      <c r="U80" s="27"/>
      <c r="V80" s="27"/>
      <c r="W80" s="27"/>
      <c r="X80" s="27"/>
      <c r="Y80" s="27"/>
      <c r="Z80" s="27"/>
      <c r="AA80" s="27"/>
      <c r="AB80" s="27"/>
      <c r="AC80" s="27"/>
      <c r="AD80" s="27"/>
      <c r="AE80" s="27"/>
      <c r="AF80" s="27"/>
      <c r="AG80" s="27"/>
      <c r="AH80" s="27"/>
      <c r="AI80" s="27"/>
      <c r="AJ80" s="27"/>
      <c r="AK80" s="27"/>
      <c r="AL80" s="27"/>
      <c r="AM80" s="27"/>
      <c r="AN80" s="27"/>
      <c r="AO80" s="27"/>
      <c r="AP80" s="27"/>
      <c r="AQ80" s="27"/>
      <c r="AR80" s="27"/>
      <c r="AS80" s="27"/>
      <c r="AT80" s="27"/>
      <c r="AU80" s="27"/>
      <c r="AV80" s="27"/>
      <c r="AW80" s="27"/>
      <c r="AX80" s="27"/>
      <c r="AY80" s="27"/>
      <c r="AZ80" s="27"/>
      <c r="BA80" s="27"/>
      <c r="BB80" s="27"/>
      <c r="BC80" s="27"/>
      <c r="BD80" s="27"/>
      <c r="BE80" s="27"/>
      <c r="BF80" s="27"/>
      <c r="BG80" s="27"/>
      <c r="BH80" s="27"/>
      <c r="BI80" s="27"/>
      <c r="BJ80" s="27"/>
      <c r="BK80" s="27"/>
      <c r="BL80" s="27"/>
      <c r="BM80" s="27"/>
      <c r="BN80" s="27"/>
      <c r="BO80" s="27"/>
      <c r="BP80" s="27"/>
      <c r="BQ80" s="27"/>
      <c r="BR80" s="27"/>
      <c r="BS80" s="27"/>
      <c r="BT80" s="27"/>
      <c r="BU80" s="27"/>
      <c r="BV80" s="27"/>
      <c r="BW80" s="27"/>
      <c r="BX80" s="27"/>
      <c r="BY80" s="28"/>
      <c r="BZ80" s="28"/>
      <c r="CA80" s="28"/>
      <c r="CB80" s="28"/>
      <c r="CC80" s="28"/>
      <c r="CD80" s="28"/>
      <c r="CE80" s="28"/>
      <c r="CF80" s="28"/>
      <c r="CG80" s="28"/>
    </row>
    <row r="81" spans="1:85" s="30" customFormat="1" ht="16.5">
      <c r="A81" s="31" t="str">
        <f>IF(F81&lt;&gt;"",1+MAX($A$78:A80),"")</f>
        <v/>
      </c>
      <c r="B81" s="45"/>
      <c r="C81" s="46"/>
      <c r="D81" s="49"/>
      <c r="E81" s="50"/>
      <c r="F81" s="51"/>
      <c r="G81" s="129"/>
      <c r="H81" s="217"/>
      <c r="I81" s="53"/>
      <c r="J81" s="217"/>
      <c r="K81" s="144">
        <f>K80/20</f>
        <v>0.85262970099431823</v>
      </c>
      <c r="L81" s="130" t="s">
        <v>70</v>
      </c>
      <c r="M81" s="52"/>
      <c r="N81" s="54"/>
      <c r="O81" s="54"/>
      <c r="P81" s="29"/>
      <c r="Q81" s="29"/>
      <c r="R81" s="27"/>
      <c r="S81" s="27"/>
      <c r="T81" s="27"/>
      <c r="U81" s="27"/>
      <c r="V81" s="27"/>
      <c r="W81" s="27"/>
      <c r="X81" s="27"/>
      <c r="Y81" s="27"/>
      <c r="Z81" s="27"/>
      <c r="AA81" s="27"/>
      <c r="AB81" s="27"/>
      <c r="AC81" s="27"/>
      <c r="AD81" s="27"/>
      <c r="AE81" s="27"/>
      <c r="AF81" s="27"/>
      <c r="AG81" s="27"/>
      <c r="AH81" s="27"/>
      <c r="AI81" s="27"/>
      <c r="AJ81" s="27"/>
      <c r="AK81" s="27"/>
      <c r="AL81" s="27"/>
      <c r="AM81" s="27"/>
      <c r="AN81" s="27"/>
      <c r="AO81" s="27"/>
      <c r="AP81" s="27"/>
      <c r="AQ81" s="27"/>
      <c r="AR81" s="27"/>
      <c r="AS81" s="27"/>
      <c r="AT81" s="27"/>
      <c r="AU81" s="27"/>
      <c r="AV81" s="27"/>
      <c r="AW81" s="27"/>
      <c r="AX81" s="27"/>
      <c r="AY81" s="27"/>
      <c r="AZ81" s="27"/>
      <c r="BA81" s="27"/>
      <c r="BB81" s="27"/>
      <c r="BC81" s="27"/>
      <c r="BD81" s="27"/>
      <c r="BE81" s="27"/>
      <c r="BF81" s="27"/>
      <c r="BG81" s="27"/>
      <c r="BH81" s="27"/>
      <c r="BI81" s="27"/>
      <c r="BJ81" s="27"/>
      <c r="BK81" s="27"/>
      <c r="BL81" s="27"/>
      <c r="BM81" s="27"/>
      <c r="BN81" s="27"/>
      <c r="BO81" s="27"/>
      <c r="BP81" s="27"/>
      <c r="BQ81" s="27"/>
      <c r="BR81" s="27"/>
      <c r="BS81" s="27"/>
      <c r="BT81" s="27"/>
      <c r="BU81" s="27"/>
      <c r="BV81" s="27"/>
      <c r="BW81" s="27"/>
      <c r="BX81" s="27"/>
      <c r="BY81" s="28"/>
      <c r="BZ81" s="28"/>
      <c r="CA81" s="28"/>
      <c r="CB81" s="28"/>
      <c r="CC81" s="28"/>
      <c r="CD81" s="28"/>
      <c r="CE81" s="28"/>
      <c r="CF81" s="28"/>
      <c r="CG81" s="28"/>
    </row>
    <row r="82" spans="1:85" s="30" customFormat="1" ht="16.5">
      <c r="A82" s="31" t="str">
        <f>IF(F82&lt;&gt;"",1+MAX($A$78:A81),"")</f>
        <v/>
      </c>
      <c r="B82" s="45"/>
      <c r="C82" s="46"/>
      <c r="D82" s="49"/>
      <c r="E82" s="50"/>
      <c r="F82" s="51"/>
      <c r="G82" s="129"/>
      <c r="H82" s="217"/>
      <c r="I82" s="53"/>
      <c r="J82" s="217"/>
      <c r="K82" s="53"/>
      <c r="L82" s="52"/>
      <c r="M82" s="52"/>
      <c r="N82" s="54"/>
      <c r="O82" s="54"/>
      <c r="P82" s="29"/>
      <c r="Q82" s="29"/>
      <c r="R82" s="27"/>
      <c r="S82" s="27"/>
      <c r="T82" s="27"/>
      <c r="U82" s="27"/>
      <c r="V82" s="27"/>
      <c r="W82" s="27"/>
      <c r="X82" s="27"/>
      <c r="Y82" s="27"/>
      <c r="Z82" s="27"/>
      <c r="AA82" s="27"/>
      <c r="AB82" s="27"/>
      <c r="AC82" s="27"/>
      <c r="AD82" s="27"/>
      <c r="AE82" s="27"/>
      <c r="AF82" s="27"/>
      <c r="AG82" s="27"/>
      <c r="AH82" s="27"/>
      <c r="AI82" s="27"/>
      <c r="AJ82" s="27"/>
      <c r="AK82" s="27"/>
      <c r="AL82" s="27"/>
      <c r="AM82" s="27"/>
      <c r="AN82" s="27"/>
      <c r="AO82" s="27"/>
      <c r="AP82" s="27"/>
      <c r="AQ82" s="27"/>
      <c r="AR82" s="27"/>
      <c r="AS82" s="27"/>
      <c r="AT82" s="27"/>
      <c r="AU82" s="27"/>
      <c r="AV82" s="27"/>
      <c r="AW82" s="27"/>
      <c r="AX82" s="27"/>
      <c r="AY82" s="27"/>
      <c r="AZ82" s="27"/>
      <c r="BA82" s="27"/>
      <c r="BB82" s="27"/>
      <c r="BC82" s="27"/>
      <c r="BD82" s="27"/>
      <c r="BE82" s="27"/>
      <c r="BF82" s="27"/>
      <c r="BG82" s="27"/>
      <c r="BH82" s="27"/>
      <c r="BI82" s="27"/>
      <c r="BJ82" s="27"/>
      <c r="BK82" s="27"/>
      <c r="BL82" s="27"/>
      <c r="BM82" s="27"/>
      <c r="BN82" s="27"/>
      <c r="BO82" s="27"/>
      <c r="BP82" s="27"/>
      <c r="BQ82" s="27"/>
      <c r="BR82" s="27"/>
      <c r="BS82" s="27"/>
      <c r="BT82" s="27"/>
      <c r="BU82" s="27"/>
      <c r="BV82" s="27"/>
      <c r="BW82" s="27"/>
      <c r="BX82" s="27"/>
      <c r="BY82" s="28"/>
      <c r="BZ82" s="28"/>
      <c r="CA82" s="28"/>
      <c r="CB82" s="28"/>
      <c r="CC82" s="28"/>
      <c r="CD82" s="28"/>
      <c r="CE82" s="28"/>
      <c r="CF82" s="28"/>
      <c r="CG82" s="28"/>
    </row>
    <row r="83" spans="1:85" s="30" customFormat="1" ht="16.5">
      <c r="A83" s="31" t="str">
        <f>IF(F83&lt;&gt;"",1+MAX($A$78:A82),"")</f>
        <v/>
      </c>
      <c r="B83" s="45"/>
      <c r="C83" s="46"/>
      <c r="D83" s="49"/>
      <c r="E83" s="50"/>
      <c r="F83" s="51"/>
      <c r="G83" s="129"/>
      <c r="H83" s="217"/>
      <c r="I83" s="53"/>
      <c r="J83" s="217"/>
      <c r="K83" s="53"/>
      <c r="L83" s="52"/>
      <c r="M83" s="52"/>
      <c r="N83" s="54"/>
      <c r="O83" s="54"/>
      <c r="P83" s="29"/>
      <c r="Q83" s="27"/>
      <c r="R83" s="27"/>
      <c r="S83" s="27"/>
      <c r="T83" s="27"/>
      <c r="U83" s="27"/>
      <c r="V83" s="27"/>
      <c r="W83" s="27"/>
      <c r="X83" s="27"/>
      <c r="Y83" s="27"/>
      <c r="Z83" s="27"/>
      <c r="AA83" s="27"/>
      <c r="AB83" s="27"/>
      <c r="AC83" s="27"/>
      <c r="AD83" s="27"/>
      <c r="AE83" s="27"/>
      <c r="AF83" s="27"/>
      <c r="AG83" s="27"/>
      <c r="AH83" s="27"/>
      <c r="AI83" s="27"/>
      <c r="AJ83" s="27"/>
      <c r="AK83" s="27"/>
      <c r="AL83" s="27"/>
      <c r="AM83" s="27"/>
      <c r="AN83" s="27"/>
      <c r="AO83" s="27"/>
      <c r="AP83" s="27"/>
      <c r="AQ83" s="27"/>
      <c r="AR83" s="27"/>
      <c r="AS83" s="27"/>
      <c r="AT83" s="27"/>
      <c r="AU83" s="27"/>
      <c r="AV83" s="27"/>
      <c r="AW83" s="27"/>
      <c r="AX83" s="27"/>
      <c r="AY83" s="27"/>
      <c r="AZ83" s="27"/>
      <c r="BA83" s="27"/>
      <c r="BB83" s="27"/>
      <c r="BC83" s="27"/>
      <c r="BD83" s="27"/>
      <c r="BE83" s="27"/>
      <c r="BF83" s="27"/>
      <c r="BG83" s="27"/>
      <c r="BH83" s="27"/>
      <c r="BI83" s="27"/>
      <c r="BJ83" s="27"/>
      <c r="BK83" s="27"/>
      <c r="BL83" s="27"/>
      <c r="BM83" s="27"/>
      <c r="BN83" s="27"/>
      <c r="BO83" s="27"/>
      <c r="BP83" s="27"/>
      <c r="BQ83" s="27"/>
      <c r="BR83" s="27"/>
      <c r="BS83" s="27"/>
      <c r="BT83" s="27"/>
      <c r="BU83" s="27"/>
      <c r="BV83" s="27"/>
      <c r="BW83" s="27"/>
      <c r="BX83" s="27"/>
      <c r="BY83" s="28"/>
      <c r="BZ83" s="28"/>
      <c r="CA83" s="28"/>
      <c r="CB83" s="28"/>
      <c r="CC83" s="28"/>
      <c r="CD83" s="28"/>
      <c r="CE83" s="28"/>
      <c r="CF83" s="28"/>
      <c r="CG83" s="28"/>
    </row>
    <row r="84" spans="1:85" s="30" customFormat="1">
      <c r="A84" s="31" t="str">
        <f>IF(F84&lt;&gt;"",1+MAX($A$78:A83),"")</f>
        <v/>
      </c>
      <c r="B84" s="45"/>
      <c r="C84" s="46"/>
      <c r="D84" s="49"/>
      <c r="E84" s="50"/>
      <c r="F84" s="51"/>
      <c r="G84" s="129"/>
      <c r="H84" s="217"/>
      <c r="I84" s="53"/>
      <c r="J84" s="217"/>
      <c r="K84" s="53"/>
      <c r="L84" s="52"/>
      <c r="M84" s="52"/>
      <c r="N84" s="54"/>
      <c r="O84" s="54"/>
      <c r="P84" s="29"/>
      <c r="Q84" s="29"/>
      <c r="R84" s="29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  <c r="AF84" s="29"/>
      <c r="AG84" s="29"/>
      <c r="AH84" s="29"/>
      <c r="AI84" s="29"/>
      <c r="AJ84" s="29"/>
      <c r="AK84" s="29"/>
      <c r="AL84" s="29"/>
      <c r="AM84" s="29"/>
      <c r="AN84" s="29"/>
      <c r="AO84" s="29"/>
      <c r="AP84" s="29"/>
      <c r="AQ84" s="29"/>
      <c r="AR84" s="29"/>
      <c r="AS84" s="29"/>
      <c r="AT84" s="29"/>
      <c r="AU84" s="29"/>
      <c r="AV84" s="29"/>
      <c r="AW84" s="29"/>
      <c r="AX84" s="29"/>
      <c r="AY84" s="29"/>
      <c r="AZ84" s="29"/>
      <c r="BA84" s="29"/>
      <c r="BB84" s="29"/>
      <c r="BC84" s="29"/>
      <c r="BD84" s="29"/>
      <c r="BE84" s="29"/>
      <c r="BF84" s="29"/>
      <c r="BG84" s="29"/>
      <c r="BH84" s="29"/>
      <c r="BI84" s="29"/>
      <c r="BJ84" s="29"/>
      <c r="BK84" s="29"/>
      <c r="BL84" s="29"/>
      <c r="BM84" s="29"/>
      <c r="BN84" s="29"/>
      <c r="BO84" s="29"/>
      <c r="BP84" s="29"/>
      <c r="BQ84" s="29"/>
      <c r="BR84" s="29"/>
      <c r="BS84" s="29"/>
      <c r="BT84" s="29"/>
      <c r="BU84" s="29"/>
      <c r="BV84" s="29"/>
      <c r="BW84" s="29"/>
      <c r="BX84" s="29"/>
    </row>
    <row r="85" spans="1:85" s="30" customFormat="1">
      <c r="A85" s="31" t="str">
        <f>IF(F85&lt;&gt;"",1+MAX($A$78:A84),"")</f>
        <v/>
      </c>
      <c r="B85" s="45"/>
      <c r="C85" s="46"/>
      <c r="D85" s="49"/>
      <c r="E85" s="50"/>
      <c r="F85" s="51"/>
      <c r="G85" s="129"/>
      <c r="H85" s="217"/>
      <c r="I85" s="53"/>
      <c r="J85" s="217"/>
      <c r="K85" s="53"/>
      <c r="L85" s="52"/>
      <c r="M85" s="52"/>
      <c r="N85" s="54"/>
      <c r="O85" s="54"/>
      <c r="P85" s="29"/>
      <c r="Q85" s="29"/>
      <c r="R85" s="29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  <c r="AF85" s="29"/>
      <c r="AG85" s="29"/>
      <c r="AH85" s="29"/>
      <c r="AI85" s="29"/>
      <c r="AJ85" s="29"/>
      <c r="AK85" s="29"/>
      <c r="AL85" s="29"/>
      <c r="AM85" s="29"/>
      <c r="AN85" s="29"/>
      <c r="AO85" s="29"/>
      <c r="AP85" s="29"/>
      <c r="AQ85" s="29"/>
      <c r="AR85" s="29"/>
      <c r="AS85" s="29"/>
      <c r="AT85" s="29"/>
      <c r="AU85" s="29"/>
      <c r="AV85" s="29"/>
      <c r="AW85" s="29"/>
      <c r="AX85" s="29"/>
      <c r="AY85" s="29"/>
      <c r="AZ85" s="29"/>
      <c r="BA85" s="29"/>
      <c r="BB85" s="29"/>
      <c r="BC85" s="29"/>
      <c r="BD85" s="29"/>
      <c r="BE85" s="29"/>
      <c r="BF85" s="29"/>
      <c r="BG85" s="29"/>
      <c r="BH85" s="29"/>
      <c r="BI85" s="29"/>
      <c r="BJ85" s="29"/>
      <c r="BK85" s="29"/>
      <c r="BL85" s="29"/>
      <c r="BM85" s="29"/>
      <c r="BN85" s="29"/>
      <c r="BO85" s="29"/>
      <c r="BP85" s="29"/>
      <c r="BQ85" s="29"/>
      <c r="BR85" s="29"/>
      <c r="BS85" s="29"/>
      <c r="BT85" s="29"/>
      <c r="BU85" s="29"/>
      <c r="BV85" s="29"/>
      <c r="BW85" s="29"/>
      <c r="BX85" s="29"/>
    </row>
    <row r="86" spans="1:85" s="30" customFormat="1">
      <c r="A86" s="31" t="str">
        <f>IF(F86&lt;&gt;"",1+MAX($A$78:A85),"")</f>
        <v/>
      </c>
      <c r="B86" s="45"/>
      <c r="C86" s="46"/>
      <c r="D86" s="49"/>
      <c r="E86" s="50"/>
      <c r="F86" s="51"/>
      <c r="G86" s="129"/>
      <c r="H86" s="217"/>
      <c r="I86" s="53"/>
      <c r="J86" s="217"/>
      <c r="K86" s="53"/>
      <c r="L86" s="52"/>
      <c r="M86" s="52"/>
      <c r="N86" s="54"/>
      <c r="O86" s="54"/>
      <c r="P86" s="29"/>
      <c r="Q86" s="29"/>
      <c r="R86" s="29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  <c r="AF86" s="29"/>
      <c r="AG86" s="29"/>
      <c r="AH86" s="29"/>
      <c r="AI86" s="29"/>
      <c r="AJ86" s="29"/>
      <c r="AK86" s="29"/>
      <c r="AL86" s="29"/>
      <c r="AM86" s="29"/>
      <c r="AN86" s="29"/>
      <c r="AO86" s="29"/>
      <c r="AP86" s="29"/>
      <c r="AQ86" s="29"/>
      <c r="AR86" s="29"/>
      <c r="AS86" s="29"/>
      <c r="AT86" s="29"/>
      <c r="AU86" s="29"/>
      <c r="AV86" s="29"/>
      <c r="AW86" s="29"/>
      <c r="AX86" s="29"/>
      <c r="AY86" s="29"/>
      <c r="AZ86" s="29"/>
      <c r="BA86" s="29"/>
      <c r="BB86" s="29"/>
      <c r="BC86" s="29"/>
      <c r="BD86" s="29"/>
      <c r="BE86" s="29"/>
      <c r="BF86" s="29"/>
      <c r="BG86" s="29"/>
      <c r="BH86" s="29"/>
      <c r="BI86" s="29"/>
      <c r="BJ86" s="29"/>
      <c r="BK86" s="29"/>
      <c r="BL86" s="29"/>
      <c r="BM86" s="29"/>
      <c r="BN86" s="29"/>
      <c r="BO86" s="29"/>
      <c r="BP86" s="29"/>
      <c r="BQ86" s="29"/>
      <c r="BR86" s="29"/>
      <c r="BS86" s="29"/>
      <c r="BT86" s="29"/>
      <c r="BU86" s="29"/>
      <c r="BV86" s="29"/>
      <c r="BW86" s="29"/>
      <c r="BX86" s="29"/>
    </row>
    <row r="87" spans="1:85" s="30" customFormat="1">
      <c r="A87" s="31" t="str">
        <f>IF(F87&lt;&gt;"",1+MAX($A$78:A86),"")</f>
        <v/>
      </c>
      <c r="B87" s="45"/>
      <c r="C87" s="46"/>
      <c r="D87" s="49"/>
      <c r="E87" s="50"/>
      <c r="F87" s="51"/>
      <c r="G87" s="129"/>
      <c r="H87" s="217"/>
      <c r="I87" s="53"/>
      <c r="J87" s="217"/>
      <c r="K87" s="53"/>
      <c r="L87" s="52"/>
      <c r="M87" s="52"/>
      <c r="N87" s="54"/>
      <c r="O87" s="54"/>
      <c r="P87" s="29"/>
      <c r="Q87" s="29"/>
      <c r="R87" s="29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  <c r="AF87" s="29"/>
      <c r="AG87" s="29"/>
      <c r="AH87" s="29"/>
      <c r="AI87" s="29"/>
      <c r="AJ87" s="29"/>
      <c r="AK87" s="29"/>
      <c r="AL87" s="29"/>
      <c r="AM87" s="29"/>
      <c r="AN87" s="29"/>
      <c r="AO87" s="29"/>
      <c r="AP87" s="29"/>
      <c r="AQ87" s="29"/>
      <c r="AR87" s="29"/>
      <c r="AS87" s="29"/>
      <c r="AT87" s="29"/>
      <c r="AU87" s="29"/>
      <c r="AV87" s="29"/>
      <c r="AW87" s="29"/>
      <c r="AX87" s="29"/>
      <c r="AY87" s="29"/>
      <c r="AZ87" s="29"/>
      <c r="BA87" s="29"/>
      <c r="BB87" s="29"/>
      <c r="BC87" s="29"/>
      <c r="BD87" s="29"/>
      <c r="BE87" s="29"/>
      <c r="BF87" s="29"/>
      <c r="BG87" s="29"/>
      <c r="BH87" s="29"/>
      <c r="BI87" s="29"/>
      <c r="BJ87" s="29"/>
      <c r="BK87" s="29"/>
      <c r="BL87" s="29"/>
      <c r="BM87" s="29"/>
      <c r="BN87" s="29"/>
      <c r="BO87" s="29"/>
      <c r="BP87" s="29"/>
      <c r="BQ87" s="29"/>
      <c r="BR87" s="29"/>
      <c r="BS87" s="29"/>
      <c r="BT87" s="29"/>
      <c r="BU87" s="29"/>
      <c r="BV87" s="29"/>
      <c r="BW87" s="29"/>
      <c r="BX87" s="29"/>
    </row>
    <row r="88" spans="1:85" s="30" customFormat="1">
      <c r="A88" s="31" t="str">
        <f>IF(F88&lt;&gt;"",1+MAX($A$78:A87),"")</f>
        <v/>
      </c>
      <c r="B88" s="45"/>
      <c r="C88" s="46"/>
      <c r="D88" s="49"/>
      <c r="E88" s="50"/>
      <c r="F88" s="51"/>
      <c r="G88" s="129"/>
      <c r="H88" s="217"/>
      <c r="I88" s="53"/>
      <c r="J88" s="217"/>
      <c r="K88" s="53"/>
      <c r="L88" s="52"/>
      <c r="M88" s="52"/>
      <c r="N88" s="54"/>
      <c r="O88" s="54"/>
      <c r="P88" s="29"/>
      <c r="Q88" s="29"/>
      <c r="R88" s="29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  <c r="AF88" s="29"/>
      <c r="AG88" s="29"/>
      <c r="AH88" s="29"/>
      <c r="AI88" s="29"/>
      <c r="AJ88" s="29"/>
      <c r="AK88" s="29"/>
      <c r="AL88" s="29"/>
      <c r="AM88" s="29"/>
      <c r="AN88" s="29"/>
      <c r="AO88" s="29"/>
      <c r="AP88" s="29"/>
      <c r="AQ88" s="29"/>
      <c r="AR88" s="29"/>
      <c r="AS88" s="29"/>
      <c r="AT88" s="29"/>
      <c r="AU88" s="29"/>
      <c r="AV88" s="29"/>
      <c r="AW88" s="29"/>
      <c r="AX88" s="29"/>
      <c r="AY88" s="29"/>
      <c r="AZ88" s="29"/>
      <c r="BA88" s="29"/>
      <c r="BB88" s="29"/>
      <c r="BC88" s="29"/>
      <c r="BD88" s="29"/>
      <c r="BE88" s="29"/>
      <c r="BF88" s="29"/>
      <c r="BG88" s="29"/>
      <c r="BH88" s="29"/>
      <c r="BI88" s="29"/>
      <c r="BJ88" s="29"/>
      <c r="BK88" s="29"/>
      <c r="BL88" s="29"/>
      <c r="BM88" s="29"/>
      <c r="BN88" s="29"/>
      <c r="BO88" s="29"/>
      <c r="BP88" s="29"/>
      <c r="BQ88" s="29"/>
      <c r="BR88" s="29"/>
      <c r="BS88" s="29"/>
      <c r="BT88" s="29"/>
      <c r="BU88" s="29"/>
      <c r="BV88" s="29"/>
      <c r="BW88" s="29"/>
      <c r="BX88" s="29"/>
    </row>
    <row r="89" spans="1:85" s="30" customFormat="1">
      <c r="A89" s="31" t="str">
        <f>IF(F89&lt;&gt;"",1+MAX($A$78:A88),"")</f>
        <v/>
      </c>
      <c r="B89" s="45"/>
      <c r="C89" s="46"/>
      <c r="D89" s="49"/>
      <c r="E89" s="50"/>
      <c r="F89" s="51"/>
      <c r="G89" s="129"/>
      <c r="H89" s="217"/>
      <c r="I89" s="53"/>
      <c r="J89" s="217"/>
      <c r="K89" s="53"/>
      <c r="L89" s="52"/>
      <c r="M89" s="52"/>
      <c r="N89" s="54"/>
      <c r="O89" s="54"/>
      <c r="P89" s="29"/>
      <c r="Q89" s="29"/>
      <c r="R89" s="2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  <c r="AF89" s="29"/>
      <c r="AG89" s="29"/>
      <c r="AH89" s="29"/>
      <c r="AI89" s="29"/>
      <c r="AJ89" s="29"/>
      <c r="AK89" s="29"/>
      <c r="AL89" s="29"/>
      <c r="AM89" s="29"/>
      <c r="AN89" s="29"/>
      <c r="AO89" s="29"/>
      <c r="AP89" s="29"/>
      <c r="AQ89" s="29"/>
      <c r="AR89" s="29"/>
      <c r="AS89" s="29"/>
      <c r="AT89" s="29"/>
      <c r="AU89" s="29"/>
      <c r="AV89" s="29"/>
      <c r="AW89" s="29"/>
      <c r="AX89" s="29"/>
      <c r="AY89" s="29"/>
      <c r="AZ89" s="29"/>
      <c r="BA89" s="29"/>
      <c r="BB89" s="29"/>
      <c r="BC89" s="29"/>
      <c r="BD89" s="29"/>
      <c r="BE89" s="29"/>
      <c r="BF89" s="29"/>
      <c r="BG89" s="29"/>
      <c r="BH89" s="29"/>
      <c r="BI89" s="29"/>
      <c r="BJ89" s="29"/>
      <c r="BK89" s="29"/>
      <c r="BL89" s="29"/>
      <c r="BM89" s="29"/>
      <c r="BN89" s="29"/>
      <c r="BO89" s="29"/>
      <c r="BP89" s="29"/>
      <c r="BQ89" s="29"/>
      <c r="BR89" s="29"/>
      <c r="BS89" s="29"/>
      <c r="BT89" s="29"/>
      <c r="BU89" s="29"/>
      <c r="BV89" s="29"/>
      <c r="BW89" s="29"/>
      <c r="BX89" s="29"/>
    </row>
    <row r="90" spans="1:85" s="30" customFormat="1">
      <c r="A90" s="31" t="str">
        <f>IF(F90&lt;&gt;"",1+MAX($A$78:A89),"")</f>
        <v/>
      </c>
      <c r="B90" s="45"/>
      <c r="C90" s="46"/>
      <c r="D90" s="49"/>
      <c r="E90" s="50"/>
      <c r="F90" s="51"/>
      <c r="G90" s="129"/>
      <c r="H90" s="217"/>
      <c r="I90" s="53"/>
      <c r="J90" s="217"/>
      <c r="K90" s="53"/>
      <c r="L90" s="52"/>
      <c r="M90" s="52"/>
      <c r="N90" s="54"/>
      <c r="O90" s="54"/>
      <c r="P90" s="29"/>
      <c r="Q90" s="29"/>
      <c r="R90" s="29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  <c r="AF90" s="29"/>
      <c r="AG90" s="29"/>
      <c r="AH90" s="29"/>
      <c r="AI90" s="29"/>
      <c r="AJ90" s="29"/>
      <c r="AK90" s="29"/>
      <c r="AL90" s="29"/>
      <c r="AM90" s="29"/>
      <c r="AN90" s="29"/>
      <c r="AO90" s="29"/>
      <c r="AP90" s="29"/>
      <c r="AQ90" s="29"/>
      <c r="AR90" s="29"/>
      <c r="AS90" s="29"/>
      <c r="AT90" s="29"/>
      <c r="AU90" s="29"/>
      <c r="AV90" s="29"/>
      <c r="AW90" s="29"/>
      <c r="AX90" s="29"/>
      <c r="AY90" s="29"/>
      <c r="AZ90" s="29"/>
      <c r="BA90" s="29"/>
      <c r="BB90" s="29"/>
      <c r="BC90" s="29"/>
      <c r="BD90" s="29"/>
      <c r="BE90" s="29"/>
      <c r="BF90" s="29"/>
      <c r="BG90" s="29"/>
      <c r="BH90" s="29"/>
      <c r="BI90" s="29"/>
      <c r="BJ90" s="29"/>
      <c r="BK90" s="29"/>
      <c r="BL90" s="29"/>
      <c r="BM90" s="29"/>
      <c r="BN90" s="29"/>
      <c r="BO90" s="29"/>
      <c r="BP90" s="29"/>
      <c r="BQ90" s="29"/>
      <c r="BR90" s="29"/>
      <c r="BS90" s="29"/>
      <c r="BT90" s="29"/>
      <c r="BU90" s="29"/>
      <c r="BV90" s="29"/>
      <c r="BW90" s="29"/>
      <c r="BX90" s="29"/>
    </row>
    <row r="91" spans="1:85" s="30" customFormat="1">
      <c r="A91" s="31" t="str">
        <f>IF(F91&lt;&gt;"",1+MAX($A$78:A90),"")</f>
        <v/>
      </c>
      <c r="B91" s="45"/>
      <c r="C91" s="46"/>
      <c r="D91" s="49"/>
      <c r="E91" s="50"/>
      <c r="F91" s="51"/>
      <c r="G91" s="129"/>
      <c r="H91" s="217"/>
      <c r="I91" s="53"/>
      <c r="J91" s="217"/>
      <c r="K91" s="53"/>
      <c r="L91" s="52"/>
      <c r="M91" s="54"/>
      <c r="N91" s="54"/>
      <c r="O91" s="54"/>
      <c r="P91" s="29"/>
      <c r="Q91" s="29"/>
      <c r="R91" s="29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  <c r="AF91" s="29"/>
      <c r="AG91" s="29"/>
      <c r="AH91" s="29"/>
      <c r="AI91" s="29"/>
      <c r="AJ91" s="29"/>
      <c r="AK91" s="29"/>
      <c r="AL91" s="29"/>
      <c r="AM91" s="29"/>
      <c r="AN91" s="29"/>
      <c r="AO91" s="29"/>
      <c r="AP91" s="29"/>
      <c r="AQ91" s="29"/>
      <c r="AR91" s="29"/>
      <c r="AS91" s="29"/>
      <c r="AT91" s="29"/>
      <c r="AU91" s="29"/>
      <c r="AV91" s="29"/>
      <c r="AW91" s="29"/>
      <c r="AX91" s="29"/>
      <c r="AY91" s="29"/>
      <c r="AZ91" s="29"/>
      <c r="BA91" s="29"/>
      <c r="BB91" s="29"/>
      <c r="BC91" s="29"/>
      <c r="BD91" s="29"/>
      <c r="BE91" s="29"/>
      <c r="BF91" s="29"/>
      <c r="BG91" s="29"/>
      <c r="BH91" s="29"/>
      <c r="BI91" s="29"/>
      <c r="BJ91" s="29"/>
      <c r="BK91" s="29"/>
      <c r="BL91" s="29"/>
      <c r="BM91" s="29"/>
      <c r="BN91" s="29"/>
      <c r="BO91" s="29"/>
      <c r="BP91" s="29"/>
      <c r="BQ91" s="29"/>
      <c r="BR91" s="29"/>
      <c r="BS91" s="29"/>
      <c r="BT91" s="29"/>
      <c r="BU91" s="29"/>
      <c r="BV91" s="29"/>
      <c r="BW91" s="29"/>
      <c r="BX91" s="29"/>
    </row>
    <row r="92" spans="1:85" s="30" customFormat="1">
      <c r="A92" s="31" t="str">
        <f>IF(F92&lt;&gt;"",1+MAX($A$78:A91),"")</f>
        <v/>
      </c>
      <c r="B92" s="45"/>
      <c r="C92" s="46"/>
      <c r="D92" s="49"/>
      <c r="E92" s="50"/>
      <c r="F92" s="51"/>
      <c r="G92" s="129"/>
      <c r="H92" s="217"/>
      <c r="I92" s="53"/>
      <c r="J92" s="217"/>
      <c r="K92" s="53"/>
      <c r="L92" s="52"/>
      <c r="M92" s="52"/>
      <c r="N92" s="54"/>
      <c r="O92" s="54"/>
      <c r="P92" s="29"/>
      <c r="Q92" s="29"/>
      <c r="R92" s="29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  <c r="AF92" s="29"/>
      <c r="AG92" s="29"/>
      <c r="AH92" s="29"/>
      <c r="AI92" s="29"/>
      <c r="AJ92" s="29"/>
      <c r="AK92" s="29"/>
      <c r="AL92" s="29"/>
      <c r="AM92" s="29"/>
      <c r="AN92" s="29"/>
      <c r="AO92" s="29"/>
      <c r="AP92" s="29"/>
      <c r="AQ92" s="29"/>
      <c r="AR92" s="29"/>
      <c r="AS92" s="29"/>
      <c r="AT92" s="29"/>
      <c r="AU92" s="29"/>
      <c r="AV92" s="29"/>
      <c r="AW92" s="29"/>
      <c r="AX92" s="29"/>
      <c r="AY92" s="29"/>
      <c r="AZ92" s="29"/>
      <c r="BA92" s="29"/>
      <c r="BB92" s="29"/>
      <c r="BC92" s="29"/>
      <c r="BD92" s="29"/>
      <c r="BE92" s="29"/>
      <c r="BF92" s="29"/>
      <c r="BG92" s="29"/>
      <c r="BH92" s="29"/>
      <c r="BI92" s="29"/>
      <c r="BJ92" s="29"/>
      <c r="BK92" s="29"/>
      <c r="BL92" s="29"/>
      <c r="BM92" s="29"/>
      <c r="BN92" s="29"/>
      <c r="BO92" s="29"/>
      <c r="BP92" s="29"/>
      <c r="BQ92" s="29"/>
      <c r="BR92" s="29"/>
      <c r="BS92" s="29"/>
      <c r="BT92" s="29"/>
      <c r="BU92" s="29"/>
      <c r="BV92" s="29"/>
      <c r="BW92" s="29"/>
      <c r="BX92" s="29"/>
    </row>
    <row r="93" spans="1:85" s="30" customFormat="1">
      <c r="A93" s="31" t="str">
        <f>IF(F93&lt;&gt;"",1+MAX($A$78:A92),"")</f>
        <v/>
      </c>
      <c r="B93" s="45"/>
      <c r="C93" s="46"/>
      <c r="D93" s="49"/>
      <c r="E93" s="50"/>
      <c r="F93" s="51"/>
      <c r="G93" s="129"/>
      <c r="H93" s="217"/>
      <c r="I93" s="53"/>
      <c r="J93" s="217"/>
      <c r="K93" s="53"/>
      <c r="L93" s="52"/>
      <c r="M93" s="52"/>
      <c r="N93" s="54"/>
      <c r="O93" s="54"/>
      <c r="P93" s="29"/>
      <c r="Q93" s="29"/>
      <c r="R93" s="2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  <c r="AF93" s="29"/>
      <c r="AG93" s="29"/>
      <c r="AH93" s="29"/>
      <c r="AI93" s="29"/>
      <c r="AJ93" s="29"/>
      <c r="AK93" s="29"/>
      <c r="AL93" s="29"/>
      <c r="AM93" s="29"/>
      <c r="AN93" s="29"/>
      <c r="AO93" s="29"/>
      <c r="AP93" s="29"/>
      <c r="AQ93" s="29"/>
      <c r="AR93" s="29"/>
      <c r="AS93" s="29"/>
      <c r="AT93" s="29"/>
      <c r="AU93" s="29"/>
      <c r="AV93" s="29"/>
      <c r="AW93" s="29"/>
      <c r="AX93" s="29"/>
      <c r="AY93" s="29"/>
      <c r="AZ93" s="29"/>
      <c r="BA93" s="29"/>
      <c r="BB93" s="29"/>
      <c r="BC93" s="29"/>
      <c r="BD93" s="29"/>
      <c r="BE93" s="29"/>
      <c r="BF93" s="29"/>
      <c r="BG93" s="29"/>
      <c r="BH93" s="29"/>
      <c r="BI93" s="29"/>
      <c r="BJ93" s="29"/>
      <c r="BK93" s="29"/>
      <c r="BL93" s="29"/>
      <c r="BM93" s="29"/>
      <c r="BN93" s="29"/>
      <c r="BO93" s="29"/>
      <c r="BP93" s="29"/>
      <c r="BQ93" s="29"/>
      <c r="BR93" s="29"/>
      <c r="BS93" s="29"/>
      <c r="BT93" s="29"/>
      <c r="BU93" s="29"/>
      <c r="BV93" s="29"/>
      <c r="BW93" s="29"/>
      <c r="BX93" s="29"/>
    </row>
    <row r="94" spans="1:85" s="30" customFormat="1">
      <c r="A94" s="31" t="str">
        <f>IF(F94&lt;&gt;"",1+MAX($A$78:A93),"")</f>
        <v/>
      </c>
      <c r="B94" s="45"/>
      <c r="C94" s="46"/>
      <c r="D94" s="49"/>
      <c r="E94" s="50"/>
      <c r="F94" s="51"/>
      <c r="G94" s="129"/>
      <c r="H94" s="217"/>
      <c r="I94" s="53"/>
      <c r="J94" s="217"/>
      <c r="K94" s="53"/>
      <c r="L94" s="52"/>
      <c r="M94" s="52"/>
      <c r="N94" s="54"/>
      <c r="O94" s="54"/>
      <c r="P94" s="29"/>
      <c r="Q94" s="29"/>
      <c r="R94" s="29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  <c r="AF94" s="29"/>
      <c r="AG94" s="29"/>
      <c r="AH94" s="29"/>
      <c r="AI94" s="29"/>
      <c r="AJ94" s="29"/>
      <c r="AK94" s="29"/>
      <c r="AL94" s="29"/>
      <c r="AM94" s="29"/>
      <c r="AN94" s="29"/>
      <c r="AO94" s="29"/>
      <c r="AP94" s="29"/>
      <c r="AQ94" s="29"/>
      <c r="AR94" s="29"/>
      <c r="AS94" s="29"/>
      <c r="AT94" s="29"/>
      <c r="AU94" s="29"/>
      <c r="AV94" s="29"/>
      <c r="AW94" s="29"/>
      <c r="AX94" s="29"/>
      <c r="AY94" s="29"/>
      <c r="AZ94" s="29"/>
      <c r="BA94" s="29"/>
      <c r="BB94" s="29"/>
      <c r="BC94" s="29"/>
      <c r="BD94" s="29"/>
      <c r="BE94" s="29"/>
      <c r="BF94" s="29"/>
      <c r="BG94" s="29"/>
      <c r="BH94" s="29"/>
      <c r="BI94" s="29"/>
      <c r="BJ94" s="29"/>
      <c r="BK94" s="29"/>
      <c r="BL94" s="29"/>
      <c r="BM94" s="29"/>
      <c r="BN94" s="29"/>
      <c r="BO94" s="29"/>
      <c r="BP94" s="29"/>
      <c r="BQ94" s="29"/>
      <c r="BR94" s="29"/>
      <c r="BS94" s="29"/>
      <c r="BT94" s="29"/>
      <c r="BU94" s="29"/>
      <c r="BV94" s="29"/>
      <c r="BW94" s="29"/>
      <c r="BX94" s="29"/>
    </row>
    <row r="95" spans="1:85" s="30" customFormat="1">
      <c r="A95" s="31" t="str">
        <f>IF(F95&lt;&gt;"",1+MAX($A$78:A94),"")</f>
        <v/>
      </c>
      <c r="B95" s="45"/>
      <c r="C95" s="46"/>
      <c r="D95" s="49"/>
      <c r="E95" s="50"/>
      <c r="F95" s="51"/>
      <c r="G95" s="129"/>
      <c r="H95" s="217"/>
      <c r="I95" s="53"/>
      <c r="J95" s="217"/>
      <c r="K95" s="53"/>
      <c r="L95" s="52"/>
      <c r="M95" s="52"/>
      <c r="N95" s="54"/>
      <c r="O95" s="54"/>
      <c r="P95" s="29"/>
      <c r="Q95" s="29"/>
      <c r="R95" s="29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  <c r="AF95" s="29"/>
      <c r="AG95" s="29"/>
      <c r="AH95" s="29"/>
      <c r="AI95" s="29"/>
      <c r="AJ95" s="29"/>
      <c r="AK95" s="29"/>
      <c r="AL95" s="29"/>
      <c r="AM95" s="29"/>
      <c r="AN95" s="29"/>
      <c r="AO95" s="29"/>
      <c r="AP95" s="29"/>
      <c r="AQ95" s="29"/>
      <c r="AR95" s="29"/>
      <c r="AS95" s="29"/>
      <c r="AT95" s="29"/>
      <c r="AU95" s="29"/>
      <c r="AV95" s="29"/>
      <c r="AW95" s="29"/>
      <c r="AX95" s="29"/>
      <c r="AY95" s="29"/>
      <c r="AZ95" s="29"/>
      <c r="BA95" s="29"/>
      <c r="BB95" s="29"/>
      <c r="BC95" s="29"/>
      <c r="BD95" s="29"/>
      <c r="BE95" s="29"/>
      <c r="BF95" s="29"/>
      <c r="BG95" s="29"/>
      <c r="BH95" s="29"/>
      <c r="BI95" s="29"/>
      <c r="BJ95" s="29"/>
      <c r="BK95" s="29"/>
      <c r="BL95" s="29"/>
      <c r="BM95" s="29"/>
      <c r="BN95" s="29"/>
      <c r="BO95" s="29"/>
      <c r="BP95" s="29"/>
      <c r="BQ95" s="29"/>
      <c r="BR95" s="29"/>
      <c r="BS95" s="29"/>
      <c r="BT95" s="29"/>
      <c r="BU95" s="29"/>
      <c r="BV95" s="29"/>
      <c r="BW95" s="29"/>
      <c r="BX95" s="29"/>
    </row>
    <row r="96" spans="1:85" s="30" customFormat="1">
      <c r="A96" s="31" t="str">
        <f>IF(F96&lt;&gt;"",1+MAX($A$78:A95),"")</f>
        <v/>
      </c>
      <c r="B96" s="45"/>
      <c r="C96" s="46"/>
      <c r="D96" s="49"/>
      <c r="E96" s="50"/>
      <c r="F96" s="51"/>
      <c r="G96" s="129"/>
      <c r="H96" s="217"/>
      <c r="I96" s="53"/>
      <c r="J96" s="217"/>
      <c r="K96" s="53"/>
      <c r="L96" s="52"/>
      <c r="M96" s="52"/>
      <c r="N96" s="54"/>
      <c r="O96" s="54"/>
      <c r="P96" s="29"/>
      <c r="Q96" s="29"/>
      <c r="R96" s="29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F96" s="29"/>
      <c r="AG96" s="29"/>
      <c r="AH96" s="29"/>
      <c r="AI96" s="29"/>
      <c r="AJ96" s="29"/>
      <c r="AK96" s="29"/>
      <c r="AL96" s="29"/>
      <c r="AM96" s="29"/>
      <c r="AN96" s="29"/>
      <c r="AO96" s="29"/>
      <c r="AP96" s="29"/>
      <c r="AQ96" s="29"/>
      <c r="AR96" s="29"/>
      <c r="AS96" s="29"/>
      <c r="AT96" s="29"/>
      <c r="AU96" s="29"/>
      <c r="AV96" s="29"/>
      <c r="AW96" s="29"/>
      <c r="AX96" s="29"/>
      <c r="AY96" s="29"/>
      <c r="AZ96" s="29"/>
      <c r="BA96" s="29"/>
      <c r="BB96" s="29"/>
      <c r="BC96" s="29"/>
      <c r="BD96" s="29"/>
      <c r="BE96" s="29"/>
      <c r="BF96" s="29"/>
      <c r="BG96" s="29"/>
      <c r="BH96" s="29"/>
      <c r="BI96" s="29"/>
      <c r="BJ96" s="29"/>
      <c r="BK96" s="29"/>
      <c r="BL96" s="29"/>
      <c r="BM96" s="29"/>
      <c r="BN96" s="29"/>
      <c r="BO96" s="29"/>
      <c r="BP96" s="29"/>
      <c r="BQ96" s="29"/>
      <c r="BR96" s="29"/>
      <c r="BS96" s="29"/>
      <c r="BT96" s="29"/>
      <c r="BU96" s="29"/>
      <c r="BV96" s="29"/>
      <c r="BW96" s="29"/>
      <c r="BX96" s="29"/>
    </row>
    <row r="97" spans="1:76" s="30" customFormat="1">
      <c r="A97" s="31" t="str">
        <f>IF(F97&lt;&gt;"",1+MAX($A$78:A96),"")</f>
        <v/>
      </c>
      <c r="B97" s="45"/>
      <c r="C97" s="46"/>
      <c r="D97" s="49"/>
      <c r="E97" s="50"/>
      <c r="F97" s="51"/>
      <c r="G97" s="129"/>
      <c r="H97" s="217"/>
      <c r="I97" s="53"/>
      <c r="J97" s="217"/>
      <c r="K97" s="53"/>
      <c r="L97" s="52"/>
      <c r="M97" s="52"/>
      <c r="N97" s="54"/>
      <c r="O97" s="54"/>
      <c r="P97" s="29"/>
      <c r="Q97" s="29"/>
      <c r="R97" s="29"/>
      <c r="S97" s="29"/>
      <c r="T97" s="29"/>
      <c r="U97" s="29"/>
      <c r="V97" s="29"/>
      <c r="W97" s="29"/>
      <c r="X97" s="29"/>
      <c r="Y97" s="29"/>
      <c r="Z97" s="29"/>
      <c r="AA97" s="29"/>
      <c r="AB97" s="29"/>
      <c r="AC97" s="29"/>
      <c r="AD97" s="29"/>
      <c r="AE97" s="29"/>
      <c r="AF97" s="29"/>
      <c r="AG97" s="29"/>
      <c r="AH97" s="29"/>
      <c r="AI97" s="29"/>
      <c r="AJ97" s="29"/>
      <c r="AK97" s="29"/>
      <c r="AL97" s="29"/>
      <c r="AM97" s="29"/>
      <c r="AN97" s="29"/>
      <c r="AO97" s="29"/>
      <c r="AP97" s="29"/>
      <c r="AQ97" s="29"/>
      <c r="AR97" s="29"/>
      <c r="AS97" s="29"/>
      <c r="AT97" s="29"/>
      <c r="AU97" s="29"/>
      <c r="AV97" s="29"/>
      <c r="AW97" s="29"/>
      <c r="AX97" s="29"/>
      <c r="AY97" s="29"/>
      <c r="AZ97" s="29"/>
      <c r="BA97" s="29"/>
      <c r="BB97" s="29"/>
      <c r="BC97" s="29"/>
      <c r="BD97" s="29"/>
      <c r="BE97" s="29"/>
      <c r="BF97" s="29"/>
      <c r="BG97" s="29"/>
      <c r="BH97" s="29"/>
      <c r="BI97" s="29"/>
      <c r="BJ97" s="29"/>
      <c r="BK97" s="29"/>
      <c r="BL97" s="29"/>
      <c r="BM97" s="29"/>
      <c r="BN97" s="29"/>
      <c r="BO97" s="29"/>
      <c r="BP97" s="29"/>
      <c r="BQ97" s="29"/>
      <c r="BR97" s="29"/>
      <c r="BS97" s="29"/>
      <c r="BT97" s="29"/>
      <c r="BU97" s="29"/>
      <c r="BV97" s="29"/>
      <c r="BW97" s="29"/>
      <c r="BX97" s="29"/>
    </row>
    <row r="98" spans="1:76" s="30" customFormat="1">
      <c r="A98" s="31" t="str">
        <f>IF(F98&lt;&gt;"",1+MAX($A$78:A97),"")</f>
        <v/>
      </c>
      <c r="B98" s="45"/>
      <c r="C98" s="46"/>
      <c r="D98" s="49"/>
      <c r="E98" s="50"/>
      <c r="F98" s="51"/>
      <c r="G98" s="129"/>
      <c r="H98" s="217"/>
      <c r="I98" s="53"/>
      <c r="J98" s="217"/>
      <c r="K98" s="53"/>
      <c r="L98" s="52"/>
      <c r="M98" s="52"/>
      <c r="N98" s="54"/>
      <c r="O98" s="54"/>
      <c r="P98" s="29"/>
      <c r="Q98" s="29"/>
      <c r="R98" s="29"/>
      <c r="S98" s="29"/>
      <c r="T98" s="29"/>
      <c r="U98" s="29"/>
      <c r="V98" s="29"/>
      <c r="W98" s="29"/>
      <c r="X98" s="29"/>
      <c r="Y98" s="29"/>
      <c r="Z98" s="29"/>
      <c r="AA98" s="29"/>
      <c r="AB98" s="29"/>
      <c r="AC98" s="29"/>
      <c r="AD98" s="29"/>
      <c r="AE98" s="29"/>
      <c r="AF98" s="29"/>
      <c r="AG98" s="29"/>
      <c r="AH98" s="29"/>
      <c r="AI98" s="29"/>
      <c r="AJ98" s="29"/>
      <c r="AK98" s="29"/>
      <c r="AL98" s="29"/>
      <c r="AM98" s="29"/>
      <c r="AN98" s="29"/>
      <c r="AO98" s="29"/>
      <c r="AP98" s="29"/>
      <c r="AQ98" s="29"/>
      <c r="AR98" s="29"/>
      <c r="AS98" s="29"/>
      <c r="AT98" s="29"/>
      <c r="AU98" s="29"/>
      <c r="AV98" s="29"/>
      <c r="AW98" s="29"/>
      <c r="AX98" s="29"/>
      <c r="AY98" s="29"/>
      <c r="AZ98" s="29"/>
      <c r="BA98" s="29"/>
      <c r="BB98" s="29"/>
      <c r="BC98" s="29"/>
      <c r="BD98" s="29"/>
      <c r="BE98" s="29"/>
      <c r="BF98" s="29"/>
      <c r="BG98" s="29"/>
      <c r="BH98" s="29"/>
      <c r="BI98" s="29"/>
      <c r="BJ98" s="29"/>
      <c r="BK98" s="29"/>
      <c r="BL98" s="29"/>
      <c r="BM98" s="29"/>
      <c r="BN98" s="29"/>
      <c r="BO98" s="29"/>
      <c r="BP98" s="29"/>
      <c r="BQ98" s="29"/>
      <c r="BR98" s="29"/>
      <c r="BS98" s="29"/>
      <c r="BT98" s="29"/>
      <c r="BU98" s="29"/>
      <c r="BV98" s="29"/>
      <c r="BW98" s="29"/>
      <c r="BX98" s="29"/>
    </row>
    <row r="99" spans="1:76" s="30" customFormat="1">
      <c r="A99" s="31" t="str">
        <f>IF(F99&lt;&gt;"",1+MAX($A$78:A98),"")</f>
        <v/>
      </c>
      <c r="B99" s="45"/>
      <c r="C99" s="46"/>
      <c r="D99" s="49"/>
      <c r="E99" s="50"/>
      <c r="F99" s="51"/>
      <c r="G99" s="129"/>
      <c r="H99" s="217"/>
      <c r="I99" s="53"/>
      <c r="J99" s="217"/>
      <c r="K99" s="53"/>
      <c r="L99" s="52"/>
      <c r="M99" s="52"/>
      <c r="N99" s="52"/>
      <c r="O99" s="52"/>
      <c r="P99" s="29"/>
      <c r="Q99" s="29"/>
      <c r="R99" s="29"/>
      <c r="S99" s="29"/>
      <c r="T99" s="29"/>
      <c r="U99" s="29"/>
      <c r="V99" s="29"/>
      <c r="W99" s="29"/>
      <c r="X99" s="29"/>
      <c r="Y99" s="29"/>
      <c r="Z99" s="29"/>
      <c r="AA99" s="29"/>
      <c r="AB99" s="29"/>
      <c r="AC99" s="29"/>
      <c r="AD99" s="29"/>
      <c r="AE99" s="29"/>
      <c r="AF99" s="29"/>
      <c r="AG99" s="29"/>
      <c r="AH99" s="29"/>
      <c r="AI99" s="29"/>
      <c r="AJ99" s="29"/>
      <c r="AK99" s="29"/>
      <c r="AL99" s="29"/>
      <c r="AM99" s="29"/>
      <c r="AN99" s="29"/>
      <c r="AO99" s="29"/>
      <c r="AP99" s="29"/>
      <c r="AQ99" s="29"/>
      <c r="AR99" s="29"/>
      <c r="AS99" s="29"/>
      <c r="AT99" s="29"/>
      <c r="AU99" s="29"/>
      <c r="AV99" s="29"/>
      <c r="AW99" s="29"/>
      <c r="AX99" s="29"/>
      <c r="AY99" s="29"/>
      <c r="AZ99" s="29"/>
      <c r="BA99" s="29"/>
      <c r="BB99" s="29"/>
      <c r="BC99" s="29"/>
      <c r="BD99" s="29"/>
      <c r="BE99" s="29"/>
      <c r="BF99" s="29"/>
      <c r="BG99" s="29"/>
      <c r="BH99" s="29"/>
      <c r="BI99" s="29"/>
      <c r="BJ99" s="29"/>
      <c r="BK99" s="29"/>
      <c r="BL99" s="29"/>
      <c r="BM99" s="29"/>
      <c r="BN99" s="29"/>
      <c r="BO99" s="29"/>
      <c r="BP99" s="29"/>
      <c r="BQ99" s="29"/>
      <c r="BR99" s="29"/>
      <c r="BS99" s="29"/>
      <c r="BT99" s="29"/>
      <c r="BU99" s="29"/>
      <c r="BV99" s="29"/>
      <c r="BW99" s="29"/>
      <c r="BX99" s="29"/>
    </row>
    <row r="100" spans="1:76" s="30" customFormat="1">
      <c r="A100" s="31" t="str">
        <f>IF(F100&lt;&gt;"",1+MAX($A$78:A99),"")</f>
        <v/>
      </c>
      <c r="B100" s="45"/>
      <c r="C100" s="46"/>
      <c r="D100" s="49"/>
      <c r="E100" s="50"/>
      <c r="F100" s="51"/>
      <c r="G100" s="129"/>
      <c r="H100" s="217"/>
      <c r="I100" s="53"/>
      <c r="J100" s="217"/>
      <c r="K100" s="53"/>
      <c r="L100" s="52"/>
      <c r="M100" s="52"/>
      <c r="N100" s="52"/>
      <c r="O100" s="52"/>
      <c r="P100" s="29"/>
      <c r="Q100" s="29"/>
      <c r="R100" s="29"/>
      <c r="S100" s="29"/>
      <c r="T100" s="29"/>
      <c r="U100" s="29"/>
      <c r="V100" s="29"/>
      <c r="W100" s="29"/>
      <c r="X100" s="29"/>
      <c r="Y100" s="29"/>
      <c r="Z100" s="29"/>
      <c r="AA100" s="29"/>
      <c r="AB100" s="29"/>
      <c r="AC100" s="29"/>
      <c r="AD100" s="29"/>
      <c r="AE100" s="29"/>
      <c r="AF100" s="29"/>
      <c r="AG100" s="29"/>
      <c r="AH100" s="29"/>
      <c r="AI100" s="29"/>
      <c r="AJ100" s="29"/>
      <c r="AK100" s="29"/>
      <c r="AL100" s="29"/>
      <c r="AM100" s="29"/>
      <c r="AN100" s="29"/>
      <c r="AO100" s="29"/>
      <c r="AP100" s="29"/>
      <c r="AQ100" s="29"/>
      <c r="AR100" s="29"/>
      <c r="AS100" s="29"/>
      <c r="AT100" s="29"/>
      <c r="AU100" s="29"/>
      <c r="AV100" s="29"/>
      <c r="AW100" s="29"/>
      <c r="AX100" s="29"/>
      <c r="AY100" s="29"/>
      <c r="AZ100" s="29"/>
      <c r="BA100" s="29"/>
      <c r="BB100" s="29"/>
      <c r="BC100" s="29"/>
      <c r="BD100" s="29"/>
      <c r="BE100" s="29"/>
      <c r="BF100" s="29"/>
      <c r="BG100" s="29"/>
      <c r="BH100" s="29"/>
      <c r="BI100" s="29"/>
      <c r="BJ100" s="29"/>
      <c r="BK100" s="29"/>
      <c r="BL100" s="29"/>
      <c r="BM100" s="29"/>
      <c r="BN100" s="29"/>
      <c r="BO100" s="29"/>
      <c r="BP100" s="29"/>
      <c r="BQ100" s="29"/>
      <c r="BR100" s="29"/>
      <c r="BS100" s="29"/>
      <c r="BT100" s="29"/>
      <c r="BU100" s="29"/>
      <c r="BV100" s="29"/>
      <c r="BW100" s="29"/>
      <c r="BX100" s="29"/>
    </row>
    <row r="101" spans="1:76" s="30" customFormat="1">
      <c r="A101" s="31" t="str">
        <f>IF(F101&lt;&gt;"",1+MAX($A$78:A100),"")</f>
        <v/>
      </c>
      <c r="B101" s="45"/>
      <c r="C101" s="46"/>
      <c r="D101" s="49"/>
      <c r="E101" s="50"/>
      <c r="F101" s="51"/>
      <c r="G101" s="129"/>
      <c r="H101" s="217"/>
      <c r="I101" s="53"/>
      <c r="J101" s="217"/>
      <c r="K101" s="53"/>
      <c r="L101" s="52"/>
      <c r="M101" s="52"/>
      <c r="N101" s="52"/>
      <c r="O101" s="52"/>
      <c r="P101" s="29"/>
      <c r="Q101" s="29"/>
      <c r="R101" s="29"/>
      <c r="S101" s="29"/>
      <c r="T101" s="29"/>
      <c r="U101" s="29"/>
      <c r="V101" s="29"/>
      <c r="W101" s="29"/>
      <c r="X101" s="29"/>
      <c r="Y101" s="29"/>
      <c r="Z101" s="29"/>
      <c r="AA101" s="29"/>
      <c r="AB101" s="29"/>
      <c r="AC101" s="29"/>
      <c r="AD101" s="29"/>
      <c r="AE101" s="29"/>
      <c r="AF101" s="29"/>
      <c r="AG101" s="29"/>
      <c r="AH101" s="29"/>
      <c r="AI101" s="29"/>
      <c r="AJ101" s="29"/>
      <c r="AK101" s="29"/>
      <c r="AL101" s="29"/>
      <c r="AM101" s="29"/>
      <c r="AN101" s="29"/>
      <c r="AO101" s="29"/>
      <c r="AP101" s="29"/>
      <c r="AQ101" s="29"/>
      <c r="AR101" s="29"/>
      <c r="AS101" s="29"/>
      <c r="AT101" s="29"/>
      <c r="AU101" s="29"/>
      <c r="AV101" s="29"/>
      <c r="AW101" s="29"/>
      <c r="AX101" s="29"/>
      <c r="AY101" s="29"/>
      <c r="AZ101" s="29"/>
      <c r="BA101" s="29"/>
      <c r="BB101" s="29"/>
      <c r="BC101" s="29"/>
      <c r="BD101" s="29"/>
      <c r="BE101" s="29"/>
      <c r="BF101" s="29"/>
      <c r="BG101" s="29"/>
      <c r="BH101" s="29"/>
      <c r="BI101" s="29"/>
      <c r="BJ101" s="29"/>
      <c r="BK101" s="29"/>
      <c r="BL101" s="29"/>
      <c r="BM101" s="29"/>
      <c r="BN101" s="29"/>
      <c r="BO101" s="29"/>
      <c r="BP101" s="29"/>
      <c r="BQ101" s="29"/>
      <c r="BR101" s="29"/>
      <c r="BS101" s="29"/>
      <c r="BT101" s="29"/>
      <c r="BU101" s="29"/>
      <c r="BV101" s="29"/>
      <c r="BW101" s="29"/>
      <c r="BX101" s="29"/>
    </row>
    <row r="102" spans="1:76" s="30" customFormat="1">
      <c r="A102" s="31" t="str">
        <f>IF(F102&lt;&gt;"",1+MAX($A$78:A101),"")</f>
        <v/>
      </c>
      <c r="B102" s="45"/>
      <c r="C102" s="46"/>
      <c r="D102" s="49"/>
      <c r="E102" s="50"/>
      <c r="F102" s="51"/>
      <c r="G102" s="129"/>
      <c r="H102" s="217"/>
      <c r="I102" s="53"/>
      <c r="J102" s="217"/>
      <c r="K102" s="53"/>
      <c r="L102" s="52"/>
      <c r="M102" s="52"/>
      <c r="N102" s="52"/>
      <c r="O102" s="52"/>
      <c r="P102" s="29"/>
      <c r="Q102" s="29"/>
      <c r="R102" s="29"/>
      <c r="S102" s="29"/>
      <c r="T102" s="29"/>
      <c r="U102" s="29"/>
      <c r="V102" s="29"/>
      <c r="W102" s="29"/>
      <c r="X102" s="29"/>
      <c r="Y102" s="29"/>
      <c r="Z102" s="29"/>
      <c r="AA102" s="29"/>
      <c r="AB102" s="29"/>
      <c r="AC102" s="29"/>
      <c r="AD102" s="29"/>
      <c r="AE102" s="29"/>
      <c r="AF102" s="29"/>
      <c r="AG102" s="29"/>
      <c r="AH102" s="29"/>
      <c r="AI102" s="29"/>
      <c r="AJ102" s="29"/>
      <c r="AK102" s="29"/>
      <c r="AL102" s="29"/>
      <c r="AM102" s="29"/>
      <c r="AN102" s="29"/>
      <c r="AO102" s="29"/>
      <c r="AP102" s="29"/>
      <c r="AQ102" s="29"/>
      <c r="AR102" s="29"/>
      <c r="AS102" s="29"/>
      <c r="AT102" s="29"/>
      <c r="AU102" s="29"/>
      <c r="AV102" s="29"/>
      <c r="AW102" s="29"/>
      <c r="AX102" s="29"/>
      <c r="AY102" s="29"/>
      <c r="AZ102" s="29"/>
      <c r="BA102" s="29"/>
      <c r="BB102" s="29"/>
      <c r="BC102" s="29"/>
      <c r="BD102" s="29"/>
      <c r="BE102" s="29"/>
      <c r="BF102" s="29"/>
      <c r="BG102" s="29"/>
      <c r="BH102" s="29"/>
      <c r="BI102" s="29"/>
      <c r="BJ102" s="29"/>
      <c r="BK102" s="29"/>
      <c r="BL102" s="29"/>
      <c r="BM102" s="29"/>
      <c r="BN102" s="29"/>
      <c r="BO102" s="29"/>
      <c r="BP102" s="29"/>
      <c r="BQ102" s="29"/>
      <c r="BR102" s="29"/>
      <c r="BS102" s="29"/>
      <c r="BT102" s="29"/>
      <c r="BU102" s="29"/>
      <c r="BV102" s="29"/>
      <c r="BW102" s="29"/>
      <c r="BX102" s="29"/>
    </row>
    <row r="103" spans="1:76" s="30" customFormat="1">
      <c r="A103" s="31" t="str">
        <f>IF(F103&lt;&gt;"",1+MAX($A$78:A102),"")</f>
        <v/>
      </c>
      <c r="B103" s="45"/>
      <c r="C103" s="46"/>
      <c r="D103" s="49"/>
      <c r="E103" s="50"/>
      <c r="F103" s="51"/>
      <c r="G103" s="129"/>
      <c r="H103" s="217"/>
      <c r="I103" s="53"/>
      <c r="J103" s="217"/>
      <c r="K103" s="53"/>
      <c r="L103" s="52"/>
      <c r="M103" s="52"/>
      <c r="N103" s="52"/>
      <c r="O103" s="52"/>
      <c r="P103" s="29"/>
      <c r="Q103" s="29"/>
      <c r="R103" s="29"/>
      <c r="S103" s="29"/>
      <c r="T103" s="29"/>
      <c r="U103" s="29"/>
      <c r="V103" s="29"/>
      <c r="W103" s="29"/>
      <c r="X103" s="29"/>
      <c r="Y103" s="29"/>
      <c r="Z103" s="29"/>
      <c r="AA103" s="29"/>
      <c r="AB103" s="29"/>
      <c r="AC103" s="29"/>
      <c r="AD103" s="29"/>
      <c r="AE103" s="29"/>
      <c r="AF103" s="29"/>
      <c r="AG103" s="29"/>
      <c r="AH103" s="29"/>
      <c r="AI103" s="29"/>
      <c r="AJ103" s="29"/>
      <c r="AK103" s="29"/>
      <c r="AL103" s="29"/>
      <c r="AM103" s="29"/>
      <c r="AN103" s="29"/>
      <c r="AO103" s="29"/>
      <c r="AP103" s="29"/>
      <c r="AQ103" s="29"/>
      <c r="AR103" s="29"/>
      <c r="AS103" s="29"/>
      <c r="AT103" s="29"/>
      <c r="AU103" s="29"/>
      <c r="AV103" s="29"/>
      <c r="AW103" s="29"/>
      <c r="AX103" s="29"/>
      <c r="AY103" s="29"/>
      <c r="AZ103" s="29"/>
      <c r="BA103" s="29"/>
      <c r="BB103" s="29"/>
      <c r="BC103" s="29"/>
      <c r="BD103" s="29"/>
      <c r="BE103" s="29"/>
      <c r="BF103" s="29"/>
      <c r="BG103" s="29"/>
      <c r="BH103" s="29"/>
      <c r="BI103" s="29"/>
      <c r="BJ103" s="29"/>
      <c r="BK103" s="29"/>
      <c r="BL103" s="29"/>
      <c r="BM103" s="29"/>
      <c r="BN103" s="29"/>
      <c r="BO103" s="29"/>
      <c r="BP103" s="29"/>
      <c r="BQ103" s="29"/>
      <c r="BR103" s="29"/>
      <c r="BS103" s="29"/>
      <c r="BT103" s="29"/>
      <c r="BU103" s="29"/>
      <c r="BV103" s="29"/>
      <c r="BW103" s="29"/>
      <c r="BX103" s="29"/>
    </row>
    <row r="104" spans="1:76" s="30" customFormat="1">
      <c r="A104" s="31" t="str">
        <f>IF(F104&lt;&gt;"",1+MAX($A$78:A103),"")</f>
        <v/>
      </c>
      <c r="B104" s="45"/>
      <c r="C104" s="46"/>
      <c r="D104" s="49"/>
      <c r="E104" s="50"/>
      <c r="F104" s="51"/>
      <c r="G104" s="129"/>
      <c r="H104" s="217"/>
      <c r="I104" s="53"/>
      <c r="J104" s="217"/>
      <c r="K104" s="53"/>
      <c r="L104" s="52"/>
      <c r="M104" s="52"/>
      <c r="N104" s="52"/>
      <c r="O104" s="52"/>
      <c r="P104" s="29"/>
      <c r="Q104" s="29"/>
      <c r="R104" s="29"/>
      <c r="S104" s="29"/>
      <c r="T104" s="29"/>
      <c r="U104" s="29"/>
      <c r="V104" s="29"/>
      <c r="W104" s="29"/>
      <c r="X104" s="29"/>
      <c r="Y104" s="29"/>
      <c r="Z104" s="29"/>
      <c r="AA104" s="29"/>
      <c r="AB104" s="29"/>
      <c r="AC104" s="29"/>
      <c r="AD104" s="29"/>
      <c r="AE104" s="29"/>
      <c r="AF104" s="29"/>
      <c r="AG104" s="29"/>
      <c r="AH104" s="29"/>
      <c r="AI104" s="29"/>
      <c r="AJ104" s="29"/>
      <c r="AK104" s="29"/>
      <c r="AL104" s="29"/>
      <c r="AM104" s="29"/>
      <c r="AN104" s="29"/>
      <c r="AO104" s="29"/>
      <c r="AP104" s="29"/>
      <c r="AQ104" s="29"/>
      <c r="AR104" s="29"/>
      <c r="AS104" s="29"/>
      <c r="AT104" s="29"/>
      <c r="AU104" s="29"/>
      <c r="AV104" s="29"/>
      <c r="AW104" s="29"/>
      <c r="AX104" s="29"/>
      <c r="AY104" s="29"/>
      <c r="AZ104" s="29"/>
      <c r="BA104" s="29"/>
      <c r="BB104" s="29"/>
      <c r="BC104" s="29"/>
      <c r="BD104" s="29"/>
      <c r="BE104" s="29"/>
      <c r="BF104" s="29"/>
      <c r="BG104" s="29"/>
      <c r="BH104" s="29"/>
      <c r="BI104" s="29"/>
      <c r="BJ104" s="29"/>
      <c r="BK104" s="29"/>
      <c r="BL104" s="29"/>
      <c r="BM104" s="29"/>
      <c r="BN104" s="29"/>
      <c r="BO104" s="29"/>
      <c r="BP104" s="29"/>
      <c r="BQ104" s="29"/>
      <c r="BR104" s="29"/>
      <c r="BS104" s="29"/>
      <c r="BT104" s="29"/>
      <c r="BU104" s="29"/>
      <c r="BV104" s="29"/>
      <c r="BW104" s="29"/>
      <c r="BX104" s="29"/>
    </row>
    <row r="105" spans="1:76" s="30" customFormat="1">
      <c r="A105" s="31" t="str">
        <f>IF(F105&lt;&gt;"",1+MAX($A$78:A104),"")</f>
        <v/>
      </c>
      <c r="B105" s="45"/>
      <c r="C105" s="46"/>
      <c r="D105" s="49"/>
      <c r="E105" s="50"/>
      <c r="F105" s="51"/>
      <c r="G105" s="129"/>
      <c r="H105" s="217"/>
      <c r="I105" s="53"/>
      <c r="J105" s="217"/>
      <c r="K105" s="53"/>
      <c r="L105" s="52"/>
      <c r="M105" s="52"/>
      <c r="N105" s="52"/>
      <c r="O105" s="52"/>
      <c r="P105" s="29"/>
      <c r="Q105" s="29"/>
      <c r="R105" s="29"/>
      <c r="S105" s="29"/>
      <c r="T105" s="29"/>
      <c r="U105" s="29"/>
      <c r="V105" s="29"/>
      <c r="W105" s="29"/>
      <c r="X105" s="29"/>
      <c r="Y105" s="29"/>
      <c r="Z105" s="29"/>
      <c r="AA105" s="29"/>
      <c r="AB105" s="29"/>
      <c r="AC105" s="29"/>
      <c r="AD105" s="29"/>
      <c r="AE105" s="29"/>
      <c r="AF105" s="29"/>
      <c r="AG105" s="29"/>
      <c r="AH105" s="29"/>
      <c r="AI105" s="29"/>
      <c r="AJ105" s="29"/>
      <c r="AK105" s="29"/>
      <c r="AL105" s="29"/>
      <c r="AM105" s="29"/>
      <c r="AN105" s="29"/>
      <c r="AO105" s="29"/>
      <c r="AP105" s="29"/>
      <c r="AQ105" s="29"/>
      <c r="AR105" s="29"/>
      <c r="AS105" s="29"/>
      <c r="AT105" s="29"/>
      <c r="AU105" s="29"/>
      <c r="AV105" s="29"/>
      <c r="AW105" s="29"/>
      <c r="AX105" s="29"/>
      <c r="AY105" s="29"/>
      <c r="AZ105" s="29"/>
      <c r="BA105" s="29"/>
      <c r="BB105" s="29"/>
      <c r="BC105" s="29"/>
      <c r="BD105" s="29"/>
      <c r="BE105" s="29"/>
      <c r="BF105" s="29"/>
      <c r="BG105" s="29"/>
      <c r="BH105" s="29"/>
      <c r="BI105" s="29"/>
      <c r="BJ105" s="29"/>
      <c r="BK105" s="29"/>
      <c r="BL105" s="29"/>
      <c r="BM105" s="29"/>
      <c r="BN105" s="29"/>
      <c r="BO105" s="29"/>
      <c r="BP105" s="29"/>
      <c r="BQ105" s="29"/>
      <c r="BR105" s="29"/>
      <c r="BS105" s="29"/>
      <c r="BT105" s="29"/>
      <c r="BU105" s="29"/>
      <c r="BV105" s="29"/>
      <c r="BW105" s="29"/>
      <c r="BX105" s="29"/>
    </row>
    <row r="106" spans="1:76" s="30" customFormat="1">
      <c r="A106" s="31" t="str">
        <f>IF(F106&lt;&gt;"",1+MAX($A$78:A105),"")</f>
        <v/>
      </c>
      <c r="B106" s="45"/>
      <c r="C106" s="46"/>
      <c r="D106" s="49"/>
      <c r="E106" s="50"/>
      <c r="F106" s="51"/>
      <c r="G106" s="129"/>
      <c r="H106" s="217"/>
      <c r="I106" s="53"/>
      <c r="J106" s="217"/>
      <c r="K106" s="53"/>
      <c r="L106" s="52"/>
      <c r="M106" s="52"/>
      <c r="N106" s="52"/>
      <c r="O106" s="52"/>
      <c r="P106" s="29"/>
      <c r="Q106" s="29"/>
      <c r="R106" s="29"/>
      <c r="S106" s="29"/>
      <c r="T106" s="29"/>
      <c r="U106" s="29"/>
      <c r="V106" s="29"/>
      <c r="W106" s="29"/>
      <c r="X106" s="29"/>
      <c r="Y106" s="29"/>
      <c r="Z106" s="29"/>
      <c r="AA106" s="29"/>
      <c r="AB106" s="29"/>
      <c r="AC106" s="29"/>
      <c r="AD106" s="29"/>
      <c r="AE106" s="29"/>
      <c r="AF106" s="29"/>
      <c r="AG106" s="29"/>
      <c r="AH106" s="29"/>
      <c r="AI106" s="29"/>
      <c r="AJ106" s="29"/>
      <c r="AK106" s="29"/>
      <c r="AL106" s="29"/>
      <c r="AM106" s="29"/>
      <c r="AN106" s="29"/>
      <c r="AO106" s="29"/>
      <c r="AP106" s="29"/>
      <c r="AQ106" s="29"/>
      <c r="AR106" s="29"/>
      <c r="AS106" s="29"/>
      <c r="AT106" s="29"/>
      <c r="AU106" s="29"/>
      <c r="AV106" s="29"/>
      <c r="AW106" s="29"/>
      <c r="AX106" s="29"/>
      <c r="AY106" s="29"/>
      <c r="AZ106" s="29"/>
      <c r="BA106" s="29"/>
      <c r="BB106" s="29"/>
      <c r="BC106" s="29"/>
      <c r="BD106" s="29"/>
      <c r="BE106" s="29"/>
      <c r="BF106" s="29"/>
      <c r="BG106" s="29"/>
      <c r="BH106" s="29"/>
      <c r="BI106" s="29"/>
      <c r="BJ106" s="29"/>
      <c r="BK106" s="29"/>
      <c r="BL106" s="29"/>
      <c r="BM106" s="29"/>
      <c r="BN106" s="29"/>
      <c r="BO106" s="29"/>
      <c r="BP106" s="29"/>
      <c r="BQ106" s="29"/>
      <c r="BR106" s="29"/>
      <c r="BS106" s="29"/>
      <c r="BT106" s="29"/>
      <c r="BU106" s="29"/>
      <c r="BV106" s="29"/>
      <c r="BW106" s="29"/>
      <c r="BX106" s="29"/>
    </row>
    <row r="107" spans="1:76" s="30" customFormat="1">
      <c r="A107" s="31" t="str">
        <f>IF(F107&lt;&gt;"",1+MAX($A$78:A106),"")</f>
        <v/>
      </c>
      <c r="B107" s="45"/>
      <c r="C107" s="46"/>
      <c r="D107" s="49"/>
      <c r="E107" s="50"/>
      <c r="F107" s="51"/>
      <c r="G107" s="129"/>
      <c r="H107" s="217"/>
      <c r="I107" s="53"/>
      <c r="J107" s="217"/>
      <c r="K107" s="53"/>
      <c r="L107" s="52"/>
      <c r="M107" s="52"/>
      <c r="N107" s="52"/>
      <c r="O107" s="52"/>
      <c r="P107" s="29"/>
      <c r="Q107" s="29"/>
      <c r="R107" s="29"/>
      <c r="S107" s="29"/>
      <c r="T107" s="29"/>
      <c r="U107" s="29"/>
      <c r="V107" s="29"/>
      <c r="W107" s="29"/>
      <c r="X107" s="29"/>
      <c r="Y107" s="29"/>
      <c r="Z107" s="29"/>
      <c r="AA107" s="29"/>
      <c r="AB107" s="29"/>
      <c r="AC107" s="29"/>
      <c r="AD107" s="29"/>
      <c r="AE107" s="29"/>
      <c r="AF107" s="29"/>
      <c r="AG107" s="29"/>
      <c r="AH107" s="29"/>
      <c r="AI107" s="29"/>
      <c r="AJ107" s="29"/>
      <c r="AK107" s="29"/>
      <c r="AL107" s="29"/>
      <c r="AM107" s="29"/>
      <c r="AN107" s="29"/>
      <c r="AO107" s="29"/>
      <c r="AP107" s="29"/>
      <c r="AQ107" s="29"/>
      <c r="AR107" s="29"/>
      <c r="AS107" s="29"/>
      <c r="AT107" s="29"/>
      <c r="AU107" s="29"/>
      <c r="AV107" s="29"/>
      <c r="AW107" s="29"/>
      <c r="AX107" s="29"/>
      <c r="AY107" s="29"/>
      <c r="AZ107" s="29"/>
      <c r="BA107" s="29"/>
      <c r="BB107" s="29"/>
      <c r="BC107" s="29"/>
      <c r="BD107" s="29"/>
      <c r="BE107" s="29"/>
      <c r="BF107" s="29"/>
      <c r="BG107" s="29"/>
      <c r="BH107" s="29"/>
      <c r="BI107" s="29"/>
      <c r="BJ107" s="29"/>
      <c r="BK107" s="29"/>
      <c r="BL107" s="29"/>
      <c r="BM107" s="29"/>
      <c r="BN107" s="29"/>
      <c r="BO107" s="29"/>
      <c r="BP107" s="29"/>
      <c r="BQ107" s="29"/>
      <c r="BR107" s="29"/>
      <c r="BS107" s="29"/>
      <c r="BT107" s="29"/>
      <c r="BU107" s="29"/>
      <c r="BV107" s="29"/>
      <c r="BW107" s="29"/>
      <c r="BX107" s="29"/>
    </row>
    <row r="108" spans="1:76" s="30" customFormat="1">
      <c r="A108" s="31" t="str">
        <f>IF(F108&lt;&gt;"",1+MAX($A$78:A107),"")</f>
        <v/>
      </c>
      <c r="B108" s="45"/>
      <c r="C108" s="46"/>
      <c r="D108" s="49"/>
      <c r="E108" s="50"/>
      <c r="F108" s="51"/>
      <c r="G108" s="129"/>
      <c r="H108" s="217"/>
      <c r="I108" s="53"/>
      <c r="J108" s="217"/>
      <c r="K108" s="53"/>
      <c r="L108" s="52"/>
      <c r="M108" s="52"/>
      <c r="N108" s="52"/>
      <c r="O108" s="52"/>
      <c r="P108" s="29"/>
      <c r="Q108" s="29"/>
      <c r="R108" s="29"/>
      <c r="S108" s="29"/>
      <c r="T108" s="29"/>
      <c r="U108" s="29"/>
      <c r="V108" s="29"/>
      <c r="W108" s="29"/>
      <c r="X108" s="29"/>
      <c r="Y108" s="29"/>
      <c r="Z108" s="29"/>
      <c r="AA108" s="29"/>
      <c r="AB108" s="29"/>
      <c r="AC108" s="29"/>
      <c r="AD108" s="29"/>
      <c r="AE108" s="29"/>
      <c r="AF108" s="29"/>
      <c r="AG108" s="29"/>
      <c r="AH108" s="29"/>
      <c r="AI108" s="29"/>
      <c r="AJ108" s="29"/>
      <c r="AK108" s="29"/>
      <c r="AL108" s="29"/>
      <c r="AM108" s="29"/>
      <c r="AN108" s="29"/>
      <c r="AO108" s="29"/>
      <c r="AP108" s="29"/>
      <c r="AQ108" s="29"/>
      <c r="AR108" s="29"/>
      <c r="AS108" s="29"/>
      <c r="AT108" s="29"/>
      <c r="AU108" s="29"/>
      <c r="AV108" s="29"/>
      <c r="AW108" s="29"/>
      <c r="AX108" s="29"/>
      <c r="AY108" s="29"/>
      <c r="AZ108" s="29"/>
      <c r="BA108" s="29"/>
      <c r="BB108" s="29"/>
      <c r="BC108" s="29"/>
      <c r="BD108" s="29"/>
      <c r="BE108" s="29"/>
      <c r="BF108" s="29"/>
      <c r="BG108" s="29"/>
      <c r="BH108" s="29"/>
      <c r="BI108" s="29"/>
      <c r="BJ108" s="29"/>
      <c r="BK108" s="29"/>
      <c r="BL108" s="29"/>
      <c r="BM108" s="29"/>
      <c r="BN108" s="29"/>
      <c r="BO108" s="29"/>
      <c r="BP108" s="29"/>
      <c r="BQ108" s="29"/>
      <c r="BR108" s="29"/>
      <c r="BS108" s="29"/>
      <c r="BT108" s="29"/>
      <c r="BU108" s="29"/>
      <c r="BV108" s="29"/>
      <c r="BW108" s="29"/>
      <c r="BX108" s="29"/>
    </row>
    <row r="109" spans="1:76" s="30" customFormat="1">
      <c r="A109" s="31" t="str">
        <f>IF(F109&lt;&gt;"",1+MAX($A$78:A108),"")</f>
        <v/>
      </c>
      <c r="B109" s="45"/>
      <c r="C109" s="46"/>
      <c r="D109" s="49"/>
      <c r="E109" s="50"/>
      <c r="F109" s="51"/>
      <c r="G109" s="129"/>
      <c r="H109" s="217"/>
      <c r="I109" s="53"/>
      <c r="J109" s="217"/>
      <c r="K109" s="53"/>
      <c r="L109" s="52"/>
      <c r="M109" s="52"/>
      <c r="N109" s="52"/>
      <c r="O109" s="52"/>
      <c r="P109" s="29"/>
      <c r="Q109" s="29"/>
      <c r="R109" s="29"/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9"/>
      <c r="AD109" s="29"/>
      <c r="AE109" s="29"/>
      <c r="AF109" s="29"/>
      <c r="AG109" s="29"/>
      <c r="AH109" s="29"/>
      <c r="AI109" s="29"/>
      <c r="AJ109" s="29"/>
      <c r="AK109" s="29"/>
      <c r="AL109" s="29"/>
      <c r="AM109" s="29"/>
      <c r="AN109" s="29"/>
      <c r="AO109" s="29"/>
      <c r="AP109" s="29"/>
      <c r="AQ109" s="29"/>
      <c r="AR109" s="29"/>
      <c r="AS109" s="29"/>
      <c r="AT109" s="29"/>
      <c r="AU109" s="29"/>
      <c r="AV109" s="29"/>
      <c r="AW109" s="29"/>
      <c r="AX109" s="29"/>
      <c r="AY109" s="29"/>
      <c r="AZ109" s="29"/>
      <c r="BA109" s="29"/>
      <c r="BB109" s="29"/>
      <c r="BC109" s="29"/>
      <c r="BD109" s="29"/>
      <c r="BE109" s="29"/>
      <c r="BF109" s="29"/>
      <c r="BG109" s="29"/>
      <c r="BH109" s="29"/>
      <c r="BI109" s="29"/>
      <c r="BJ109" s="29"/>
      <c r="BK109" s="29"/>
      <c r="BL109" s="29"/>
      <c r="BM109" s="29"/>
      <c r="BN109" s="29"/>
      <c r="BO109" s="29"/>
      <c r="BP109" s="29"/>
      <c r="BQ109" s="29"/>
      <c r="BR109" s="29"/>
      <c r="BS109" s="29"/>
      <c r="BT109" s="29"/>
      <c r="BU109" s="29"/>
      <c r="BV109" s="29"/>
      <c r="BW109" s="29"/>
      <c r="BX109" s="29"/>
    </row>
    <row r="110" spans="1:76" s="30" customFormat="1">
      <c r="A110" s="31" t="str">
        <f>IF(F110&lt;&gt;"",1+MAX($A$78:A109),"")</f>
        <v/>
      </c>
      <c r="B110" s="45"/>
      <c r="C110" s="46"/>
      <c r="D110" s="49"/>
      <c r="E110" s="50"/>
      <c r="F110" s="51"/>
      <c r="G110" s="129"/>
      <c r="H110" s="217"/>
      <c r="I110" s="53"/>
      <c r="J110" s="217"/>
      <c r="K110" s="53"/>
      <c r="L110" s="52"/>
      <c r="M110" s="52"/>
      <c r="N110" s="52"/>
      <c r="O110" s="52"/>
      <c r="P110" s="29"/>
      <c r="Q110" s="29"/>
      <c r="R110" s="29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  <c r="AE110" s="29"/>
      <c r="AF110" s="29"/>
      <c r="AG110" s="29"/>
      <c r="AH110" s="29"/>
      <c r="AI110" s="29"/>
      <c r="AJ110" s="29"/>
      <c r="AK110" s="29"/>
      <c r="AL110" s="29"/>
      <c r="AM110" s="29"/>
      <c r="AN110" s="29"/>
      <c r="AO110" s="29"/>
      <c r="AP110" s="29"/>
      <c r="AQ110" s="29"/>
      <c r="AR110" s="29"/>
      <c r="AS110" s="29"/>
      <c r="AT110" s="29"/>
      <c r="AU110" s="29"/>
      <c r="AV110" s="29"/>
      <c r="AW110" s="29"/>
      <c r="AX110" s="29"/>
      <c r="AY110" s="29"/>
      <c r="AZ110" s="29"/>
      <c r="BA110" s="29"/>
      <c r="BB110" s="29"/>
      <c r="BC110" s="29"/>
      <c r="BD110" s="29"/>
      <c r="BE110" s="29"/>
      <c r="BF110" s="29"/>
      <c r="BG110" s="29"/>
      <c r="BH110" s="29"/>
      <c r="BI110" s="29"/>
      <c r="BJ110" s="29"/>
      <c r="BK110" s="29"/>
      <c r="BL110" s="29"/>
      <c r="BM110" s="29"/>
      <c r="BN110" s="29"/>
      <c r="BO110" s="29"/>
      <c r="BP110" s="29"/>
      <c r="BQ110" s="29"/>
      <c r="BR110" s="29"/>
      <c r="BS110" s="29"/>
      <c r="BT110" s="29"/>
      <c r="BU110" s="29"/>
      <c r="BV110" s="29"/>
      <c r="BW110" s="29"/>
      <c r="BX110" s="29"/>
    </row>
    <row r="111" spans="1:76" s="30" customFormat="1">
      <c r="A111" s="31" t="str">
        <f>IF(F111&lt;&gt;"",1+MAX($A$78:A110),"")</f>
        <v/>
      </c>
      <c r="B111" s="45"/>
      <c r="C111" s="46"/>
      <c r="D111" s="49"/>
      <c r="E111" s="50"/>
      <c r="F111" s="51"/>
      <c r="G111" s="129"/>
      <c r="H111" s="217"/>
      <c r="I111" s="53"/>
      <c r="J111" s="217"/>
      <c r="K111" s="53"/>
      <c r="L111" s="52"/>
      <c r="M111" s="52"/>
      <c r="N111" s="52"/>
      <c r="O111" s="52"/>
      <c r="P111" s="29"/>
      <c r="Q111" s="29"/>
      <c r="R111" s="29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9"/>
      <c r="AD111" s="29"/>
      <c r="AE111" s="29"/>
      <c r="AF111" s="29"/>
      <c r="AG111" s="29"/>
      <c r="AH111" s="29"/>
      <c r="AI111" s="29"/>
      <c r="AJ111" s="29"/>
      <c r="AK111" s="29"/>
      <c r="AL111" s="29"/>
      <c r="AM111" s="29"/>
      <c r="AN111" s="29"/>
      <c r="AO111" s="29"/>
      <c r="AP111" s="29"/>
      <c r="AQ111" s="29"/>
      <c r="AR111" s="29"/>
      <c r="AS111" s="29"/>
      <c r="AT111" s="29"/>
      <c r="AU111" s="29"/>
      <c r="AV111" s="29"/>
      <c r="AW111" s="29"/>
      <c r="AX111" s="29"/>
      <c r="AY111" s="29"/>
      <c r="AZ111" s="29"/>
      <c r="BA111" s="29"/>
      <c r="BB111" s="29"/>
      <c r="BC111" s="29"/>
      <c r="BD111" s="29"/>
      <c r="BE111" s="29"/>
      <c r="BF111" s="29"/>
      <c r="BG111" s="29"/>
      <c r="BH111" s="29"/>
      <c r="BI111" s="29"/>
      <c r="BJ111" s="29"/>
      <c r="BK111" s="29"/>
      <c r="BL111" s="29"/>
      <c r="BM111" s="29"/>
      <c r="BN111" s="29"/>
      <c r="BO111" s="29"/>
      <c r="BP111" s="29"/>
      <c r="BQ111" s="29"/>
      <c r="BR111" s="29"/>
      <c r="BS111" s="29"/>
      <c r="BT111" s="29"/>
      <c r="BU111" s="29"/>
      <c r="BV111" s="29"/>
      <c r="BW111" s="29"/>
      <c r="BX111" s="29"/>
    </row>
    <row r="112" spans="1:76" s="30" customFormat="1">
      <c r="A112" s="31" t="str">
        <f>IF(F112&lt;&gt;"",1+MAX($A$78:A111),"")</f>
        <v/>
      </c>
      <c r="B112" s="45"/>
      <c r="C112" s="46"/>
      <c r="D112" s="49"/>
      <c r="E112" s="50"/>
      <c r="F112" s="51"/>
      <c r="G112" s="129"/>
      <c r="H112" s="217"/>
      <c r="I112" s="53"/>
      <c r="J112" s="217"/>
      <c r="K112" s="53"/>
      <c r="L112" s="52"/>
      <c r="M112" s="52"/>
      <c r="N112" s="52"/>
      <c r="O112" s="52"/>
      <c r="P112" s="29"/>
      <c r="Q112" s="29"/>
      <c r="R112" s="29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  <c r="AF112" s="29"/>
      <c r="AG112" s="29"/>
      <c r="AH112" s="29"/>
      <c r="AI112" s="29"/>
      <c r="AJ112" s="29"/>
      <c r="AK112" s="29"/>
      <c r="AL112" s="29"/>
      <c r="AM112" s="29"/>
      <c r="AN112" s="29"/>
      <c r="AO112" s="29"/>
      <c r="AP112" s="29"/>
      <c r="AQ112" s="29"/>
      <c r="AR112" s="29"/>
      <c r="AS112" s="29"/>
      <c r="AT112" s="29"/>
      <c r="AU112" s="29"/>
      <c r="AV112" s="29"/>
      <c r="AW112" s="29"/>
      <c r="AX112" s="29"/>
      <c r="AY112" s="29"/>
      <c r="AZ112" s="29"/>
      <c r="BA112" s="29"/>
      <c r="BB112" s="29"/>
      <c r="BC112" s="29"/>
      <c r="BD112" s="29"/>
      <c r="BE112" s="29"/>
      <c r="BF112" s="29"/>
      <c r="BG112" s="29"/>
      <c r="BH112" s="29"/>
      <c r="BI112" s="29"/>
      <c r="BJ112" s="29"/>
      <c r="BK112" s="29"/>
      <c r="BL112" s="29"/>
      <c r="BM112" s="29"/>
      <c r="BN112" s="29"/>
      <c r="BO112" s="29"/>
      <c r="BP112" s="29"/>
      <c r="BQ112" s="29"/>
      <c r="BR112" s="29"/>
      <c r="BS112" s="29"/>
      <c r="BT112" s="29"/>
      <c r="BU112" s="29"/>
      <c r="BV112" s="29"/>
      <c r="BW112" s="29"/>
      <c r="BX112" s="29"/>
    </row>
    <row r="113" spans="1:76" s="30" customFormat="1">
      <c r="A113" s="31" t="str">
        <f>IF(F113&lt;&gt;"",1+MAX($A$78:A112),"")</f>
        <v/>
      </c>
      <c r="B113" s="45"/>
      <c r="C113" s="46"/>
      <c r="D113" s="49"/>
      <c r="E113" s="50"/>
      <c r="F113" s="51"/>
      <c r="G113" s="129"/>
      <c r="H113" s="217"/>
      <c r="I113" s="53"/>
      <c r="J113" s="217"/>
      <c r="K113" s="53"/>
      <c r="L113" s="52"/>
      <c r="M113" s="52"/>
      <c r="N113" s="52"/>
      <c r="O113" s="52"/>
      <c r="P113" s="29"/>
      <c r="Q113" s="29"/>
      <c r="R113" s="29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  <c r="AF113" s="29"/>
      <c r="AG113" s="29"/>
      <c r="AH113" s="29"/>
      <c r="AI113" s="29"/>
      <c r="AJ113" s="29"/>
      <c r="AK113" s="29"/>
      <c r="AL113" s="29"/>
      <c r="AM113" s="29"/>
      <c r="AN113" s="29"/>
      <c r="AO113" s="29"/>
      <c r="AP113" s="29"/>
      <c r="AQ113" s="29"/>
      <c r="AR113" s="29"/>
      <c r="AS113" s="29"/>
      <c r="AT113" s="29"/>
      <c r="AU113" s="29"/>
      <c r="AV113" s="29"/>
      <c r="AW113" s="29"/>
      <c r="AX113" s="29"/>
      <c r="AY113" s="29"/>
      <c r="AZ113" s="29"/>
      <c r="BA113" s="29"/>
      <c r="BB113" s="29"/>
      <c r="BC113" s="29"/>
      <c r="BD113" s="29"/>
      <c r="BE113" s="29"/>
      <c r="BF113" s="29"/>
      <c r="BG113" s="29"/>
      <c r="BH113" s="29"/>
      <c r="BI113" s="29"/>
      <c r="BJ113" s="29"/>
      <c r="BK113" s="29"/>
      <c r="BL113" s="29"/>
      <c r="BM113" s="29"/>
      <c r="BN113" s="29"/>
      <c r="BO113" s="29"/>
      <c r="BP113" s="29"/>
      <c r="BQ113" s="29"/>
      <c r="BR113" s="29"/>
      <c r="BS113" s="29"/>
      <c r="BT113" s="29"/>
      <c r="BU113" s="29"/>
      <c r="BV113" s="29"/>
      <c r="BW113" s="29"/>
      <c r="BX113" s="29"/>
    </row>
    <row r="114" spans="1:76" s="30" customFormat="1">
      <c r="A114" s="31" t="str">
        <f>IF(F114&lt;&gt;"",1+MAX($A$78:A113),"")</f>
        <v/>
      </c>
      <c r="B114" s="45"/>
      <c r="C114" s="46"/>
      <c r="D114" s="49"/>
      <c r="E114" s="50"/>
      <c r="F114" s="51"/>
      <c r="G114" s="129"/>
      <c r="H114" s="217"/>
      <c r="I114" s="53"/>
      <c r="J114" s="217"/>
      <c r="K114" s="53"/>
      <c r="L114" s="52"/>
      <c r="M114" s="52"/>
      <c r="N114" s="52"/>
      <c r="O114" s="52"/>
      <c r="P114" s="29"/>
      <c r="Q114" s="29"/>
      <c r="R114" s="29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  <c r="AF114" s="29"/>
      <c r="AG114" s="29"/>
      <c r="AH114" s="29"/>
      <c r="AI114" s="29"/>
      <c r="AJ114" s="29"/>
      <c r="AK114" s="29"/>
      <c r="AL114" s="29"/>
      <c r="AM114" s="29"/>
      <c r="AN114" s="29"/>
      <c r="AO114" s="29"/>
      <c r="AP114" s="29"/>
      <c r="AQ114" s="29"/>
      <c r="AR114" s="29"/>
      <c r="AS114" s="29"/>
      <c r="AT114" s="29"/>
      <c r="AU114" s="29"/>
      <c r="AV114" s="29"/>
      <c r="AW114" s="29"/>
      <c r="AX114" s="29"/>
      <c r="AY114" s="29"/>
      <c r="AZ114" s="29"/>
      <c r="BA114" s="29"/>
      <c r="BB114" s="29"/>
      <c r="BC114" s="29"/>
      <c r="BD114" s="29"/>
      <c r="BE114" s="29"/>
      <c r="BF114" s="29"/>
      <c r="BG114" s="29"/>
      <c r="BH114" s="29"/>
      <c r="BI114" s="29"/>
      <c r="BJ114" s="29"/>
      <c r="BK114" s="29"/>
      <c r="BL114" s="29"/>
      <c r="BM114" s="29"/>
      <c r="BN114" s="29"/>
      <c r="BO114" s="29"/>
      <c r="BP114" s="29"/>
      <c r="BQ114" s="29"/>
      <c r="BR114" s="29"/>
      <c r="BS114" s="29"/>
      <c r="BT114" s="29"/>
      <c r="BU114" s="29"/>
      <c r="BV114" s="29"/>
      <c r="BW114" s="29"/>
      <c r="BX114" s="29"/>
    </row>
    <row r="115" spans="1:76" s="30" customFormat="1">
      <c r="A115" s="31" t="str">
        <f>IF(F115&lt;&gt;"",1+MAX($A$78:A114),"")</f>
        <v/>
      </c>
      <c r="B115" s="45"/>
      <c r="C115" s="135"/>
      <c r="D115" s="136"/>
      <c r="E115" s="29"/>
      <c r="F115" s="137"/>
      <c r="G115" s="138"/>
      <c r="H115" s="219"/>
      <c r="I115" s="139"/>
      <c r="J115" s="219"/>
      <c r="K115" s="139"/>
      <c r="L115" s="29"/>
      <c r="M115" s="29"/>
      <c r="N115" s="52"/>
      <c r="O115" s="52"/>
      <c r="P115" s="29"/>
      <c r="Q115" s="29"/>
      <c r="R115" s="29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  <c r="AF115" s="29"/>
      <c r="AG115" s="29"/>
      <c r="AH115" s="29"/>
      <c r="AI115" s="29"/>
      <c r="AJ115" s="29"/>
      <c r="AK115" s="29"/>
      <c r="AL115" s="29"/>
      <c r="AM115" s="29"/>
      <c r="AN115" s="29"/>
      <c r="AO115" s="29"/>
      <c r="AP115" s="29"/>
      <c r="AQ115" s="29"/>
      <c r="AR115" s="29"/>
      <c r="AS115" s="29"/>
      <c r="AT115" s="29"/>
      <c r="AU115" s="29"/>
      <c r="AV115" s="29"/>
      <c r="AW115" s="29"/>
      <c r="AX115" s="29"/>
      <c r="AY115" s="29"/>
      <c r="AZ115" s="29"/>
      <c r="BA115" s="29"/>
      <c r="BB115" s="29"/>
      <c r="BC115" s="29"/>
      <c r="BD115" s="29"/>
      <c r="BE115" s="29"/>
      <c r="BF115" s="29"/>
      <c r="BG115" s="29"/>
      <c r="BH115" s="29"/>
      <c r="BI115" s="29"/>
      <c r="BJ115" s="29"/>
      <c r="BK115" s="29"/>
      <c r="BL115" s="29"/>
      <c r="BM115" s="29"/>
      <c r="BN115" s="29"/>
      <c r="BO115" s="29"/>
      <c r="BP115" s="29"/>
      <c r="BQ115" s="29"/>
      <c r="BR115" s="29"/>
      <c r="BS115" s="29"/>
      <c r="BT115" s="29"/>
      <c r="BU115" s="29"/>
      <c r="BV115" s="29"/>
      <c r="BW115" s="29"/>
      <c r="BX115" s="29"/>
    </row>
    <row r="116" spans="1:76" s="30" customFormat="1">
      <c r="A116" s="31" t="str">
        <f>IF(F116&lt;&gt;"",1+MAX($A$78:A115),"")</f>
        <v/>
      </c>
      <c r="B116" s="45"/>
      <c r="C116" s="135"/>
      <c r="D116" s="136"/>
      <c r="E116" s="29"/>
      <c r="F116" s="137"/>
      <c r="G116" s="138"/>
      <c r="H116" s="219"/>
      <c r="I116" s="139"/>
      <c r="J116" s="219"/>
      <c r="K116" s="139"/>
      <c r="L116" s="29"/>
      <c r="M116" s="29"/>
      <c r="N116" s="52"/>
      <c r="O116" s="52"/>
      <c r="P116" s="29"/>
      <c r="Q116" s="29"/>
      <c r="R116" s="29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  <c r="AF116" s="29"/>
      <c r="AG116" s="29"/>
      <c r="AH116" s="29"/>
      <c r="AI116" s="29"/>
      <c r="AJ116" s="29"/>
      <c r="AK116" s="29"/>
      <c r="AL116" s="29"/>
      <c r="AM116" s="29"/>
      <c r="AN116" s="29"/>
      <c r="AO116" s="29"/>
      <c r="AP116" s="29"/>
      <c r="AQ116" s="29"/>
      <c r="AR116" s="29"/>
      <c r="AS116" s="29"/>
      <c r="AT116" s="29"/>
      <c r="AU116" s="29"/>
      <c r="AV116" s="29"/>
      <c r="AW116" s="29"/>
      <c r="AX116" s="29"/>
      <c r="AY116" s="29"/>
      <c r="AZ116" s="29"/>
      <c r="BA116" s="29"/>
      <c r="BB116" s="29"/>
      <c r="BC116" s="29"/>
      <c r="BD116" s="29"/>
      <c r="BE116" s="29"/>
      <c r="BF116" s="29"/>
      <c r="BG116" s="29"/>
      <c r="BH116" s="29"/>
      <c r="BI116" s="29"/>
      <c r="BJ116" s="29"/>
      <c r="BK116" s="29"/>
      <c r="BL116" s="29"/>
      <c r="BM116" s="29"/>
      <c r="BN116" s="29"/>
      <c r="BO116" s="29"/>
      <c r="BP116" s="29"/>
      <c r="BQ116" s="29"/>
      <c r="BR116" s="29"/>
      <c r="BS116" s="29"/>
      <c r="BT116" s="29"/>
      <c r="BU116" s="29"/>
      <c r="BV116" s="29"/>
      <c r="BW116" s="29"/>
      <c r="BX116" s="29"/>
    </row>
    <row r="117" spans="1:76" s="30" customFormat="1">
      <c r="A117" s="31" t="str">
        <f>IF(F117&lt;&gt;"",1+MAX($A$78:A116),"")</f>
        <v/>
      </c>
      <c r="B117" s="45"/>
      <c r="C117" s="135"/>
      <c r="D117" s="136"/>
      <c r="E117" s="29"/>
      <c r="F117" s="137"/>
      <c r="G117" s="138"/>
      <c r="H117" s="219"/>
      <c r="I117" s="139"/>
      <c r="J117" s="219"/>
      <c r="K117" s="139"/>
      <c r="L117" s="29"/>
      <c r="M117" s="29"/>
      <c r="N117" s="52"/>
      <c r="O117" s="52"/>
      <c r="P117" s="29"/>
      <c r="Q117" s="29"/>
      <c r="R117" s="29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  <c r="AF117" s="29"/>
      <c r="AG117" s="29"/>
      <c r="AH117" s="29"/>
      <c r="AI117" s="29"/>
      <c r="AJ117" s="29"/>
      <c r="AK117" s="29"/>
      <c r="AL117" s="29"/>
      <c r="AM117" s="29"/>
      <c r="AN117" s="29"/>
      <c r="AO117" s="29"/>
      <c r="AP117" s="29"/>
      <c r="AQ117" s="29"/>
      <c r="AR117" s="29"/>
      <c r="AS117" s="29"/>
      <c r="AT117" s="29"/>
      <c r="AU117" s="29"/>
      <c r="AV117" s="29"/>
      <c r="AW117" s="29"/>
      <c r="AX117" s="29"/>
      <c r="AY117" s="29"/>
      <c r="AZ117" s="29"/>
      <c r="BA117" s="29"/>
      <c r="BB117" s="29"/>
      <c r="BC117" s="29"/>
      <c r="BD117" s="29"/>
      <c r="BE117" s="29"/>
      <c r="BF117" s="29"/>
      <c r="BG117" s="29"/>
      <c r="BH117" s="29"/>
      <c r="BI117" s="29"/>
      <c r="BJ117" s="29"/>
      <c r="BK117" s="29"/>
      <c r="BL117" s="29"/>
      <c r="BM117" s="29"/>
      <c r="BN117" s="29"/>
      <c r="BO117" s="29"/>
      <c r="BP117" s="29"/>
      <c r="BQ117" s="29"/>
      <c r="BR117" s="29"/>
      <c r="BS117" s="29"/>
      <c r="BT117" s="29"/>
      <c r="BU117" s="29"/>
      <c r="BV117" s="29"/>
      <c r="BW117" s="29"/>
      <c r="BX117" s="29"/>
    </row>
    <row r="118" spans="1:76" s="30" customFormat="1">
      <c r="A118" s="31" t="str">
        <f>IF(F118&lt;&gt;"",1+MAX($A$78:A117),"")</f>
        <v/>
      </c>
      <c r="B118" s="45"/>
      <c r="C118" s="135"/>
      <c r="D118" s="136"/>
      <c r="E118" s="29"/>
      <c r="F118" s="137"/>
      <c r="G118" s="138"/>
      <c r="H118" s="219"/>
      <c r="I118" s="139"/>
      <c r="J118" s="219"/>
      <c r="K118" s="139"/>
      <c r="L118" s="29"/>
      <c r="M118" s="29"/>
      <c r="N118" s="52"/>
      <c r="O118" s="52"/>
      <c r="P118" s="29"/>
      <c r="Q118" s="29"/>
      <c r="R118" s="29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  <c r="AF118" s="29"/>
      <c r="AG118" s="29"/>
      <c r="AH118" s="29"/>
      <c r="AI118" s="29"/>
      <c r="AJ118" s="29"/>
      <c r="AK118" s="29"/>
      <c r="AL118" s="29"/>
      <c r="AM118" s="29"/>
      <c r="AN118" s="29"/>
      <c r="AO118" s="29"/>
      <c r="AP118" s="29"/>
      <c r="AQ118" s="29"/>
      <c r="AR118" s="29"/>
      <c r="AS118" s="29"/>
      <c r="AT118" s="29"/>
      <c r="AU118" s="29"/>
      <c r="AV118" s="29"/>
      <c r="AW118" s="29"/>
      <c r="AX118" s="29"/>
      <c r="AY118" s="29"/>
      <c r="AZ118" s="29"/>
      <c r="BA118" s="29"/>
      <c r="BB118" s="29"/>
      <c r="BC118" s="29"/>
      <c r="BD118" s="29"/>
      <c r="BE118" s="29"/>
      <c r="BF118" s="29"/>
      <c r="BG118" s="29"/>
      <c r="BH118" s="29"/>
      <c r="BI118" s="29"/>
      <c r="BJ118" s="29"/>
      <c r="BK118" s="29"/>
      <c r="BL118" s="29"/>
      <c r="BM118" s="29"/>
      <c r="BN118" s="29"/>
      <c r="BO118" s="29"/>
      <c r="BP118" s="29"/>
      <c r="BQ118" s="29"/>
      <c r="BR118" s="29"/>
      <c r="BS118" s="29"/>
      <c r="BT118" s="29"/>
      <c r="BU118" s="29"/>
      <c r="BV118" s="29"/>
      <c r="BW118" s="29"/>
      <c r="BX118" s="29"/>
    </row>
    <row r="119" spans="1:76" s="30" customFormat="1">
      <c r="A119" s="31" t="str">
        <f>IF(F119&lt;&gt;"",1+MAX($A$78:A118),"")</f>
        <v/>
      </c>
      <c r="B119" s="45"/>
      <c r="C119" s="135"/>
      <c r="D119" s="136"/>
      <c r="E119" s="29"/>
      <c r="F119" s="137"/>
      <c r="G119" s="138"/>
      <c r="H119" s="219"/>
      <c r="I119" s="139"/>
      <c r="J119" s="219"/>
      <c r="K119" s="139"/>
      <c r="L119" s="29"/>
      <c r="M119" s="29"/>
      <c r="N119" s="52"/>
      <c r="O119" s="52"/>
      <c r="P119" s="29"/>
      <c r="Q119" s="29"/>
      <c r="R119" s="29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  <c r="AF119" s="29"/>
      <c r="AG119" s="29"/>
      <c r="AH119" s="29"/>
      <c r="AI119" s="29"/>
      <c r="AJ119" s="29"/>
      <c r="AK119" s="29"/>
      <c r="AL119" s="29"/>
      <c r="AM119" s="29"/>
      <c r="AN119" s="29"/>
      <c r="AO119" s="29"/>
      <c r="AP119" s="29"/>
      <c r="AQ119" s="29"/>
      <c r="AR119" s="29"/>
      <c r="AS119" s="29"/>
      <c r="AT119" s="29"/>
      <c r="AU119" s="29"/>
      <c r="AV119" s="29"/>
      <c r="AW119" s="29"/>
      <c r="AX119" s="29"/>
      <c r="AY119" s="29"/>
      <c r="AZ119" s="29"/>
      <c r="BA119" s="29"/>
      <c r="BB119" s="29"/>
      <c r="BC119" s="29"/>
      <c r="BD119" s="29"/>
      <c r="BE119" s="29"/>
      <c r="BF119" s="29"/>
      <c r="BG119" s="29"/>
      <c r="BH119" s="29"/>
      <c r="BI119" s="29"/>
      <c r="BJ119" s="29"/>
      <c r="BK119" s="29"/>
      <c r="BL119" s="29"/>
      <c r="BM119" s="29"/>
      <c r="BN119" s="29"/>
      <c r="BO119" s="29"/>
      <c r="BP119" s="29"/>
      <c r="BQ119" s="29"/>
      <c r="BR119" s="29"/>
      <c r="BS119" s="29"/>
      <c r="BT119" s="29"/>
      <c r="BU119" s="29"/>
      <c r="BV119" s="29"/>
      <c r="BW119" s="29"/>
      <c r="BX119" s="29"/>
    </row>
    <row r="120" spans="1:76" s="30" customFormat="1">
      <c r="A120" s="31" t="str">
        <f>IF(F120&lt;&gt;"",1+MAX($A$78:A119),"")</f>
        <v/>
      </c>
      <c r="B120" s="45"/>
      <c r="C120" s="135"/>
      <c r="D120" s="136"/>
      <c r="E120" s="29"/>
      <c r="F120" s="137"/>
      <c r="G120" s="138"/>
      <c r="H120" s="219"/>
      <c r="I120" s="139"/>
      <c r="J120" s="219"/>
      <c r="K120" s="139"/>
      <c r="L120" s="29"/>
      <c r="M120" s="29"/>
      <c r="N120" s="52"/>
      <c r="O120" s="52"/>
      <c r="P120" s="29"/>
      <c r="Q120" s="29"/>
      <c r="R120" s="29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  <c r="AF120" s="29"/>
      <c r="AG120" s="29"/>
      <c r="AH120" s="29"/>
      <c r="AI120" s="29"/>
      <c r="AJ120" s="29"/>
      <c r="AK120" s="29"/>
      <c r="AL120" s="29"/>
      <c r="AM120" s="29"/>
      <c r="AN120" s="29"/>
      <c r="AO120" s="29"/>
      <c r="AP120" s="29"/>
      <c r="AQ120" s="29"/>
      <c r="AR120" s="29"/>
      <c r="AS120" s="29"/>
      <c r="AT120" s="29"/>
      <c r="AU120" s="29"/>
      <c r="AV120" s="29"/>
      <c r="AW120" s="29"/>
      <c r="AX120" s="29"/>
      <c r="AY120" s="29"/>
      <c r="AZ120" s="29"/>
      <c r="BA120" s="29"/>
      <c r="BB120" s="29"/>
      <c r="BC120" s="29"/>
      <c r="BD120" s="29"/>
      <c r="BE120" s="29"/>
      <c r="BF120" s="29"/>
      <c r="BG120" s="29"/>
      <c r="BH120" s="29"/>
      <c r="BI120" s="29"/>
      <c r="BJ120" s="29"/>
      <c r="BK120" s="29"/>
      <c r="BL120" s="29"/>
      <c r="BM120" s="29"/>
      <c r="BN120" s="29"/>
      <c r="BO120" s="29"/>
      <c r="BP120" s="29"/>
      <c r="BQ120" s="29"/>
      <c r="BR120" s="29"/>
      <c r="BS120" s="29"/>
      <c r="BT120" s="29"/>
      <c r="BU120" s="29"/>
      <c r="BV120" s="29"/>
      <c r="BW120" s="29"/>
      <c r="BX120" s="29"/>
    </row>
    <row r="121" spans="1:76" s="30" customFormat="1">
      <c r="A121" s="31" t="str">
        <f>IF(F121&lt;&gt;"",1+MAX($A$78:A120),"")</f>
        <v/>
      </c>
      <c r="B121" s="45"/>
      <c r="C121" s="135"/>
      <c r="D121" s="136"/>
      <c r="E121" s="29"/>
      <c r="F121" s="137"/>
      <c r="G121" s="138"/>
      <c r="H121" s="219"/>
      <c r="I121" s="139"/>
      <c r="J121" s="219"/>
      <c r="K121" s="139"/>
      <c r="L121" s="29"/>
      <c r="M121" s="29"/>
      <c r="N121" s="52"/>
      <c r="O121" s="52"/>
      <c r="P121" s="29"/>
      <c r="Q121" s="29"/>
      <c r="R121" s="29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  <c r="AF121" s="29"/>
      <c r="AG121" s="29"/>
      <c r="AH121" s="29"/>
      <c r="AI121" s="29"/>
      <c r="AJ121" s="29"/>
      <c r="AK121" s="29"/>
      <c r="AL121" s="29"/>
      <c r="AM121" s="29"/>
      <c r="AN121" s="29"/>
      <c r="AO121" s="29"/>
      <c r="AP121" s="29"/>
      <c r="AQ121" s="29"/>
      <c r="AR121" s="29"/>
      <c r="AS121" s="29"/>
      <c r="AT121" s="29"/>
      <c r="AU121" s="29"/>
      <c r="AV121" s="29"/>
      <c r="AW121" s="29"/>
      <c r="AX121" s="29"/>
      <c r="AY121" s="29"/>
      <c r="AZ121" s="29"/>
      <c r="BA121" s="29"/>
      <c r="BB121" s="29"/>
      <c r="BC121" s="29"/>
      <c r="BD121" s="29"/>
      <c r="BE121" s="29"/>
      <c r="BF121" s="29"/>
      <c r="BG121" s="29"/>
      <c r="BH121" s="29"/>
      <c r="BI121" s="29"/>
      <c r="BJ121" s="29"/>
      <c r="BK121" s="29"/>
      <c r="BL121" s="29"/>
      <c r="BM121" s="29"/>
      <c r="BN121" s="29"/>
      <c r="BO121" s="29"/>
      <c r="BP121" s="29"/>
      <c r="BQ121" s="29"/>
      <c r="BR121" s="29"/>
      <c r="BS121" s="29"/>
      <c r="BT121" s="29"/>
      <c r="BU121" s="29"/>
      <c r="BV121" s="29"/>
      <c r="BW121" s="29"/>
      <c r="BX121" s="29"/>
    </row>
    <row r="122" spans="1:76">
      <c r="A122" s="31" t="str">
        <f>IF(F122&lt;&gt;"",1+MAX($A$78:A121),"")</f>
        <v/>
      </c>
      <c r="N122" s="52"/>
      <c r="O122" s="52"/>
    </row>
    <row r="123" spans="1:76">
      <c r="A123" s="31" t="str">
        <f>IF(F123&lt;&gt;"",1+MAX($A$78:A122),"")</f>
        <v/>
      </c>
      <c r="N123" s="52"/>
      <c r="O123" s="52"/>
    </row>
    <row r="124" spans="1:76">
      <c r="A124" s="31" t="str">
        <f>IF(F124&lt;&gt;"",1+MAX($A$78:A123),"")</f>
        <v/>
      </c>
      <c r="N124" s="52"/>
      <c r="O124" s="52"/>
    </row>
    <row r="125" spans="1:76">
      <c r="A125" s="31" t="str">
        <f>IF(F125&lt;&gt;"",1+MAX($A$78:A124),"")</f>
        <v/>
      </c>
      <c r="N125" s="52"/>
      <c r="O125" s="52"/>
    </row>
    <row r="126" spans="1:76">
      <c r="A126" s="31" t="str">
        <f>IF(F126&lt;&gt;"",1+MAX($A$78:A125),"")</f>
        <v/>
      </c>
      <c r="N126" s="52"/>
      <c r="O126" s="52"/>
    </row>
    <row r="127" spans="1:76">
      <c r="A127" s="31" t="str">
        <f>IF(F127&lt;&gt;"",1+MAX($A$78:A126),"")</f>
        <v/>
      </c>
      <c r="N127" s="52"/>
      <c r="O127" s="52"/>
    </row>
    <row r="128" spans="1:76">
      <c r="A128" s="31" t="str">
        <f>IF(F128&lt;&gt;"",1+MAX($A$78:A127),"")</f>
        <v/>
      </c>
      <c r="N128" s="52"/>
      <c r="O128" s="52"/>
    </row>
    <row r="129" spans="1:15">
      <c r="A129" s="31" t="str">
        <f>IF(F129&lt;&gt;"",1+MAX($A$78:A128),"")</f>
        <v/>
      </c>
      <c r="N129" s="52"/>
      <c r="O129" s="52"/>
    </row>
    <row r="130" spans="1:15">
      <c r="A130" s="31" t="str">
        <f>IF(F130&lt;&gt;"",1+MAX($A$78:A129),"")</f>
        <v/>
      </c>
      <c r="N130" s="52"/>
      <c r="O130" s="52"/>
    </row>
    <row r="131" spans="1:15">
      <c r="A131" s="31" t="str">
        <f>IF(F131&lt;&gt;"",1+MAX($A$78:A130),"")</f>
        <v/>
      </c>
      <c r="N131" s="52"/>
      <c r="O131" s="52"/>
    </row>
    <row r="132" spans="1:15">
      <c r="A132" s="31" t="str">
        <f>IF(F132&lt;&gt;"",1+MAX($A$78:A131),"")</f>
        <v/>
      </c>
      <c r="N132" s="52"/>
      <c r="O132" s="52"/>
    </row>
    <row r="133" spans="1:15">
      <c r="A133" s="31" t="str">
        <f>IF(F133&lt;&gt;"",1+MAX($A$78:A132),"")</f>
        <v/>
      </c>
      <c r="N133" s="52"/>
      <c r="O133" s="52"/>
    </row>
    <row r="134" spans="1:15">
      <c r="A134" s="31" t="str">
        <f>IF(F134&lt;&gt;"",1+MAX($A$78:A133),"")</f>
        <v/>
      </c>
      <c r="N134" s="52"/>
      <c r="O134" s="52"/>
    </row>
    <row r="135" spans="1:15">
      <c r="A135" s="31" t="str">
        <f>IF(F135&lt;&gt;"",1+MAX($A$78:A134),"")</f>
        <v/>
      </c>
      <c r="N135" s="52"/>
      <c r="O135" s="52"/>
    </row>
    <row r="136" spans="1:15">
      <c r="A136" s="31" t="str">
        <f>IF(F136&lt;&gt;"",1+MAX($A$78:A135),"")</f>
        <v/>
      </c>
      <c r="N136" s="52"/>
      <c r="O136" s="52"/>
    </row>
    <row r="137" spans="1:15">
      <c r="A137" s="31" t="str">
        <f>IF(F137&lt;&gt;"",1+MAX($A$78:A136),"")</f>
        <v/>
      </c>
      <c r="N137" s="52"/>
      <c r="O137" s="52"/>
    </row>
    <row r="138" spans="1:15">
      <c r="A138" s="31" t="str">
        <f>IF(F138&lt;&gt;"",1+MAX($A$78:A137),"")</f>
        <v/>
      </c>
      <c r="N138" s="52"/>
      <c r="O138" s="52"/>
    </row>
    <row r="139" spans="1:15">
      <c r="A139" s="31" t="str">
        <f>IF(F139&lt;&gt;"",1+MAX($A$78:A138),"")</f>
        <v/>
      </c>
      <c r="N139" s="52"/>
      <c r="O139" s="52"/>
    </row>
    <row r="140" spans="1:15">
      <c r="A140" s="31" t="str">
        <f>IF(F140&lt;&gt;"",1+MAX($A$78:A139),"")</f>
        <v/>
      </c>
      <c r="N140" s="52"/>
      <c r="O140" s="52"/>
    </row>
    <row r="141" spans="1:15">
      <c r="A141" s="31" t="str">
        <f>IF(F141&lt;&gt;"",1+MAX($A$78:A140),"")</f>
        <v/>
      </c>
      <c r="N141" s="52"/>
      <c r="O141" s="52"/>
    </row>
    <row r="142" spans="1:15">
      <c r="A142" s="31" t="str">
        <f>IF(F142&lt;&gt;"",1+MAX($A$78:A141),"")</f>
        <v/>
      </c>
      <c r="N142" s="52"/>
      <c r="O142" s="52"/>
    </row>
    <row r="143" spans="1:15">
      <c r="A143" s="31" t="str">
        <f>IF(F143&lt;&gt;"",1+MAX($A$78:A142),"")</f>
        <v/>
      </c>
      <c r="N143" s="52"/>
      <c r="O143" s="52"/>
    </row>
    <row r="144" spans="1:15">
      <c r="A144" s="31" t="str">
        <f>IF(F144&lt;&gt;"",1+MAX($A$78:A143),"")</f>
        <v/>
      </c>
      <c r="N144" s="52"/>
      <c r="O144" s="52"/>
    </row>
    <row r="145" spans="1:15">
      <c r="A145" s="31" t="str">
        <f>IF(F145&lt;&gt;"",1+MAX($A$78:A144),"")</f>
        <v/>
      </c>
      <c r="N145" s="52"/>
      <c r="O145" s="52"/>
    </row>
    <row r="146" spans="1:15">
      <c r="A146" s="31" t="str">
        <f>IF(F146&lt;&gt;"",1+MAX($A$78:A145),"")</f>
        <v/>
      </c>
      <c r="N146" s="52"/>
      <c r="O146" s="52"/>
    </row>
    <row r="147" spans="1:15">
      <c r="A147" s="31" t="str">
        <f>IF(F147&lt;&gt;"",1+MAX($A$78:A146),"")</f>
        <v/>
      </c>
      <c r="N147" s="52"/>
      <c r="O147" s="52"/>
    </row>
    <row r="148" spans="1:15">
      <c r="A148" s="31" t="str">
        <f>IF(F148&lt;&gt;"",1+MAX($A$78:A147),"")</f>
        <v/>
      </c>
      <c r="N148" s="52"/>
      <c r="O148" s="52"/>
    </row>
    <row r="149" spans="1:15">
      <c r="A149" s="31" t="str">
        <f>IF(F149&lt;&gt;"",1+MAX($A$78:A148),"")</f>
        <v/>
      </c>
      <c r="N149" s="52"/>
      <c r="O149" s="52"/>
    </row>
    <row r="150" spans="1:15">
      <c r="A150" s="31" t="str">
        <f>IF(F150&lt;&gt;"",1+MAX($A$78:A149),"")</f>
        <v/>
      </c>
      <c r="N150" s="52"/>
      <c r="O150" s="52"/>
    </row>
    <row r="151" spans="1:15">
      <c r="A151" s="31" t="str">
        <f>IF(F151&lt;&gt;"",1+MAX($A$78:A150),"")</f>
        <v/>
      </c>
      <c r="N151" s="52"/>
      <c r="O151" s="52"/>
    </row>
    <row r="152" spans="1:15">
      <c r="A152" s="31" t="str">
        <f>IF(F152&lt;&gt;"",1+MAX($A$78:A151),"")</f>
        <v/>
      </c>
      <c r="N152" s="52"/>
      <c r="O152" s="52"/>
    </row>
    <row r="153" spans="1:15">
      <c r="A153" s="31" t="str">
        <f>IF(F153&lt;&gt;"",1+MAX($A$78:A152),"")</f>
        <v/>
      </c>
      <c r="N153" s="52"/>
      <c r="O153" s="52"/>
    </row>
    <row r="154" spans="1:15">
      <c r="A154" s="31" t="str">
        <f>IF(F154&lt;&gt;"",1+MAX($A$78:A153),"")</f>
        <v/>
      </c>
      <c r="N154" s="52"/>
      <c r="O154" s="52"/>
    </row>
    <row r="155" spans="1:15">
      <c r="A155" s="31" t="str">
        <f>IF(F155&lt;&gt;"",1+MAX($A$78:A154),"")</f>
        <v/>
      </c>
      <c r="N155" s="52"/>
      <c r="O155" s="52"/>
    </row>
    <row r="156" spans="1:15">
      <c r="A156" s="31" t="str">
        <f>IF(F156&lt;&gt;"",1+MAX($A$78:A155),"")</f>
        <v/>
      </c>
      <c r="N156" s="52"/>
      <c r="O156" s="52"/>
    </row>
    <row r="157" spans="1:15">
      <c r="A157" s="31" t="str">
        <f>IF(F157&lt;&gt;"",1+MAX($A$78:A156),"")</f>
        <v/>
      </c>
      <c r="N157" s="52"/>
      <c r="O157" s="52"/>
    </row>
    <row r="158" spans="1:15">
      <c r="A158" s="31" t="str">
        <f>IF(F158&lt;&gt;"",1+MAX($A$78:A157),"")</f>
        <v/>
      </c>
      <c r="N158" s="52"/>
      <c r="O158" s="52"/>
    </row>
    <row r="159" spans="1:15">
      <c r="A159" s="31" t="str">
        <f>IF(F159&lt;&gt;"",1+MAX($A$78:A158),"")</f>
        <v/>
      </c>
      <c r="N159" s="52"/>
      <c r="O159" s="52"/>
    </row>
    <row r="160" spans="1:15">
      <c r="A160" s="31" t="str">
        <f>IF(F160&lt;&gt;"",1+MAX($A$78:A159),"")</f>
        <v/>
      </c>
      <c r="N160" s="52"/>
      <c r="O160" s="52"/>
    </row>
    <row r="161" spans="1:15">
      <c r="A161" s="31" t="str">
        <f>IF(F161&lt;&gt;"",1+MAX($A$78:A160),"")</f>
        <v/>
      </c>
      <c r="N161" s="52"/>
      <c r="O161" s="52"/>
    </row>
    <row r="162" spans="1:15">
      <c r="A162" s="31" t="str">
        <f>IF(F162&lt;&gt;"",1+MAX($A$78:A161),"")</f>
        <v/>
      </c>
      <c r="N162" s="52"/>
      <c r="O162" s="52"/>
    </row>
    <row r="163" spans="1:15">
      <c r="A163" s="31" t="str">
        <f>IF(F163&lt;&gt;"",1+MAX($A$78:A162),"")</f>
        <v/>
      </c>
      <c r="N163" s="52"/>
      <c r="O163" s="52"/>
    </row>
    <row r="164" spans="1:15">
      <c r="A164" s="31" t="str">
        <f>IF(F164&lt;&gt;"",1+MAX($A$78:A163),"")</f>
        <v/>
      </c>
      <c r="N164" s="52"/>
      <c r="O164" s="52"/>
    </row>
    <row r="165" spans="1:15">
      <c r="A165" s="31" t="str">
        <f>IF(F165&lt;&gt;"",1+MAX($A$78:A164),"")</f>
        <v/>
      </c>
      <c r="N165" s="52"/>
      <c r="O165" s="52"/>
    </row>
    <row r="166" spans="1:15">
      <c r="A166" s="31" t="str">
        <f>IF(F166&lt;&gt;"",1+MAX($A$78:A165),"")</f>
        <v/>
      </c>
      <c r="N166" s="52"/>
      <c r="O166" s="52"/>
    </row>
    <row r="167" spans="1:15">
      <c r="A167" s="31" t="str">
        <f>IF(F167&lt;&gt;"",1+MAX($A$78:A166),"")</f>
        <v/>
      </c>
      <c r="N167" s="52"/>
      <c r="O167" s="52"/>
    </row>
    <row r="168" spans="1:15">
      <c r="A168" s="31" t="str">
        <f>IF(F168&lt;&gt;"",1+MAX($A$78:A167),"")</f>
        <v/>
      </c>
      <c r="N168" s="52"/>
      <c r="O168" s="52"/>
    </row>
    <row r="169" spans="1:15">
      <c r="A169" s="31" t="str">
        <f>IF(F169&lt;&gt;"",1+MAX($A$78:A168),"")</f>
        <v/>
      </c>
      <c r="N169" s="52"/>
      <c r="O169" s="52"/>
    </row>
    <row r="170" spans="1:15">
      <c r="A170" s="31" t="str">
        <f>IF(F170&lt;&gt;"",1+MAX($A$78:A169),"")</f>
        <v/>
      </c>
      <c r="N170" s="52"/>
      <c r="O170" s="52"/>
    </row>
    <row r="171" spans="1:15">
      <c r="A171" s="31" t="str">
        <f>IF(F171&lt;&gt;"",1+MAX($A$78:A170),"")</f>
        <v/>
      </c>
      <c r="N171" s="52"/>
      <c r="O171" s="52"/>
    </row>
    <row r="172" spans="1:15">
      <c r="A172" s="31" t="str">
        <f>IF(F172&lt;&gt;"",1+MAX($A$78:A171),"")</f>
        <v/>
      </c>
      <c r="N172" s="52"/>
      <c r="O172" s="52"/>
    </row>
    <row r="173" spans="1:15">
      <c r="A173" s="31" t="str">
        <f>IF(F173&lt;&gt;"",1+MAX($A$78:A172),"")</f>
        <v/>
      </c>
      <c r="N173" s="52"/>
      <c r="O173" s="52"/>
    </row>
    <row r="174" spans="1:15">
      <c r="A174" s="31" t="str">
        <f>IF(F174&lt;&gt;"",1+MAX($A$78:A173),"")</f>
        <v/>
      </c>
      <c r="N174" s="52"/>
      <c r="O174" s="52"/>
    </row>
    <row r="175" spans="1:15">
      <c r="A175" s="31" t="str">
        <f>IF(F175&lt;&gt;"",1+MAX($A$78:A174),"")</f>
        <v/>
      </c>
      <c r="N175" s="52"/>
      <c r="O175" s="52"/>
    </row>
    <row r="176" spans="1:15">
      <c r="A176" s="31" t="str">
        <f>IF(F176&lt;&gt;"",1+MAX($A$78:A175),"")</f>
        <v/>
      </c>
      <c r="N176" s="52"/>
      <c r="O176" s="52"/>
    </row>
    <row r="177" spans="1:15">
      <c r="A177" s="31" t="str">
        <f>IF(F177&lt;&gt;"",1+MAX($A$78:A176),"")</f>
        <v/>
      </c>
      <c r="N177" s="52"/>
      <c r="O177" s="52"/>
    </row>
    <row r="178" spans="1:15">
      <c r="A178" s="31" t="str">
        <f>IF(F178&lt;&gt;"",1+MAX($A$78:A177),"")</f>
        <v/>
      </c>
      <c r="N178" s="52"/>
      <c r="O178" s="52"/>
    </row>
    <row r="179" spans="1:15">
      <c r="A179" s="31" t="str">
        <f>IF(F179&lt;&gt;"",1+MAX($A$78:A178),"")</f>
        <v/>
      </c>
      <c r="N179" s="52"/>
      <c r="O179" s="52"/>
    </row>
    <row r="180" spans="1:15">
      <c r="A180" s="31" t="str">
        <f>IF(F180&lt;&gt;"",1+MAX($A$78:A179),"")</f>
        <v/>
      </c>
      <c r="N180" s="52"/>
      <c r="O180" s="52"/>
    </row>
    <row r="181" spans="1:15">
      <c r="A181" s="31" t="str">
        <f>IF(F181&lt;&gt;"",1+MAX($A$78:A180),"")</f>
        <v/>
      </c>
      <c r="N181" s="52"/>
      <c r="O181" s="52"/>
    </row>
    <row r="182" spans="1:15">
      <c r="A182" s="31" t="str">
        <f>IF(F182&lt;&gt;"",1+MAX($A$78:A181),"")</f>
        <v/>
      </c>
      <c r="N182" s="52"/>
      <c r="O182" s="52"/>
    </row>
    <row r="183" spans="1:15">
      <c r="A183" s="31" t="str">
        <f>IF(F183&lt;&gt;"",1+MAX($A$78:A182),"")</f>
        <v/>
      </c>
      <c r="N183" s="52"/>
      <c r="O183" s="52"/>
    </row>
    <row r="184" spans="1:15">
      <c r="A184" s="31" t="str">
        <f>IF(F184&lt;&gt;"",1+MAX($A$78:A183),"")</f>
        <v/>
      </c>
      <c r="N184" s="52"/>
      <c r="O184" s="52"/>
    </row>
    <row r="185" spans="1:15">
      <c r="A185" s="31" t="str">
        <f>IF(F185&lt;&gt;"",1+MAX($A$78:A184),"")</f>
        <v/>
      </c>
      <c r="N185" s="52"/>
      <c r="O185" s="52"/>
    </row>
    <row r="186" spans="1:15">
      <c r="A186" s="31" t="str">
        <f>IF(F186&lt;&gt;"",1+MAX($A$78:A185),"")</f>
        <v/>
      </c>
      <c r="N186" s="52"/>
      <c r="O186" s="52"/>
    </row>
    <row r="187" spans="1:15">
      <c r="A187" s="31" t="str">
        <f>IF(F187&lt;&gt;"",1+MAX($A$78:A186),"")</f>
        <v/>
      </c>
      <c r="N187" s="52"/>
      <c r="O187" s="52"/>
    </row>
    <row r="188" spans="1:15">
      <c r="A188" s="31" t="str">
        <f>IF(F188&lt;&gt;"",1+MAX($A$78:A187),"")</f>
        <v/>
      </c>
      <c r="N188" s="52"/>
      <c r="O188" s="52"/>
    </row>
    <row r="189" spans="1:15">
      <c r="A189" s="31" t="str">
        <f>IF(F189&lt;&gt;"",1+MAX($A$78:A188),"")</f>
        <v/>
      </c>
      <c r="N189" s="52"/>
      <c r="O189" s="52"/>
    </row>
    <row r="190" spans="1:15">
      <c r="A190" s="31" t="str">
        <f>IF(F190&lt;&gt;"",1+MAX($A$78:A189),"")</f>
        <v/>
      </c>
      <c r="N190" s="52"/>
      <c r="O190" s="52"/>
    </row>
    <row r="191" spans="1:15">
      <c r="A191" s="31" t="str">
        <f>IF(F191&lt;&gt;"",1+MAX($A$78:A190),"")</f>
        <v/>
      </c>
      <c r="N191" s="52"/>
      <c r="O191" s="52"/>
    </row>
    <row r="192" spans="1:15">
      <c r="A192" s="31" t="str">
        <f>IF(F192&lt;&gt;"",1+MAX($A$78:A191),"")</f>
        <v/>
      </c>
      <c r="N192" s="52"/>
      <c r="O192" s="52"/>
    </row>
    <row r="193" spans="1:15">
      <c r="A193" s="31" t="str">
        <f>IF(F193&lt;&gt;"",1+MAX($A$78:A192),"")</f>
        <v/>
      </c>
      <c r="N193" s="52"/>
      <c r="O193" s="52"/>
    </row>
    <row r="194" spans="1:15">
      <c r="A194" s="31" t="str">
        <f>IF(F194&lt;&gt;"",1+MAX($A$78:A193),"")</f>
        <v/>
      </c>
      <c r="N194" s="52"/>
      <c r="O194" s="52"/>
    </row>
    <row r="195" spans="1:15">
      <c r="A195" s="31" t="str">
        <f>IF(F195&lt;&gt;"",1+MAX($A$78:A194),"")</f>
        <v/>
      </c>
      <c r="N195" s="52"/>
      <c r="O195" s="52"/>
    </row>
    <row r="196" spans="1:15">
      <c r="A196" s="31" t="str">
        <f>IF(F196&lt;&gt;"",1+MAX($A$78:A195),"")</f>
        <v/>
      </c>
      <c r="N196" s="52"/>
      <c r="O196" s="52"/>
    </row>
    <row r="197" spans="1:15">
      <c r="A197" s="31" t="str">
        <f>IF(F197&lt;&gt;"",1+MAX($A$78:A196),"")</f>
        <v/>
      </c>
      <c r="N197" s="52"/>
      <c r="O197" s="52"/>
    </row>
    <row r="198" spans="1:15">
      <c r="A198" s="31" t="str">
        <f>IF(F198&lt;&gt;"",1+MAX($A$78:A197),"")</f>
        <v/>
      </c>
      <c r="N198" s="52"/>
      <c r="O198" s="52"/>
    </row>
    <row r="199" spans="1:15">
      <c r="A199" s="31" t="str">
        <f>IF(F199&lt;&gt;"",1+MAX($A$78:A198),"")</f>
        <v/>
      </c>
      <c r="N199" s="52"/>
      <c r="O199" s="52"/>
    </row>
    <row r="200" spans="1:15">
      <c r="A200" s="31" t="str">
        <f>IF(F200&lt;&gt;"",1+MAX($A$78:A199),"")</f>
        <v/>
      </c>
      <c r="N200" s="52"/>
      <c r="O200" s="52"/>
    </row>
    <row r="201" spans="1:15">
      <c r="A201" s="31" t="str">
        <f>IF(F201&lt;&gt;"",1+MAX($A$78:A200),"")</f>
        <v/>
      </c>
      <c r="N201" s="52"/>
      <c r="O201" s="52"/>
    </row>
    <row r="202" spans="1:15">
      <c r="A202" s="31" t="str">
        <f>IF(F202&lt;&gt;"",1+MAX($A$78:A201),"")</f>
        <v/>
      </c>
      <c r="N202" s="52"/>
      <c r="O202" s="52"/>
    </row>
    <row r="203" spans="1:15">
      <c r="A203" s="31" t="str">
        <f>IF(F203&lt;&gt;"",1+MAX($A$78:A202),"")</f>
        <v/>
      </c>
      <c r="N203" s="52"/>
      <c r="O203" s="52"/>
    </row>
    <row r="204" spans="1:15">
      <c r="A204" s="31" t="str">
        <f>IF(F204&lt;&gt;"",1+MAX($A$78:A203),"")</f>
        <v/>
      </c>
      <c r="N204" s="52"/>
      <c r="O204" s="52"/>
    </row>
    <row r="205" spans="1:15">
      <c r="A205" s="31" t="str">
        <f>IF(F205&lt;&gt;"",1+MAX($A$78:A204),"")</f>
        <v/>
      </c>
      <c r="N205" s="52"/>
      <c r="O205" s="52"/>
    </row>
    <row r="206" spans="1:15">
      <c r="A206" s="31" t="str">
        <f>IF(F206&lt;&gt;"",1+MAX($A$78:A205),"")</f>
        <v/>
      </c>
      <c r="N206" s="52"/>
      <c r="O206" s="52"/>
    </row>
    <row r="207" spans="1:15">
      <c r="A207" s="31" t="str">
        <f>IF(F207&lt;&gt;"",1+MAX($A$78:A206),"")</f>
        <v/>
      </c>
      <c r="N207" s="52"/>
      <c r="O207" s="52"/>
    </row>
    <row r="208" spans="1:15">
      <c r="A208" s="31" t="str">
        <f>IF(F208&lt;&gt;"",1+MAX($A$78:A207),"")</f>
        <v/>
      </c>
      <c r="N208" s="52"/>
      <c r="O208" s="52"/>
    </row>
    <row r="209" spans="1:15">
      <c r="A209" s="31" t="str">
        <f>IF(F209&lt;&gt;"",1+MAX($A$78:A208),"")</f>
        <v/>
      </c>
      <c r="N209" s="52"/>
      <c r="O209" s="52"/>
    </row>
    <row r="210" spans="1:15">
      <c r="A210" s="31" t="str">
        <f>IF(F210&lt;&gt;"",1+MAX($A$78:A209),"")</f>
        <v/>
      </c>
      <c r="N210" s="52"/>
      <c r="O210" s="52"/>
    </row>
    <row r="211" spans="1:15">
      <c r="A211" s="31" t="str">
        <f>IF(F211&lt;&gt;"",1+MAX($A$78:A210),"")</f>
        <v/>
      </c>
      <c r="N211" s="52"/>
      <c r="O211" s="52"/>
    </row>
    <row r="212" spans="1:15">
      <c r="A212" s="31" t="str">
        <f>IF(F212&lt;&gt;"",1+MAX($A$78:A211),"")</f>
        <v/>
      </c>
      <c r="N212" s="52"/>
      <c r="O212" s="52"/>
    </row>
    <row r="213" spans="1:15">
      <c r="A213" s="31" t="str">
        <f>IF(F213&lt;&gt;"",1+MAX($A$78:A212),"")</f>
        <v/>
      </c>
      <c r="N213" s="52"/>
      <c r="O213" s="52"/>
    </row>
    <row r="214" spans="1:15">
      <c r="A214" s="31" t="str">
        <f>IF(F214&lt;&gt;"",1+MAX($A$78:A213),"")</f>
        <v/>
      </c>
      <c r="N214" s="52"/>
      <c r="O214" s="52"/>
    </row>
    <row r="215" spans="1:15">
      <c r="A215" s="31" t="str">
        <f>IF(F215&lt;&gt;"",1+MAX($A$78:A214),"")</f>
        <v/>
      </c>
      <c r="N215" s="52"/>
      <c r="O215" s="52"/>
    </row>
    <row r="216" spans="1:15">
      <c r="A216" s="31" t="str">
        <f>IF(F216&lt;&gt;"",1+MAX($A$78:A215),"")</f>
        <v/>
      </c>
      <c r="N216" s="52"/>
      <c r="O216" s="52"/>
    </row>
    <row r="217" spans="1:15">
      <c r="A217" s="31" t="str">
        <f>IF(F217&lt;&gt;"",1+MAX($A$78:A216),"")</f>
        <v/>
      </c>
      <c r="N217" s="52"/>
      <c r="O217" s="52"/>
    </row>
    <row r="218" spans="1:15">
      <c r="A218" s="31" t="str">
        <f>IF(F218&lt;&gt;"",1+MAX($A$78:A217),"")</f>
        <v/>
      </c>
      <c r="N218" s="52"/>
      <c r="O218" s="52"/>
    </row>
    <row r="219" spans="1:15">
      <c r="A219" s="31" t="str">
        <f>IF(F219&lt;&gt;"",1+MAX($A$78:A218),"")</f>
        <v/>
      </c>
      <c r="N219" s="52"/>
      <c r="O219" s="52"/>
    </row>
    <row r="220" spans="1:15">
      <c r="A220" s="31" t="str">
        <f>IF(F220&lt;&gt;"",1+MAX($A$78:A219),"")</f>
        <v/>
      </c>
      <c r="N220" s="52"/>
      <c r="O220" s="52"/>
    </row>
    <row r="221" spans="1:15">
      <c r="A221" s="31" t="str">
        <f>IF(F221&lt;&gt;"",1+MAX($A$78:A220),"")</f>
        <v/>
      </c>
      <c r="N221" s="52"/>
      <c r="O221" s="52"/>
    </row>
    <row r="222" spans="1:15">
      <c r="A222" s="31" t="str">
        <f>IF(F222&lt;&gt;"",1+MAX($A$78:A221),"")</f>
        <v/>
      </c>
      <c r="N222" s="52"/>
      <c r="O222" s="52"/>
    </row>
    <row r="223" spans="1:15">
      <c r="A223" s="31" t="str">
        <f>IF(F223&lt;&gt;"",1+MAX($A$78:A222),"")</f>
        <v/>
      </c>
      <c r="N223" s="52"/>
      <c r="O223" s="52"/>
    </row>
    <row r="224" spans="1:15">
      <c r="A224" s="31" t="str">
        <f>IF(F224&lt;&gt;"",1+MAX($A$78:A223),"")</f>
        <v/>
      </c>
      <c r="N224" s="52"/>
      <c r="O224" s="52"/>
    </row>
    <row r="225" spans="1:15">
      <c r="A225" s="31" t="str">
        <f>IF(F225&lt;&gt;"",1+MAX($A$78:A224),"")</f>
        <v/>
      </c>
      <c r="N225" s="52"/>
      <c r="O225" s="52"/>
    </row>
    <row r="226" spans="1:15">
      <c r="A226" s="31" t="str">
        <f>IF(F226&lt;&gt;"",1+MAX($A$78:A225),"")</f>
        <v/>
      </c>
      <c r="N226" s="52"/>
      <c r="O226" s="52"/>
    </row>
    <row r="227" spans="1:15">
      <c r="A227" s="31" t="str">
        <f>IF(F227&lt;&gt;"",1+MAX($A$78:A226),"")</f>
        <v/>
      </c>
      <c r="N227" s="52"/>
      <c r="O227" s="52"/>
    </row>
    <row r="228" spans="1:15">
      <c r="A228" s="31" t="str">
        <f>IF(F228&lt;&gt;"",1+MAX($A$78:A227),"")</f>
        <v/>
      </c>
      <c r="N228" s="52"/>
      <c r="O228" s="52"/>
    </row>
    <row r="229" spans="1:15">
      <c r="A229" s="31" t="str">
        <f>IF(F229&lt;&gt;"",1+MAX($A$78:A228),"")</f>
        <v/>
      </c>
      <c r="N229" s="52"/>
      <c r="O229" s="52"/>
    </row>
    <row r="230" spans="1:15">
      <c r="A230" s="31" t="str">
        <f>IF(F230&lt;&gt;"",1+MAX($A$78:A229),"")</f>
        <v/>
      </c>
      <c r="N230" s="52"/>
      <c r="O230" s="52"/>
    </row>
    <row r="231" spans="1:15">
      <c r="A231" s="31" t="str">
        <f>IF(F231&lt;&gt;"",1+MAX($A$78:A230),"")</f>
        <v/>
      </c>
      <c r="N231" s="52"/>
      <c r="O231" s="52"/>
    </row>
    <row r="232" spans="1:15">
      <c r="A232" s="31" t="str">
        <f>IF(F232&lt;&gt;"",1+MAX($A$78:A231),"")</f>
        <v/>
      </c>
      <c r="N232" s="52"/>
      <c r="O232" s="52"/>
    </row>
    <row r="233" spans="1:15">
      <c r="A233" s="31" t="str">
        <f>IF(F233&lt;&gt;"",1+MAX($A$78:A232),"")</f>
        <v/>
      </c>
      <c r="N233" s="52"/>
      <c r="O233" s="52"/>
    </row>
    <row r="234" spans="1:15">
      <c r="A234" s="31" t="str">
        <f>IF(F234&lt;&gt;"",1+MAX($A$78:A233),"")</f>
        <v/>
      </c>
      <c r="N234" s="52"/>
      <c r="O234" s="52"/>
    </row>
    <row r="235" spans="1:15">
      <c r="A235" s="31" t="str">
        <f>IF(F235&lt;&gt;"",1+MAX($A$78:A234),"")</f>
        <v/>
      </c>
      <c r="N235" s="52"/>
      <c r="O235" s="52"/>
    </row>
    <row r="236" spans="1:15">
      <c r="A236" s="31" t="str">
        <f>IF(F236&lt;&gt;"",1+MAX($A$78:A235),"")</f>
        <v/>
      </c>
      <c r="N236" s="52"/>
      <c r="O236" s="52"/>
    </row>
    <row r="237" spans="1:15">
      <c r="A237" s="31" t="str">
        <f>IF(F237&lt;&gt;"",1+MAX($A$78:A236),"")</f>
        <v/>
      </c>
      <c r="N237" s="52"/>
      <c r="O237" s="52"/>
    </row>
    <row r="238" spans="1:15">
      <c r="N238" s="52"/>
      <c r="O238" s="52"/>
    </row>
    <row r="239" spans="1:15">
      <c r="N239" s="52"/>
      <c r="O239" s="52"/>
    </row>
    <row r="240" spans="1:15">
      <c r="N240" s="52"/>
      <c r="O240" s="52"/>
    </row>
    <row r="241" spans="14:15">
      <c r="N241" s="52"/>
      <c r="O241" s="52"/>
    </row>
    <row r="242" spans="14:15">
      <c r="N242" s="52"/>
      <c r="O242" s="52"/>
    </row>
    <row r="243" spans="14:15">
      <c r="N243" s="52"/>
      <c r="O243" s="52"/>
    </row>
    <row r="244" spans="14:15">
      <c r="N244" s="52"/>
      <c r="O244" s="52"/>
    </row>
    <row r="245" spans="14:15">
      <c r="N245" s="52"/>
      <c r="O245" s="52"/>
    </row>
    <row r="246" spans="14:15">
      <c r="N246" s="52"/>
      <c r="O246" s="52"/>
    </row>
    <row r="247" spans="14:15">
      <c r="N247" s="52"/>
      <c r="O247" s="52"/>
    </row>
    <row r="248" spans="14:15">
      <c r="N248" s="52"/>
      <c r="O248" s="52"/>
    </row>
    <row r="249" spans="14:15">
      <c r="N249" s="52"/>
      <c r="O249" s="52"/>
    </row>
    <row r="250" spans="14:15">
      <c r="N250" s="52"/>
      <c r="O250" s="52"/>
    </row>
    <row r="251" spans="14:15">
      <c r="N251" s="52"/>
      <c r="O251" s="52"/>
    </row>
    <row r="252" spans="14:15">
      <c r="N252" s="52"/>
      <c r="O252" s="52"/>
    </row>
    <row r="253" spans="14:15">
      <c r="N253" s="52"/>
      <c r="O253" s="52"/>
    </row>
    <row r="254" spans="14:15">
      <c r="N254" s="52"/>
      <c r="O254" s="52"/>
    </row>
    <row r="255" spans="14:15">
      <c r="N255" s="52"/>
      <c r="O255" s="52"/>
    </row>
    <row r="256" spans="14:15">
      <c r="N256" s="52"/>
      <c r="O256" s="52"/>
    </row>
    <row r="257" spans="14:15">
      <c r="N257" s="52"/>
      <c r="O257" s="52"/>
    </row>
    <row r="258" spans="14:15">
      <c r="N258" s="52"/>
      <c r="O258" s="52"/>
    </row>
    <row r="259" spans="14:15">
      <c r="N259" s="52"/>
      <c r="O259" s="52"/>
    </row>
    <row r="260" spans="14:15">
      <c r="N260" s="52"/>
      <c r="O260" s="52"/>
    </row>
    <row r="261" spans="14:15">
      <c r="N261" s="52"/>
      <c r="O261" s="52"/>
    </row>
    <row r="262" spans="14:15">
      <c r="N262" s="52"/>
      <c r="O262" s="52"/>
    </row>
    <row r="263" spans="14:15">
      <c r="N263" s="52"/>
      <c r="O263" s="52"/>
    </row>
    <row r="264" spans="14:15">
      <c r="N264" s="52"/>
      <c r="O264" s="52"/>
    </row>
    <row r="265" spans="14:15">
      <c r="N265" s="52"/>
      <c r="O265" s="52"/>
    </row>
    <row r="266" spans="14:15">
      <c r="N266" s="52"/>
      <c r="O266" s="52"/>
    </row>
    <row r="267" spans="14:15">
      <c r="N267" s="52"/>
      <c r="O267" s="52"/>
    </row>
    <row r="268" spans="14:15">
      <c r="N268" s="52"/>
      <c r="O268" s="52"/>
    </row>
    <row r="269" spans="14:15">
      <c r="N269" s="52"/>
      <c r="O269" s="52"/>
    </row>
    <row r="270" spans="14:15">
      <c r="N270" s="52"/>
      <c r="O270" s="52"/>
    </row>
    <row r="271" spans="14:15">
      <c r="N271" s="52"/>
      <c r="O271" s="52"/>
    </row>
    <row r="272" spans="14:15">
      <c r="N272" s="52"/>
      <c r="O272" s="52"/>
    </row>
    <row r="273" spans="14:15">
      <c r="N273" s="52"/>
      <c r="O273" s="52"/>
    </row>
    <row r="274" spans="14:15">
      <c r="N274" s="52"/>
      <c r="O274" s="52"/>
    </row>
    <row r="275" spans="14:15">
      <c r="N275" s="52"/>
      <c r="O275" s="52"/>
    </row>
    <row r="276" spans="14:15">
      <c r="N276" s="52"/>
      <c r="O276" s="52"/>
    </row>
    <row r="277" spans="14:15">
      <c r="N277" s="52"/>
      <c r="O277" s="52"/>
    </row>
    <row r="278" spans="14:15">
      <c r="N278" s="52"/>
      <c r="O278" s="52"/>
    </row>
    <row r="279" spans="14:15">
      <c r="N279" s="52"/>
      <c r="O279" s="52"/>
    </row>
    <row r="280" spans="14:15">
      <c r="N280" s="52"/>
      <c r="O280" s="52"/>
    </row>
    <row r="281" spans="14:15">
      <c r="N281" s="52"/>
      <c r="O281" s="52"/>
    </row>
    <row r="282" spans="14:15">
      <c r="N282" s="52"/>
      <c r="O282" s="52"/>
    </row>
    <row r="283" spans="14:15">
      <c r="N283" s="52"/>
      <c r="O283" s="52"/>
    </row>
    <row r="284" spans="14:15">
      <c r="N284" s="52"/>
      <c r="O284" s="52"/>
    </row>
    <row r="285" spans="14:15">
      <c r="N285" s="52"/>
      <c r="O285" s="52"/>
    </row>
    <row r="286" spans="14:15">
      <c r="N286" s="52"/>
      <c r="O286" s="52"/>
    </row>
    <row r="287" spans="14:15">
      <c r="N287" s="52"/>
      <c r="O287" s="52"/>
    </row>
    <row r="288" spans="14:15">
      <c r="N288" s="52"/>
      <c r="O288" s="52"/>
    </row>
    <row r="289" spans="14:15">
      <c r="N289" s="52"/>
      <c r="O289" s="52"/>
    </row>
    <row r="290" spans="14:15">
      <c r="N290" s="52"/>
      <c r="O290" s="52"/>
    </row>
    <row r="291" spans="14:15">
      <c r="N291" s="52"/>
      <c r="O291" s="52"/>
    </row>
    <row r="292" spans="14:15">
      <c r="N292" s="52"/>
      <c r="O292" s="52"/>
    </row>
    <row r="293" spans="14:15">
      <c r="N293" s="52"/>
      <c r="O293" s="52"/>
    </row>
    <row r="294" spans="14:15">
      <c r="N294" s="52"/>
      <c r="O294" s="52"/>
    </row>
    <row r="295" spans="14:15">
      <c r="N295" s="52"/>
      <c r="O295" s="52"/>
    </row>
    <row r="296" spans="14:15">
      <c r="N296" s="52"/>
      <c r="O296" s="52"/>
    </row>
    <row r="297" spans="14:15">
      <c r="N297" s="52"/>
      <c r="O297" s="52"/>
    </row>
    <row r="298" spans="14:15">
      <c r="N298" s="52"/>
      <c r="O298" s="52"/>
    </row>
    <row r="299" spans="14:15">
      <c r="N299" s="52"/>
      <c r="O299" s="52"/>
    </row>
    <row r="300" spans="14:15">
      <c r="N300" s="52"/>
      <c r="O300" s="52"/>
    </row>
    <row r="301" spans="14:15">
      <c r="N301" s="52"/>
      <c r="O301" s="52"/>
    </row>
    <row r="302" spans="14:15">
      <c r="N302" s="52"/>
      <c r="O302" s="52"/>
    </row>
    <row r="303" spans="14:15">
      <c r="N303" s="52"/>
      <c r="O303" s="52"/>
    </row>
    <row r="304" spans="14:15">
      <c r="N304" s="52"/>
      <c r="O304" s="52"/>
    </row>
    <row r="305" spans="14:15">
      <c r="N305" s="52"/>
      <c r="O305" s="52"/>
    </row>
    <row r="306" spans="14:15">
      <c r="N306" s="52"/>
      <c r="O306" s="52"/>
    </row>
    <row r="307" spans="14:15">
      <c r="N307" s="52"/>
      <c r="O307" s="52"/>
    </row>
    <row r="308" spans="14:15">
      <c r="N308" s="52"/>
      <c r="O308" s="52"/>
    </row>
    <row r="309" spans="14:15">
      <c r="N309" s="52"/>
      <c r="O309" s="52"/>
    </row>
    <row r="310" spans="14:15">
      <c r="N310" s="52"/>
      <c r="O310" s="52"/>
    </row>
    <row r="311" spans="14:15">
      <c r="N311" s="52"/>
      <c r="O311" s="52"/>
    </row>
    <row r="312" spans="14:15">
      <c r="N312" s="52"/>
      <c r="O312" s="52"/>
    </row>
    <row r="313" spans="14:15">
      <c r="N313" s="52"/>
      <c r="O313" s="52"/>
    </row>
    <row r="314" spans="14:15">
      <c r="N314" s="52"/>
      <c r="O314" s="52"/>
    </row>
    <row r="315" spans="14:15">
      <c r="N315" s="52"/>
      <c r="O315" s="52"/>
    </row>
    <row r="316" spans="14:15">
      <c r="N316" s="52"/>
      <c r="O316" s="52"/>
    </row>
    <row r="317" spans="14:15">
      <c r="N317" s="52"/>
      <c r="O317" s="52"/>
    </row>
    <row r="318" spans="14:15">
      <c r="N318" s="52"/>
      <c r="O318" s="52"/>
    </row>
    <row r="319" spans="14:15">
      <c r="N319" s="52"/>
      <c r="O319" s="52"/>
    </row>
    <row r="320" spans="14:15">
      <c r="N320" s="52"/>
      <c r="O320" s="52"/>
    </row>
    <row r="321" spans="14:15">
      <c r="N321" s="52"/>
      <c r="O321" s="52"/>
    </row>
    <row r="322" spans="14:15">
      <c r="N322" s="52"/>
      <c r="O322" s="52"/>
    </row>
    <row r="323" spans="14:15">
      <c r="N323" s="52"/>
      <c r="O323" s="52"/>
    </row>
    <row r="324" spans="14:15">
      <c r="N324" s="52"/>
      <c r="O324" s="52"/>
    </row>
    <row r="325" spans="14:15">
      <c r="N325" s="52"/>
      <c r="O325" s="52"/>
    </row>
    <row r="326" spans="14:15">
      <c r="N326" s="52"/>
      <c r="O326" s="52"/>
    </row>
    <row r="327" spans="14:15">
      <c r="N327" s="52"/>
      <c r="O327" s="52"/>
    </row>
    <row r="328" spans="14:15">
      <c r="N328" s="52"/>
      <c r="O328" s="52"/>
    </row>
    <row r="329" spans="14:15">
      <c r="N329" s="52"/>
      <c r="O329" s="52"/>
    </row>
    <row r="330" spans="14:15">
      <c r="N330" s="52"/>
      <c r="O330" s="52"/>
    </row>
    <row r="331" spans="14:15">
      <c r="N331" s="52"/>
      <c r="O331" s="52"/>
    </row>
    <row r="332" spans="14:15">
      <c r="N332" s="52"/>
      <c r="O332" s="52"/>
    </row>
    <row r="333" spans="14:15">
      <c r="N333" s="52"/>
      <c r="O333" s="52"/>
    </row>
    <row r="334" spans="14:15">
      <c r="N334" s="52"/>
      <c r="O334" s="52"/>
    </row>
    <row r="335" spans="14:15">
      <c r="N335" s="52"/>
      <c r="O335" s="52"/>
    </row>
    <row r="336" spans="14:15">
      <c r="N336" s="52"/>
      <c r="O336" s="52"/>
    </row>
    <row r="337" spans="14:15">
      <c r="N337" s="52"/>
      <c r="O337" s="52"/>
    </row>
    <row r="338" spans="14:15">
      <c r="N338" s="52"/>
      <c r="O338" s="52"/>
    </row>
    <row r="339" spans="14:15">
      <c r="N339" s="52"/>
      <c r="O339" s="52"/>
    </row>
    <row r="340" spans="14:15">
      <c r="N340" s="52"/>
      <c r="O340" s="52"/>
    </row>
    <row r="341" spans="14:15">
      <c r="N341" s="52"/>
      <c r="O341" s="52"/>
    </row>
    <row r="342" spans="14:15">
      <c r="N342" s="52"/>
      <c r="O342" s="52"/>
    </row>
    <row r="343" spans="14:15">
      <c r="N343" s="52"/>
      <c r="O343" s="52"/>
    </row>
    <row r="344" spans="14:15">
      <c r="N344" s="52"/>
      <c r="O344" s="52"/>
    </row>
    <row r="345" spans="14:15">
      <c r="N345" s="52"/>
      <c r="O345" s="52"/>
    </row>
    <row r="346" spans="14:15">
      <c r="N346" s="52"/>
      <c r="O346" s="52"/>
    </row>
    <row r="347" spans="14:15">
      <c r="N347" s="52"/>
      <c r="O347" s="52"/>
    </row>
    <row r="348" spans="14:15">
      <c r="N348" s="52"/>
      <c r="O348" s="52"/>
    </row>
    <row r="349" spans="14:15">
      <c r="N349" s="52"/>
      <c r="O349" s="52"/>
    </row>
    <row r="350" spans="14:15">
      <c r="N350" s="52"/>
      <c r="O350" s="52"/>
    </row>
    <row r="351" spans="14:15">
      <c r="N351" s="52"/>
      <c r="O351" s="52"/>
    </row>
    <row r="352" spans="14:15">
      <c r="N352" s="52"/>
      <c r="O352" s="52"/>
    </row>
    <row r="353" spans="14:15">
      <c r="N353" s="52"/>
      <c r="O353" s="52"/>
    </row>
    <row r="354" spans="14:15">
      <c r="N354" s="52"/>
      <c r="O354" s="52"/>
    </row>
    <row r="355" spans="14:15">
      <c r="N355" s="52"/>
      <c r="O355" s="52"/>
    </row>
    <row r="356" spans="14:15">
      <c r="N356" s="52"/>
      <c r="O356" s="52"/>
    </row>
    <row r="357" spans="14:15">
      <c r="N357" s="52"/>
      <c r="O357" s="52"/>
    </row>
    <row r="358" spans="14:15">
      <c r="N358" s="52"/>
      <c r="O358" s="52"/>
    </row>
    <row r="359" spans="14:15">
      <c r="N359" s="52"/>
      <c r="O359" s="52"/>
    </row>
    <row r="360" spans="14:15">
      <c r="N360" s="52"/>
      <c r="O360" s="52"/>
    </row>
    <row r="361" spans="14:15">
      <c r="N361" s="52"/>
      <c r="O361" s="52"/>
    </row>
    <row r="362" spans="14:15">
      <c r="N362" s="52"/>
      <c r="O362" s="52"/>
    </row>
    <row r="363" spans="14:15">
      <c r="N363" s="52"/>
      <c r="O363" s="52"/>
    </row>
    <row r="364" spans="14:15">
      <c r="N364" s="52"/>
      <c r="O364" s="52"/>
    </row>
    <row r="365" spans="14:15">
      <c r="N365" s="52"/>
      <c r="O365" s="52"/>
    </row>
    <row r="366" spans="14:15">
      <c r="N366" s="52"/>
      <c r="O366" s="52"/>
    </row>
    <row r="367" spans="14:15">
      <c r="N367" s="52"/>
      <c r="O367" s="52"/>
    </row>
    <row r="368" spans="14:15">
      <c r="N368" s="52"/>
      <c r="O368" s="52"/>
    </row>
    <row r="369" spans="14:15">
      <c r="N369" s="52"/>
      <c r="O369" s="52"/>
    </row>
    <row r="370" spans="14:15">
      <c r="N370" s="52"/>
      <c r="O370" s="52"/>
    </row>
    <row r="371" spans="14:15">
      <c r="N371" s="52"/>
      <c r="O371" s="52"/>
    </row>
    <row r="372" spans="14:15">
      <c r="N372" s="52"/>
      <c r="O372" s="52"/>
    </row>
    <row r="373" spans="14:15">
      <c r="N373" s="52"/>
      <c r="O373" s="52"/>
    </row>
    <row r="374" spans="14:15">
      <c r="N374" s="52"/>
      <c r="O374" s="52"/>
    </row>
    <row r="375" spans="14:15">
      <c r="N375" s="52"/>
      <c r="O375" s="52"/>
    </row>
    <row r="376" spans="14:15">
      <c r="N376" s="52"/>
      <c r="O376" s="52"/>
    </row>
    <row r="377" spans="14:15">
      <c r="N377" s="52"/>
      <c r="O377" s="52"/>
    </row>
    <row r="378" spans="14:15">
      <c r="N378" s="52"/>
      <c r="O378" s="52"/>
    </row>
    <row r="379" spans="14:15">
      <c r="N379" s="52"/>
      <c r="O379" s="52"/>
    </row>
    <row r="380" spans="14:15">
      <c r="N380" s="52"/>
      <c r="O380" s="52"/>
    </row>
    <row r="381" spans="14:15">
      <c r="N381" s="52"/>
      <c r="O381" s="52"/>
    </row>
    <row r="382" spans="14:15">
      <c r="N382" s="52"/>
      <c r="O382" s="52"/>
    </row>
    <row r="383" spans="14:15">
      <c r="N383" s="52"/>
      <c r="O383" s="52"/>
    </row>
    <row r="384" spans="14:15">
      <c r="N384" s="52"/>
      <c r="O384" s="52"/>
    </row>
    <row r="385" spans="14:15">
      <c r="N385" s="52"/>
      <c r="O385" s="52"/>
    </row>
    <row r="386" spans="14:15">
      <c r="N386" s="52"/>
      <c r="O386" s="52"/>
    </row>
    <row r="387" spans="14:15">
      <c r="N387" s="52"/>
      <c r="O387" s="52"/>
    </row>
    <row r="388" spans="14:15">
      <c r="N388" s="52"/>
      <c r="O388" s="52"/>
    </row>
    <row r="389" spans="14:15">
      <c r="N389" s="52"/>
      <c r="O389" s="52"/>
    </row>
    <row r="390" spans="14:15">
      <c r="N390" s="52"/>
      <c r="O390" s="52"/>
    </row>
    <row r="391" spans="14:15">
      <c r="N391" s="52"/>
      <c r="O391" s="52"/>
    </row>
    <row r="392" spans="14:15">
      <c r="N392" s="52"/>
      <c r="O392" s="52"/>
    </row>
    <row r="393" spans="14:15">
      <c r="N393" s="52"/>
      <c r="O393" s="52"/>
    </row>
    <row r="394" spans="14:15">
      <c r="N394" s="52"/>
      <c r="O394" s="52"/>
    </row>
    <row r="395" spans="14:15">
      <c r="N395" s="52"/>
      <c r="O395" s="52"/>
    </row>
    <row r="396" spans="14:15">
      <c r="N396" s="52"/>
      <c r="O396" s="52"/>
    </row>
    <row r="397" spans="14:15">
      <c r="N397" s="52"/>
      <c r="O397" s="52"/>
    </row>
    <row r="398" spans="14:15">
      <c r="N398" s="52"/>
      <c r="O398" s="52"/>
    </row>
    <row r="399" spans="14:15">
      <c r="N399" s="52"/>
      <c r="O399" s="52"/>
    </row>
    <row r="400" spans="14:15">
      <c r="N400" s="52"/>
      <c r="O400" s="52"/>
    </row>
    <row r="401" spans="14:15">
      <c r="N401" s="52"/>
      <c r="O401" s="52"/>
    </row>
    <row r="402" spans="14:15">
      <c r="N402" s="52"/>
      <c r="O402" s="52"/>
    </row>
    <row r="403" spans="14:15">
      <c r="N403" s="52"/>
      <c r="O403" s="52"/>
    </row>
    <row r="404" spans="14:15">
      <c r="N404" s="52"/>
      <c r="O404" s="52"/>
    </row>
    <row r="405" spans="14:15">
      <c r="N405" s="52"/>
      <c r="O405" s="52"/>
    </row>
    <row r="406" spans="14:15">
      <c r="N406" s="52"/>
      <c r="O406" s="52"/>
    </row>
    <row r="407" spans="14:15">
      <c r="N407" s="52"/>
      <c r="O407" s="52"/>
    </row>
    <row r="408" spans="14:15">
      <c r="N408" s="52"/>
      <c r="O408" s="52"/>
    </row>
    <row r="409" spans="14:15">
      <c r="N409" s="52"/>
      <c r="O409" s="52"/>
    </row>
    <row r="410" spans="14:15">
      <c r="N410" s="52"/>
      <c r="O410" s="52"/>
    </row>
    <row r="411" spans="14:15">
      <c r="N411" s="52"/>
      <c r="O411" s="52"/>
    </row>
    <row r="412" spans="14:15">
      <c r="N412" s="52"/>
      <c r="O412" s="52"/>
    </row>
    <row r="413" spans="14:15">
      <c r="N413" s="52"/>
      <c r="O413" s="52"/>
    </row>
    <row r="414" spans="14:15">
      <c r="N414" s="52"/>
      <c r="O414" s="52"/>
    </row>
    <row r="415" spans="14:15">
      <c r="N415" s="52"/>
      <c r="O415" s="52"/>
    </row>
    <row r="416" spans="14:15">
      <c r="N416" s="52"/>
      <c r="O416" s="52"/>
    </row>
    <row r="417" spans="14:15">
      <c r="N417" s="52"/>
      <c r="O417" s="52"/>
    </row>
    <row r="418" spans="14:15">
      <c r="N418" s="52"/>
      <c r="O418" s="52"/>
    </row>
    <row r="419" spans="14:15">
      <c r="N419" s="52"/>
      <c r="O419" s="52"/>
    </row>
    <row r="420" spans="14:15">
      <c r="N420" s="52"/>
      <c r="O420" s="52"/>
    </row>
    <row r="421" spans="14:15">
      <c r="N421" s="52"/>
      <c r="O421" s="52"/>
    </row>
    <row r="422" spans="14:15">
      <c r="N422" s="52"/>
      <c r="O422" s="52"/>
    </row>
    <row r="423" spans="14:15">
      <c r="N423" s="52"/>
      <c r="O423" s="52"/>
    </row>
    <row r="424" spans="14:15">
      <c r="N424" s="52"/>
      <c r="O424" s="52"/>
    </row>
  </sheetData>
  <mergeCells count="27">
    <mergeCell ref="K75:M75"/>
    <mergeCell ref="L76:O76"/>
    <mergeCell ref="L77:O77"/>
    <mergeCell ref="A71:C71"/>
    <mergeCell ref="K71:P71"/>
    <mergeCell ref="A72:C72"/>
    <mergeCell ref="K72:M72"/>
    <mergeCell ref="K73:M73"/>
    <mergeCell ref="K74:M74"/>
    <mergeCell ref="A70:C70"/>
    <mergeCell ref="B7:L7"/>
    <mergeCell ref="B24:L24"/>
    <mergeCell ref="A69:C69"/>
    <mergeCell ref="K69:O69"/>
    <mergeCell ref="B26:B46"/>
    <mergeCell ref="B51:B56"/>
    <mergeCell ref="B58:L58"/>
    <mergeCell ref="B49:L49"/>
    <mergeCell ref="D5:E5"/>
    <mergeCell ref="F5:I5"/>
    <mergeCell ref="L5:M5"/>
    <mergeCell ref="N5:O5"/>
    <mergeCell ref="A2:P2"/>
    <mergeCell ref="D4:E4"/>
    <mergeCell ref="F4:I4"/>
    <mergeCell ref="L4:M4"/>
    <mergeCell ref="N4:O4"/>
  </mergeCells>
  <pageMargins left="0.7" right="0.7" top="0.75" bottom="0.75" header="0.3" footer="0.3"/>
  <pageSetup scale="31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S w i f t T o k e n s   x m l n s : x s d = " h t t p : / / w w w . w 3 . o r g / 2 0 0 1 / X M L S c h e m a "   x m l n s : x s i = " h t t p : / / w w w . w 3 . o r g / 2 0 0 1 / X M L S c h e m a - i n s t a n c e " > < T o k e n s / > < / S w i f t T o k e n s > 
</file>

<file path=customXml/itemProps1.xml><?xml version="1.0" encoding="utf-8"?>
<ds:datastoreItem xmlns:ds="http://schemas.openxmlformats.org/officeDocument/2006/customXml" ds:itemID="{0C79C123-60DE-492E-BF3D-B8772C79A4DC}">
  <ds:schemaRefs>
    <ds:schemaRef ds:uri="http://www.w3.org/2001/XMLSchem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</vt:i4>
      </vt:variant>
    </vt:vector>
  </HeadingPairs>
  <TitlesOfParts>
    <vt:vector size="7" baseType="lpstr">
      <vt:lpstr>SUMMARY</vt:lpstr>
      <vt:lpstr>ESTIMATE</vt:lpstr>
      <vt:lpstr>SITE</vt:lpstr>
      <vt:lpstr>ESTIMATE!Print_Area</vt:lpstr>
      <vt:lpstr>SITE!Print_Area</vt:lpstr>
      <vt:lpstr>SUMMARY!Print_Area</vt:lpstr>
      <vt:lpstr>SUMMARY!Print_Titles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Admin</cp:lastModifiedBy>
  <cp:lastPrinted>2020-09-10T21:20:00Z</cp:lastPrinted>
  <dcterms:created xsi:type="dcterms:W3CDTF">2018-05-17T19:16:00Z</dcterms:created>
  <dcterms:modified xsi:type="dcterms:W3CDTF">2025-12-10T17:40:56Z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S9Connected">
    <vt:bool>true</vt:bool>
  </property>
  <property fmtid="{D5CDD505-2E9C-101B-9397-08002B2CF9AE}" pid="3" name="ICV">
    <vt:lpwstr>0405DEA18B68449D8537BD939DD57EFC</vt:lpwstr>
  </property>
  <property fmtid="{D5CDD505-2E9C-101B-9397-08002B2CF9AE}" pid="4" name="KSOProductBuildVer">
    <vt:lpwstr>1033-12.2.0.18911</vt:lpwstr>
  </property>
  <property fmtid="{D5CDD505-2E9C-101B-9397-08002B2CF9AE}" pid="5" name="PlanSwiftJobName">
    <vt:lpwstr/>
  </property>
  <property fmtid="{D5CDD505-2E9C-101B-9397-08002B2CF9AE}" pid="6" name="PlanSwiftJobGuid">
    <vt:lpwstr/>
  </property>
  <property fmtid="{D5CDD505-2E9C-101B-9397-08002B2CF9AE}" pid="7" name="LinkedDataId">
    <vt:lpwstr>{0C79C123-60DE-492E-BF3D-B8772C79A4DC}</vt:lpwstr>
  </property>
</Properties>
</file>