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Hafiz Hamza\Fahad-Burger\4, Fayette County Justice center (Elec+LV)\"/>
    </mc:Choice>
  </mc:AlternateContent>
  <xr:revisionPtr revIDLastSave="0" documentId="13_ncr:1_{779213D6-21E0-4E2F-B150-725EB0EA2E19}" xr6:coauthVersionLast="47" xr6:coauthVersionMax="47" xr10:uidLastSave="{00000000-0000-0000-0000-000000000000}"/>
  <bookViews>
    <workbookView xWindow="-103" yWindow="-103" windowWidth="22149" windowHeight="11829" tabRatio="827" xr2:uid="{00000000-000D-0000-FFFF-FFFF00000000}"/>
  </bookViews>
  <sheets>
    <sheet name="SUMMARY" sheetId="3" r:id="rId1"/>
    <sheet name="ESTIMATE" sheetId="2" r:id="rId2"/>
  </sheets>
  <definedNames>
    <definedName name="_xlnm._FilterDatabase" localSheetId="1" hidden="1">ESTIMATE!$C$26:$P$140</definedName>
    <definedName name="_xlnm.Print_Area" localSheetId="1">ESTIMATE!$A$8:$P$142</definedName>
    <definedName name="_xlnm.Print_Area" localSheetId="0">SUMMARY!$A$1:$M$23</definedName>
    <definedName name="_xlnm.Print_Titles" localSheetId="1">ESTIMATE!#REF!</definedName>
    <definedName name="_xlnm.Print_Titles" localSheetId="0">SUMMARY!$7:$7</definedName>
    <definedName name="Z_5D814AB1_BC97_4AEA_A097_E3C150B3E44D_.wvu.PrintArea" localSheetId="1" hidden="1">ESTIMATE!$A$8:$P$142</definedName>
    <definedName name="Z_5D814AB1_BC97_4AEA_A097_E3C150B3E44D_.wvu.PrintArea" localSheetId="0" hidden="1">SUMMARY!$A$1:$M$23</definedName>
    <definedName name="Z_5D814AB1_BC97_4AEA_A097_E3C150B3E44D_.wvu.PrintTitles" localSheetId="1" hidden="1">ESTIMATE!#REF!</definedName>
    <definedName name="Z_5D814AB1_BC97_4AEA_A097_E3C150B3E44D_.wvu.PrintTitles" localSheetId="0" hidden="1">SUMMARY!$7:$7</definedName>
  </definedNames>
  <calcPr calcId="191029"/>
  <customWorkbookViews>
    <customWorkbookView name="7" guid="{5D814AB1-BC97-4AEA-A097-E3C150B3E44D}" maximized="1" xWindow="-8" yWindow="-8" windowWidth="1382" windowHeight="744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4" i="2" l="1"/>
  <c r="O121" i="2"/>
  <c r="O34" i="2"/>
  <c r="F22" i="2"/>
  <c r="I22" i="2" s="1"/>
  <c r="F21" i="2"/>
  <c r="I21" i="2" s="1"/>
  <c r="F20" i="2"/>
  <c r="I20" i="2" s="1"/>
  <c r="F19" i="2"/>
  <c r="I19" i="2" s="1"/>
  <c r="F18" i="2"/>
  <c r="I18" i="2" s="1"/>
  <c r="F17" i="2"/>
  <c r="I17" i="2" s="1"/>
  <c r="F16" i="2"/>
  <c r="I16" i="2" s="1"/>
  <c r="F15" i="2"/>
  <c r="I15" i="2" s="1"/>
  <c r="F14" i="2"/>
  <c r="I14" i="2" s="1"/>
  <c r="F13" i="2"/>
  <c r="I13" i="2" s="1"/>
  <c r="F11" i="2"/>
  <c r="I11" i="2" s="1"/>
  <c r="F10" i="2"/>
  <c r="I10" i="2" s="1"/>
  <c r="N76" i="2"/>
  <c r="N95" i="2"/>
  <c r="F126" i="2"/>
  <c r="F39" i="2"/>
  <c r="A23" i="2"/>
  <c r="A24" i="2"/>
  <c r="A25" i="2"/>
  <c r="A26" i="2"/>
  <c r="A33" i="2"/>
  <c r="A34" i="2"/>
  <c r="A35" i="2"/>
  <c r="A36" i="2"/>
  <c r="A46" i="2"/>
  <c r="A63" i="2"/>
  <c r="A77" i="2"/>
  <c r="A96" i="2"/>
  <c r="A101" i="2"/>
  <c r="A118" i="2"/>
  <c r="A120" i="2"/>
  <c r="A121" i="2"/>
  <c r="A122" i="2"/>
  <c r="A123" i="2"/>
  <c r="A127" i="2"/>
  <c r="F95" i="2"/>
  <c r="I95" i="2" s="1"/>
  <c r="M95" i="2"/>
  <c r="F75" i="2"/>
  <c r="M75" i="2"/>
  <c r="N75" i="2"/>
  <c r="F76" i="2"/>
  <c r="I76" i="2" s="1"/>
  <c r="M76" i="2"/>
  <c r="O95" i="2" l="1"/>
  <c r="P95" i="2" s="1"/>
  <c r="K95" i="2"/>
  <c r="L95" i="2" s="1"/>
  <c r="K76" i="2"/>
  <c r="L76" i="2" s="1"/>
  <c r="K75" i="2"/>
  <c r="L75" i="2" s="1"/>
  <c r="I75" i="2"/>
  <c r="O75" i="2" s="1"/>
  <c r="P75" i="2" s="1"/>
  <c r="O76" i="2"/>
  <c r="P76" i="2" s="1"/>
  <c r="M126" i="2" l="1"/>
  <c r="N126" i="2"/>
  <c r="N119" i="2"/>
  <c r="M119" i="2"/>
  <c r="F119" i="2"/>
  <c r="F31" i="2"/>
  <c r="I31" i="2" s="1"/>
  <c r="M31" i="2"/>
  <c r="N31" i="2"/>
  <c r="F32" i="2"/>
  <c r="I32" i="2" s="1"/>
  <c r="M32" i="2"/>
  <c r="N32" i="2"/>
  <c r="F107" i="2"/>
  <c r="M107" i="2"/>
  <c r="N107" i="2"/>
  <c r="F108" i="2"/>
  <c r="I108" i="2" s="1"/>
  <c r="M108" i="2"/>
  <c r="N108" i="2"/>
  <c r="F109" i="2"/>
  <c r="I109" i="2" s="1"/>
  <c r="M109" i="2"/>
  <c r="N109" i="2"/>
  <c r="F110" i="2"/>
  <c r="M110" i="2"/>
  <c r="N110" i="2"/>
  <c r="F111" i="2"/>
  <c r="I111" i="2" s="1"/>
  <c r="M111" i="2"/>
  <c r="N111" i="2"/>
  <c r="F112" i="2"/>
  <c r="I112" i="2" s="1"/>
  <c r="M112" i="2"/>
  <c r="N112" i="2"/>
  <c r="F113" i="2"/>
  <c r="I113" i="2" s="1"/>
  <c r="M113" i="2"/>
  <c r="N113" i="2"/>
  <c r="F114" i="2"/>
  <c r="M114" i="2"/>
  <c r="N114" i="2"/>
  <c r="F115" i="2"/>
  <c r="I115" i="2" s="1"/>
  <c r="M115" i="2"/>
  <c r="N115" i="2"/>
  <c r="F116" i="2"/>
  <c r="I116" i="2" s="1"/>
  <c r="M116" i="2"/>
  <c r="N116" i="2"/>
  <c r="F117" i="2"/>
  <c r="I117" i="2" s="1"/>
  <c r="M117" i="2"/>
  <c r="N117" i="2"/>
  <c r="F130" i="2"/>
  <c r="M130" i="2"/>
  <c r="N130" i="2"/>
  <c r="F131" i="2"/>
  <c r="I131" i="2" s="1"/>
  <c r="M131" i="2"/>
  <c r="N131" i="2"/>
  <c r="F132" i="2"/>
  <c r="I132" i="2" s="1"/>
  <c r="M132" i="2"/>
  <c r="N132" i="2"/>
  <c r="N100" i="2"/>
  <c r="M100" i="2"/>
  <c r="F100" i="2"/>
  <c r="I100" i="2" s="1"/>
  <c r="N99" i="2"/>
  <c r="M99" i="2"/>
  <c r="F99" i="2"/>
  <c r="I99" i="2" s="1"/>
  <c r="N98" i="2"/>
  <c r="M98" i="2"/>
  <c r="F98" i="2"/>
  <c r="I98" i="2" s="1"/>
  <c r="N97" i="2"/>
  <c r="M97" i="2"/>
  <c r="F97" i="2"/>
  <c r="I97" i="2" s="1"/>
  <c r="F83" i="2"/>
  <c r="I83" i="2" s="1"/>
  <c r="M83" i="2"/>
  <c r="N83" i="2"/>
  <c r="F84" i="2"/>
  <c r="I84" i="2" s="1"/>
  <c r="M84" i="2"/>
  <c r="N84" i="2"/>
  <c r="F85" i="2"/>
  <c r="I85" i="2" s="1"/>
  <c r="M85" i="2"/>
  <c r="N85" i="2"/>
  <c r="F86" i="2"/>
  <c r="I86" i="2" s="1"/>
  <c r="M86" i="2"/>
  <c r="N86" i="2"/>
  <c r="F87" i="2"/>
  <c r="I87" i="2" s="1"/>
  <c r="M87" i="2"/>
  <c r="N87" i="2"/>
  <c r="F88" i="2"/>
  <c r="I88" i="2" s="1"/>
  <c r="M88" i="2"/>
  <c r="N88" i="2"/>
  <c r="F89" i="2"/>
  <c r="I89" i="2" s="1"/>
  <c r="M89" i="2"/>
  <c r="N89" i="2"/>
  <c r="F90" i="2"/>
  <c r="I90" i="2" s="1"/>
  <c r="M90" i="2"/>
  <c r="N90" i="2"/>
  <c r="F91" i="2"/>
  <c r="I91" i="2" s="1"/>
  <c r="M91" i="2"/>
  <c r="N91" i="2"/>
  <c r="F92" i="2"/>
  <c r="I92" i="2" s="1"/>
  <c r="M92" i="2"/>
  <c r="N92" i="2"/>
  <c r="F93" i="2"/>
  <c r="I93" i="2" s="1"/>
  <c r="M93" i="2"/>
  <c r="N93" i="2"/>
  <c r="F94" i="2"/>
  <c r="I94" i="2" s="1"/>
  <c r="M94" i="2"/>
  <c r="N94" i="2"/>
  <c r="F68" i="2"/>
  <c r="M68" i="2"/>
  <c r="N68" i="2"/>
  <c r="F69" i="2"/>
  <c r="I69" i="2" s="1"/>
  <c r="M69" i="2"/>
  <c r="N69" i="2"/>
  <c r="F70" i="2"/>
  <c r="I70" i="2" s="1"/>
  <c r="M70" i="2"/>
  <c r="N70" i="2"/>
  <c r="F71" i="2"/>
  <c r="I71" i="2" s="1"/>
  <c r="M71" i="2"/>
  <c r="N71" i="2"/>
  <c r="F72" i="2"/>
  <c r="M72" i="2"/>
  <c r="N72" i="2"/>
  <c r="F73" i="2"/>
  <c r="I73" i="2" s="1"/>
  <c r="M73" i="2"/>
  <c r="N73" i="2"/>
  <c r="F74" i="2"/>
  <c r="I74" i="2" s="1"/>
  <c r="M74" i="2"/>
  <c r="N74" i="2"/>
  <c r="F52" i="2"/>
  <c r="I52" i="2" s="1"/>
  <c r="M52" i="2"/>
  <c r="N52" i="2"/>
  <c r="F53" i="2"/>
  <c r="I53" i="2" s="1"/>
  <c r="M53" i="2"/>
  <c r="N53" i="2"/>
  <c r="F54" i="2"/>
  <c r="I54" i="2" s="1"/>
  <c r="M54" i="2"/>
  <c r="N54" i="2"/>
  <c r="F55" i="2"/>
  <c r="I55" i="2" s="1"/>
  <c r="M55" i="2"/>
  <c r="N55" i="2"/>
  <c r="F56" i="2"/>
  <c r="I56" i="2" s="1"/>
  <c r="M56" i="2"/>
  <c r="N56" i="2"/>
  <c r="F57" i="2"/>
  <c r="I57" i="2" s="1"/>
  <c r="M57" i="2"/>
  <c r="N57" i="2"/>
  <c r="F58" i="2"/>
  <c r="I58" i="2" s="1"/>
  <c r="M58" i="2"/>
  <c r="N58" i="2"/>
  <c r="F59" i="2"/>
  <c r="I59" i="2" s="1"/>
  <c r="M59" i="2"/>
  <c r="N59" i="2"/>
  <c r="F60" i="2"/>
  <c r="I60" i="2" s="1"/>
  <c r="M60" i="2"/>
  <c r="N60" i="2"/>
  <c r="F61" i="2"/>
  <c r="I61" i="2" s="1"/>
  <c r="M61" i="2"/>
  <c r="N61" i="2"/>
  <c r="F62" i="2"/>
  <c r="I62" i="2" s="1"/>
  <c r="M62" i="2"/>
  <c r="N62" i="2"/>
  <c r="F43" i="2"/>
  <c r="I43" i="2" s="1"/>
  <c r="M43" i="2"/>
  <c r="N43" i="2"/>
  <c r="F44" i="2"/>
  <c r="I44" i="2" s="1"/>
  <c r="M44" i="2"/>
  <c r="N44" i="2"/>
  <c r="F45" i="2"/>
  <c r="I45" i="2" s="1"/>
  <c r="M45" i="2"/>
  <c r="N45" i="2"/>
  <c r="F38" i="2"/>
  <c r="I39" i="2"/>
  <c r="F40" i="2"/>
  <c r="I40" i="2" s="1"/>
  <c r="F41" i="2"/>
  <c r="I41" i="2" s="1"/>
  <c r="F42" i="2"/>
  <c r="N42" i="2"/>
  <c r="M42" i="2"/>
  <c r="N41" i="2"/>
  <c r="M41" i="2"/>
  <c r="N40" i="2"/>
  <c r="M40" i="2"/>
  <c r="N39" i="2"/>
  <c r="M39" i="2"/>
  <c r="N38" i="2"/>
  <c r="M38" i="2"/>
  <c r="N37" i="2"/>
  <c r="M37" i="2"/>
  <c r="F37" i="2"/>
  <c r="I37" i="2" s="1"/>
  <c r="K126" i="2" l="1"/>
  <c r="L126" i="2" s="1"/>
  <c r="K130" i="2"/>
  <c r="L130" i="2" s="1"/>
  <c r="O39" i="2"/>
  <c r="P39" i="2" s="1"/>
  <c r="I126" i="2"/>
  <c r="O126" i="2" s="1"/>
  <c r="P126" i="2" s="1"/>
  <c r="I119" i="2"/>
  <c r="O119" i="2" s="1"/>
  <c r="P119" i="2" s="1"/>
  <c r="O31" i="2"/>
  <c r="P31" i="2" s="1"/>
  <c r="K119" i="2"/>
  <c r="L119" i="2" s="1"/>
  <c r="K32" i="2"/>
  <c r="L32" i="2" s="1"/>
  <c r="O70" i="2"/>
  <c r="P70" i="2" s="1"/>
  <c r="K44" i="2"/>
  <c r="L44" i="2" s="1"/>
  <c r="K72" i="2"/>
  <c r="L72" i="2" s="1"/>
  <c r="K87" i="2"/>
  <c r="L87" i="2" s="1"/>
  <c r="O83" i="2"/>
  <c r="P83" i="2" s="1"/>
  <c r="K117" i="2"/>
  <c r="L117" i="2" s="1"/>
  <c r="K109" i="2"/>
  <c r="L109" i="2" s="1"/>
  <c r="K56" i="2"/>
  <c r="L56" i="2" s="1"/>
  <c r="O55" i="2"/>
  <c r="P55" i="2" s="1"/>
  <c r="O52" i="2"/>
  <c r="P52" i="2" s="1"/>
  <c r="K40" i="2"/>
  <c r="L40" i="2" s="1"/>
  <c r="O56" i="2"/>
  <c r="P56" i="2" s="1"/>
  <c r="K74" i="2"/>
  <c r="L74" i="2" s="1"/>
  <c r="K68" i="2"/>
  <c r="L68" i="2" s="1"/>
  <c r="K90" i="2"/>
  <c r="L90" i="2" s="1"/>
  <c r="O87" i="2"/>
  <c r="P87" i="2" s="1"/>
  <c r="K86" i="2"/>
  <c r="L86" i="2" s="1"/>
  <c r="K112" i="2"/>
  <c r="L112" i="2" s="1"/>
  <c r="O90" i="2"/>
  <c r="P90" i="2" s="1"/>
  <c r="O132" i="2"/>
  <c r="P132" i="2" s="1"/>
  <c r="O112" i="2"/>
  <c r="P112" i="2" s="1"/>
  <c r="O45" i="2"/>
  <c r="P45" i="2" s="1"/>
  <c r="K55" i="2"/>
  <c r="L55" i="2" s="1"/>
  <c r="O91" i="2"/>
  <c r="P91" i="2" s="1"/>
  <c r="K100" i="2"/>
  <c r="L100" i="2" s="1"/>
  <c r="K131" i="2"/>
  <c r="L131" i="2" s="1"/>
  <c r="K111" i="2"/>
  <c r="L111" i="2" s="1"/>
  <c r="K31" i="2"/>
  <c r="L31" i="2" s="1"/>
  <c r="O32" i="2"/>
  <c r="P32" i="2" s="1"/>
  <c r="K114" i="2"/>
  <c r="L114" i="2" s="1"/>
  <c r="K110" i="2"/>
  <c r="L110" i="2" s="1"/>
  <c r="O108" i="2"/>
  <c r="P108" i="2" s="1"/>
  <c r="K107" i="2"/>
  <c r="L107" i="2" s="1"/>
  <c r="O43" i="2"/>
  <c r="P43" i="2" s="1"/>
  <c r="O74" i="2"/>
  <c r="P74" i="2" s="1"/>
  <c r="K69" i="2"/>
  <c r="L69" i="2" s="1"/>
  <c r="K94" i="2"/>
  <c r="L94" i="2" s="1"/>
  <c r="O86" i="2"/>
  <c r="P86" i="2" s="1"/>
  <c r="O40" i="2"/>
  <c r="P40" i="2" s="1"/>
  <c r="K45" i="2"/>
  <c r="L45" i="2" s="1"/>
  <c r="K43" i="2"/>
  <c r="L43" i="2" s="1"/>
  <c r="K73" i="2"/>
  <c r="L73" i="2" s="1"/>
  <c r="K71" i="2"/>
  <c r="L71" i="2" s="1"/>
  <c r="O94" i="2"/>
  <c r="P94" i="2" s="1"/>
  <c r="O99" i="2"/>
  <c r="P99" i="2" s="1"/>
  <c r="K132" i="2"/>
  <c r="L132" i="2" s="1"/>
  <c r="O60" i="2"/>
  <c r="P60" i="2" s="1"/>
  <c r="K99" i="2"/>
  <c r="L99" i="2" s="1"/>
  <c r="K115" i="2"/>
  <c r="L115" i="2" s="1"/>
  <c r="K113" i="2"/>
  <c r="L113" i="2" s="1"/>
  <c r="K108" i="2"/>
  <c r="L108" i="2" s="1"/>
  <c r="O116" i="2"/>
  <c r="P116" i="2" s="1"/>
  <c r="K116" i="2"/>
  <c r="L116" i="2" s="1"/>
  <c r="O117" i="2"/>
  <c r="P117" i="2" s="1"/>
  <c r="I114" i="2"/>
  <c r="O114" i="2" s="1"/>
  <c r="P114" i="2" s="1"/>
  <c r="O113" i="2"/>
  <c r="P113" i="2" s="1"/>
  <c r="I110" i="2"/>
  <c r="O110" i="2" s="1"/>
  <c r="P110" i="2" s="1"/>
  <c r="O109" i="2"/>
  <c r="P109" i="2" s="1"/>
  <c r="I107" i="2"/>
  <c r="O107" i="2" s="1"/>
  <c r="P107" i="2" s="1"/>
  <c r="O115" i="2"/>
  <c r="P115" i="2" s="1"/>
  <c r="O111" i="2"/>
  <c r="P111" i="2" s="1"/>
  <c r="I130" i="2"/>
  <c r="O130" i="2" s="1"/>
  <c r="P130" i="2" s="1"/>
  <c r="O131" i="2"/>
  <c r="P131" i="2" s="1"/>
  <c r="K93" i="2"/>
  <c r="L93" i="2" s="1"/>
  <c r="K88" i="2"/>
  <c r="L88" i="2" s="1"/>
  <c r="K85" i="2"/>
  <c r="L85" i="2" s="1"/>
  <c r="K89" i="2"/>
  <c r="L89" i="2" s="1"/>
  <c r="K60" i="2"/>
  <c r="L60" i="2" s="1"/>
  <c r="K59" i="2"/>
  <c r="L59" i="2" s="1"/>
  <c r="O97" i="2"/>
  <c r="P97" i="2" s="1"/>
  <c r="O100" i="2"/>
  <c r="P100" i="2" s="1"/>
  <c r="K39" i="2"/>
  <c r="L39" i="2" s="1"/>
  <c r="O59" i="2"/>
  <c r="P59" i="2" s="1"/>
  <c r="K52" i="2"/>
  <c r="L52" i="2" s="1"/>
  <c r="K70" i="2"/>
  <c r="L70" i="2" s="1"/>
  <c r="K91" i="2"/>
  <c r="L91" i="2" s="1"/>
  <c r="K83" i="2"/>
  <c r="L83" i="2" s="1"/>
  <c r="K97" i="2"/>
  <c r="L97" i="2" s="1"/>
  <c r="O98" i="2"/>
  <c r="P98" i="2" s="1"/>
  <c r="K98" i="2"/>
  <c r="L98" i="2" s="1"/>
  <c r="K92" i="2"/>
  <c r="L92" i="2" s="1"/>
  <c r="K84" i="2"/>
  <c r="L84" i="2" s="1"/>
  <c r="O93" i="2"/>
  <c r="P93" i="2" s="1"/>
  <c r="O89" i="2"/>
  <c r="P89" i="2" s="1"/>
  <c r="O85" i="2"/>
  <c r="P85" i="2" s="1"/>
  <c r="O92" i="2"/>
  <c r="P92" i="2" s="1"/>
  <c r="O88" i="2"/>
  <c r="P88" i="2" s="1"/>
  <c r="O84" i="2"/>
  <c r="P84" i="2" s="1"/>
  <c r="K61" i="2"/>
  <c r="L61" i="2" s="1"/>
  <c r="K57" i="2"/>
  <c r="L57" i="2" s="1"/>
  <c r="K62" i="2"/>
  <c r="L62" i="2" s="1"/>
  <c r="K58" i="2"/>
  <c r="L58" i="2" s="1"/>
  <c r="I72" i="2"/>
  <c r="O72" i="2" s="1"/>
  <c r="P72" i="2" s="1"/>
  <c r="O71" i="2"/>
  <c r="P71" i="2" s="1"/>
  <c r="I68" i="2"/>
  <c r="O68" i="2" s="1"/>
  <c r="P68" i="2" s="1"/>
  <c r="O73" i="2"/>
  <c r="P73" i="2" s="1"/>
  <c r="O69" i="2"/>
  <c r="P69" i="2" s="1"/>
  <c r="K53" i="2"/>
  <c r="L53" i="2" s="1"/>
  <c r="K54" i="2"/>
  <c r="L54" i="2" s="1"/>
  <c r="O62" i="2"/>
  <c r="P62" i="2" s="1"/>
  <c r="O58" i="2"/>
  <c r="P58" i="2" s="1"/>
  <c r="O54" i="2"/>
  <c r="P54" i="2" s="1"/>
  <c r="O61" i="2"/>
  <c r="P61" i="2" s="1"/>
  <c r="O57" i="2"/>
  <c r="P57" i="2" s="1"/>
  <c r="O53" i="2"/>
  <c r="P53" i="2" s="1"/>
  <c r="O44" i="2"/>
  <c r="P44" i="2" s="1"/>
  <c r="O41" i="2"/>
  <c r="P41" i="2" s="1"/>
  <c r="O37" i="2"/>
  <c r="P37" i="2" s="1"/>
  <c r="K41" i="2"/>
  <c r="L41" i="2" s="1"/>
  <c r="I42" i="2"/>
  <c r="O42" i="2" s="1"/>
  <c r="P42" i="2" s="1"/>
  <c r="K37" i="2"/>
  <c r="I38" i="2"/>
  <c r="O38" i="2" s="1"/>
  <c r="P38" i="2" s="1"/>
  <c r="K38" i="2"/>
  <c r="L38" i="2" s="1"/>
  <c r="K42" i="2"/>
  <c r="L42" i="2" s="1"/>
  <c r="A12" i="2"/>
  <c r="A12" i="3"/>
  <c r="A13" i="3" s="1"/>
  <c r="L37" i="2" l="1"/>
  <c r="A14" i="3"/>
  <c r="A15" i="3" s="1"/>
  <c r="C4" i="3" l="1"/>
  <c r="C2" i="3"/>
  <c r="A7" i="2"/>
  <c r="D22" i="3" l="1"/>
  <c r="D21" i="3"/>
  <c r="D20" i="3"/>
  <c r="D19" i="3"/>
  <c r="M28" i="2" l="1"/>
  <c r="M29" i="2"/>
  <c r="M30" i="2"/>
  <c r="M27" i="2"/>
  <c r="M128" i="2" l="1"/>
  <c r="M129" i="2"/>
  <c r="M125" i="2"/>
  <c r="M124" i="2"/>
  <c r="M106" i="2"/>
  <c r="M105" i="2"/>
  <c r="M104" i="2"/>
  <c r="M103" i="2"/>
  <c r="M102" i="2"/>
  <c r="M82" i="2"/>
  <c r="M81" i="2"/>
  <c r="M80" i="2"/>
  <c r="M79" i="2"/>
  <c r="M78" i="2"/>
  <c r="M67" i="2"/>
  <c r="M66" i="2"/>
  <c r="M65" i="2"/>
  <c r="M64" i="2"/>
  <c r="M47" i="2"/>
  <c r="M48" i="2"/>
  <c r="M49" i="2"/>
  <c r="M50" i="2"/>
  <c r="M51" i="2"/>
  <c r="F27" i="2" l="1"/>
  <c r="A8" i="2"/>
  <c r="A9" i="2"/>
  <c r="N27" i="2"/>
  <c r="N28" i="2"/>
  <c r="N29" i="2"/>
  <c r="N30" i="2"/>
  <c r="N129" i="2"/>
  <c r="N128" i="2"/>
  <c r="N125" i="2"/>
  <c r="N124" i="2"/>
  <c r="N106" i="2"/>
  <c r="N105" i="2"/>
  <c r="N104" i="2"/>
  <c r="N103" i="2"/>
  <c r="N102" i="2"/>
  <c r="N82" i="2"/>
  <c r="N81" i="2"/>
  <c r="N80" i="2"/>
  <c r="N79" i="2"/>
  <c r="N78" i="2"/>
  <c r="N67" i="2"/>
  <c r="N66" i="2"/>
  <c r="N65" i="2"/>
  <c r="N64" i="2"/>
  <c r="N51" i="2"/>
  <c r="N50" i="2"/>
  <c r="N49" i="2"/>
  <c r="N48" i="2"/>
  <c r="N47" i="2"/>
  <c r="F129" i="2"/>
  <c r="I129" i="2" s="1"/>
  <c r="F128" i="2"/>
  <c r="F125" i="2"/>
  <c r="F124" i="2"/>
  <c r="I128" i="2" l="1"/>
  <c r="I27" i="2"/>
  <c r="K28" i="2"/>
  <c r="L28" i="2" s="1"/>
  <c r="I124" i="2"/>
  <c r="O124" i="2" s="1"/>
  <c r="I125" i="2"/>
  <c r="O125" i="2" s="1"/>
  <c r="P125" i="2" s="1"/>
  <c r="K27" i="2"/>
  <c r="K67" i="2"/>
  <c r="L67" i="2" s="1"/>
  <c r="K30" i="2"/>
  <c r="L30" i="2" s="1"/>
  <c r="K66" i="2"/>
  <c r="L66" i="2" s="1"/>
  <c r="K48" i="2"/>
  <c r="L48" i="2" s="1"/>
  <c r="K80" i="2"/>
  <c r="L80" i="2" s="1"/>
  <c r="K50" i="2"/>
  <c r="L50" i="2" s="1"/>
  <c r="K82" i="2"/>
  <c r="L82" i="2" s="1"/>
  <c r="K128" i="2"/>
  <c r="L128" i="2" s="1"/>
  <c r="K51" i="2"/>
  <c r="L51" i="2" s="1"/>
  <c r="K129" i="2"/>
  <c r="L129" i="2" s="1"/>
  <c r="K105" i="2"/>
  <c r="L105" i="2" s="1"/>
  <c r="K29" i="2"/>
  <c r="L29" i="2" s="1"/>
  <c r="K64" i="2"/>
  <c r="L64" i="2" s="1"/>
  <c r="K81" i="2"/>
  <c r="L81" i="2" s="1"/>
  <c r="K125" i="2"/>
  <c r="L125" i="2" s="1"/>
  <c r="K124" i="2"/>
  <c r="L124" i="2" s="1"/>
  <c r="K49" i="2"/>
  <c r="L49" i="2" s="1"/>
  <c r="K106" i="2"/>
  <c r="L106" i="2" s="1"/>
  <c r="O128" i="2"/>
  <c r="P128" i="2" s="1"/>
  <c r="O129" i="2"/>
  <c r="P129" i="2" s="1"/>
  <c r="K102" i="2"/>
  <c r="L102" i="2" s="1"/>
  <c r="K78" i="2"/>
  <c r="L78" i="2" s="1"/>
  <c r="K65" i="2"/>
  <c r="L65" i="2" s="1"/>
  <c r="K79" i="2"/>
  <c r="L79" i="2" s="1"/>
  <c r="K103" i="2"/>
  <c r="L103" i="2" s="1"/>
  <c r="K47" i="2"/>
  <c r="K104" i="2"/>
  <c r="L104" i="2" s="1"/>
  <c r="L47" i="2" l="1"/>
  <c r="K143" i="2"/>
  <c r="K15" i="3"/>
  <c r="L15" i="3" s="1"/>
  <c r="L27" i="2"/>
  <c r="P124" i="2"/>
  <c r="A133" i="2" l="1"/>
  <c r="F106" i="2" l="1"/>
  <c r="I106" i="2" s="1"/>
  <c r="O106" i="2" s="1"/>
  <c r="P106" i="2" s="1"/>
  <c r="F105" i="2"/>
  <c r="I105" i="2" s="1"/>
  <c r="O105" i="2" s="1"/>
  <c r="P105" i="2" s="1"/>
  <c r="F104" i="2"/>
  <c r="I104" i="2" s="1"/>
  <c r="O104" i="2" s="1"/>
  <c r="P104" i="2" s="1"/>
  <c r="F103" i="2"/>
  <c r="I103" i="2" s="1"/>
  <c r="O103" i="2" s="1"/>
  <c r="P103" i="2" s="1"/>
  <c r="F102" i="2"/>
  <c r="I102" i="2" s="1"/>
  <c r="O102" i="2" s="1"/>
  <c r="P102" i="2" s="1"/>
  <c r="F82" i="2"/>
  <c r="I82" i="2" s="1"/>
  <c r="O82" i="2" s="1"/>
  <c r="P82" i="2" s="1"/>
  <c r="F81" i="2"/>
  <c r="I81" i="2" s="1"/>
  <c r="O81" i="2" s="1"/>
  <c r="P81" i="2" s="1"/>
  <c r="F80" i="2"/>
  <c r="I80" i="2" s="1"/>
  <c r="O80" i="2" s="1"/>
  <c r="P80" i="2" s="1"/>
  <c r="F79" i="2"/>
  <c r="I79" i="2" s="1"/>
  <c r="O79" i="2" s="1"/>
  <c r="P79" i="2" s="1"/>
  <c r="F78" i="2"/>
  <c r="I78" i="2" s="1"/>
  <c r="O78" i="2" s="1"/>
  <c r="P78" i="2" s="1"/>
  <c r="F67" i="2"/>
  <c r="I67" i="2" s="1"/>
  <c r="O67" i="2" s="1"/>
  <c r="P67" i="2" s="1"/>
  <c r="F66" i="2"/>
  <c r="I66" i="2" s="1"/>
  <c r="O66" i="2" s="1"/>
  <c r="P66" i="2" s="1"/>
  <c r="F65" i="2"/>
  <c r="I65" i="2" s="1"/>
  <c r="O65" i="2" s="1"/>
  <c r="P65" i="2" s="1"/>
  <c r="F64" i="2"/>
  <c r="I64" i="2" s="1"/>
  <c r="O64" i="2" s="1"/>
  <c r="P64" i="2" s="1"/>
  <c r="F51" i="2"/>
  <c r="I51" i="2" s="1"/>
  <c r="O51" i="2" s="1"/>
  <c r="P51" i="2" s="1"/>
  <c r="F50" i="2"/>
  <c r="I50" i="2" s="1"/>
  <c r="F49" i="2"/>
  <c r="I49" i="2" s="1"/>
  <c r="O49" i="2" s="1"/>
  <c r="P49" i="2" s="1"/>
  <c r="F48" i="2"/>
  <c r="I48" i="2" s="1"/>
  <c r="O48" i="2" s="1"/>
  <c r="P48" i="2" s="1"/>
  <c r="F47" i="2"/>
  <c r="O50" i="2" l="1"/>
  <c r="P50" i="2" s="1"/>
  <c r="I47" i="2"/>
  <c r="O47" i="2" s="1"/>
  <c r="P47" i="2" s="1"/>
  <c r="K14" i="3" l="1"/>
  <c r="L14" i="3" s="1"/>
  <c r="A302" i="2" l="1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F30" i="2"/>
  <c r="F29" i="2"/>
  <c r="F28" i="2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I29" i="2" l="1"/>
  <c r="O29" i="2" s="1"/>
  <c r="P29" i="2" s="1"/>
  <c r="I30" i="2"/>
  <c r="O30" i="2" s="1"/>
  <c r="P30" i="2" s="1"/>
  <c r="A10" i="2"/>
  <c r="O27" i="2"/>
  <c r="I28" i="2"/>
  <c r="O28" i="2" s="1"/>
  <c r="P28" i="2" s="1"/>
  <c r="O24" i="2" l="1"/>
  <c r="O7" i="2"/>
  <c r="A11" i="2"/>
  <c r="P27" i="2"/>
  <c r="K12" i="3" l="1"/>
  <c r="L12" i="3" s="1"/>
  <c r="A13" i="2"/>
  <c r="A14" i="2" l="1"/>
  <c r="A15" i="2" s="1"/>
  <c r="N4" i="2"/>
  <c r="K145" i="2"/>
  <c r="K146" i="2" s="1"/>
  <c r="K13" i="3"/>
  <c r="A16" i="2" l="1"/>
  <c r="L13" i="3"/>
  <c r="M9" i="3"/>
  <c r="M18" i="3" s="1"/>
  <c r="A17" i="2" l="1"/>
  <c r="M21" i="3"/>
  <c r="M20" i="3"/>
  <c r="M22" i="3"/>
  <c r="M19" i="3"/>
  <c r="P138" i="2"/>
  <c r="P137" i="2"/>
  <c r="P139" i="2"/>
  <c r="P140" i="2"/>
  <c r="A18" i="2" l="1"/>
  <c r="P142" i="2"/>
  <c r="N5" i="2" s="1"/>
  <c r="M23" i="3"/>
  <c r="M7" i="3" s="1"/>
  <c r="A19" i="2" l="1"/>
  <c r="A20" i="2" s="1"/>
  <c r="A21" i="2" s="1"/>
  <c r="A22" i="2" s="1"/>
  <c r="A27" i="2" s="1"/>
  <c r="A28" i="2" s="1"/>
  <c r="A29" i="2" s="1"/>
  <c r="A30" i="2" s="1"/>
  <c r="A31" i="2" s="1"/>
  <c r="A32" i="2" s="1"/>
  <c r="A37" i="2" s="1"/>
  <c r="A38" i="2" s="1"/>
  <c r="A39" i="2" s="1"/>
  <c r="A40" i="2" s="1"/>
  <c r="A41" i="2" s="1"/>
  <c r="A42" i="2" s="1"/>
  <c r="A43" i="2" s="1"/>
  <c r="A44" i="2" s="1"/>
  <c r="A45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7" i="2" s="1"/>
  <c r="A98" i="2" s="1"/>
  <c r="A99" i="2" s="1"/>
  <c r="A100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9" i="2" s="1"/>
  <c r="A124" i="2" s="1"/>
  <c r="A125" i="2" s="1"/>
  <c r="A126" i="2" s="1"/>
  <c r="A128" i="2" s="1"/>
  <c r="A129" i="2" s="1"/>
  <c r="A130" i="2" s="1"/>
  <c r="A131" i="2" s="1"/>
  <c r="A132" i="2" s="1"/>
</calcChain>
</file>

<file path=xl/sharedStrings.xml><?xml version="1.0" encoding="utf-8"?>
<sst xmlns="http://schemas.openxmlformats.org/spreadsheetml/2006/main" count="291" uniqueCount="180">
  <si>
    <t>MATERIAL TAKEOFF AND COST ESTIMATE STATEMENT</t>
  </si>
  <si>
    <t>PROJECT NAME:</t>
  </si>
  <si>
    <t>LOCATION:</t>
  </si>
  <si>
    <t>TOTAL AREA(SF)</t>
  </si>
  <si>
    <t>Area May Vary</t>
  </si>
  <si>
    <t>Sr #</t>
  </si>
  <si>
    <t>REFERENCE</t>
  </si>
  <si>
    <t>DESCRIPTION</t>
  </si>
  <si>
    <t>TOTAL COST</t>
  </si>
  <si>
    <t>$COST/SF</t>
  </si>
  <si>
    <t>DIVISION WISE SUMMARY</t>
  </si>
  <si>
    <t>CSI DIVISIONS</t>
  </si>
  <si>
    <t>01-General Conditions</t>
  </si>
  <si>
    <t>02-Demolition Of Existing Items</t>
  </si>
  <si>
    <t>26-Electrical</t>
  </si>
  <si>
    <t>28-Electronic Safety &amp; security</t>
  </si>
  <si>
    <t>SUB TOTAL</t>
  </si>
  <si>
    <t>OVERHEAD</t>
  </si>
  <si>
    <t>PROFIT</t>
  </si>
  <si>
    <t>INSURANCE</t>
  </si>
  <si>
    <t>CONTINGENCY</t>
  </si>
  <si>
    <t>NET TOTAL</t>
  </si>
  <si>
    <t>QUANTITY</t>
  </si>
  <si>
    <t>WASTE</t>
  </si>
  <si>
    <t>TOTAL QTY</t>
  </si>
  <si>
    <t>UNIT</t>
  </si>
  <si>
    <t>COST/UNIT</t>
  </si>
  <si>
    <t>MATERIAL TOTAL</t>
  </si>
  <si>
    <t>01. GENERAL CONDITIONS</t>
  </si>
  <si>
    <t>INDIRECT PROJECT COSTS</t>
  </si>
  <si>
    <t>General Liability Insurance</t>
  </si>
  <si>
    <t>General Conditions (Backoffice Overhead)</t>
  </si>
  <si>
    <t>DIRECT PROJECT COSTS</t>
  </si>
  <si>
    <t>Bonding Fee (If required)</t>
  </si>
  <si>
    <t>Equipment Rental</t>
  </si>
  <si>
    <t>Travel, Tools, Gas</t>
  </si>
  <si>
    <t>Temp. Facilities</t>
  </si>
  <si>
    <t>Temp. Signage and Protection</t>
  </si>
  <si>
    <t>Temp. Fencing</t>
  </si>
  <si>
    <t>Field Superintendent/Foreman (Full Time)</t>
  </si>
  <si>
    <t>02. DEMOLITION OF EXISTING ITEMS</t>
  </si>
  <si>
    <t>LF</t>
  </si>
  <si>
    <t>EA</t>
  </si>
  <si>
    <t>NOTES FOR CLIENTS</t>
  </si>
  <si>
    <t>SUBTOTAL</t>
  </si>
  <si>
    <t>THIS EXCEL STATEMENT IS EDITABLE AND CAN BE MODIFIED AS NEEDED.</t>
  </si>
  <si>
    <t>GENERAL CONDITIONS</t>
  </si>
  <si>
    <t>26. ELECTRICAL</t>
  </si>
  <si>
    <t xml:space="preserve">RECEPTACLES &amp; DISCONNECT SWITCHES </t>
  </si>
  <si>
    <t xml:space="preserve">LIGHTING CONTROLS </t>
  </si>
  <si>
    <t xml:space="preserve">LIGHTING FIXTURES </t>
  </si>
  <si>
    <t xml:space="preserve">CIRCUIT BREAKERS </t>
  </si>
  <si>
    <t>LABOR 
$/UNIT</t>
  </si>
  <si>
    <t>TOTAL MANHOURS</t>
  </si>
  <si>
    <t>EFFICIENCY
(UNIT/HRs)</t>
  </si>
  <si>
    <t>LABOR RATE</t>
  </si>
  <si>
    <t>TOTAL LABOR
COST</t>
  </si>
  <si>
    <t>LABOR + MAT TOTAL COST</t>
  </si>
  <si>
    <t>L+M UNIT COST</t>
  </si>
  <si>
    <t>28. ELECTRONIC SAFETY &amp; SECURITY</t>
  </si>
  <si>
    <t>WIRES &amp; CONDUITS</t>
  </si>
  <si>
    <t>FIRE ALARM DEVICES</t>
  </si>
  <si>
    <t>Crew Size</t>
  </si>
  <si>
    <t>Working Days</t>
  </si>
  <si>
    <t>Months</t>
  </si>
  <si>
    <r>
      <rPr>
        <b/>
        <sz val="12"/>
        <rFont val="Abadi"/>
        <family val="2"/>
      </rPr>
      <t>NOTES:</t>
    </r>
    <r>
      <rPr>
        <b/>
        <sz val="12"/>
        <color rgb="FFFF0000"/>
        <rFont val="Abadi"/>
        <family val="2"/>
      </rPr>
      <t xml:space="preserve"> PRICES OF LABOR AND MATERIALS ARE TAKEN FROM ONLINE MARKET RESOURCES AND CAN DIFFER FROM LOCAL VENDOR/SUPPLIER, RESPECTED CLIENTS ARE ADVISED TO DOUBLE CHECK TO MAKE SURE THE BID IS COMPETITIVE.</t>
    </r>
  </si>
  <si>
    <t>Units Legends; LS=Lump sum, LF=Linear Footage, CY=Cubic Yard, SF=Square Footage, EA=Count/Each</t>
  </si>
  <si>
    <t>PROJECT</t>
  </si>
  <si>
    <t>BUILDER COST</t>
  </si>
  <si>
    <t>ADDRESS</t>
  </si>
  <si>
    <t>TOTAL BID COST</t>
  </si>
  <si>
    <t>Total Man-hours</t>
  </si>
  <si>
    <t>POWER DISTRIBUTION</t>
  </si>
  <si>
    <t>DEMOLITION</t>
  </si>
  <si>
    <t>1 CENTER DRIVE, FAYETTEVILLE, GA 30214</t>
  </si>
  <si>
    <t>100A/3P Breaker</t>
  </si>
  <si>
    <t>175A/3P Breaker</t>
  </si>
  <si>
    <t>200A/3P Breaker</t>
  </si>
  <si>
    <t>20A/1P Breaker</t>
  </si>
  <si>
    <t>20A/1P GFCI Breaker</t>
  </si>
  <si>
    <t>20A/3P Breaker</t>
  </si>
  <si>
    <t>25A/1P GFCI Breaker</t>
  </si>
  <si>
    <t>30A/2P Breaker</t>
  </si>
  <si>
    <t>30A/3P Breaker</t>
  </si>
  <si>
    <t>30A/3P GFCI Breaker</t>
  </si>
  <si>
    <t>40A/1P Breaker</t>
  </si>
  <si>
    <t>45A/3P Breaker</t>
  </si>
  <si>
    <t>50A/3P Breaker</t>
  </si>
  <si>
    <t>600A/3P Breaker</t>
  </si>
  <si>
    <t>60A/3P GFCI Breaker</t>
  </si>
  <si>
    <t>70A/3P Breaker</t>
  </si>
  <si>
    <t>Disconnect Power From HVAC Equipment</t>
  </si>
  <si>
    <t>Remove Existing Junction Box</t>
  </si>
  <si>
    <t>Remove Existing Light Fixture</t>
  </si>
  <si>
    <t>Remove Existing Receptacle</t>
  </si>
  <si>
    <t>Remove Existing Splice Box W/ Associated Wires &amp; Conduits</t>
  </si>
  <si>
    <t>Remove Isolated Ground Bars</t>
  </si>
  <si>
    <t>Duplex Receptacle</t>
  </si>
  <si>
    <t>Floor Outlet Duplex Poke-Thru Device, Legrand Wiremold #6AT Revolution Series</t>
  </si>
  <si>
    <t>Floor Outlet Quadruplex In Legrand Connectrac Receptacle</t>
  </si>
  <si>
    <t>Floor Outlet Quadruplex Poke-Thru Device, Legrand Wiremold #6AT Revolution Series</t>
  </si>
  <si>
    <t>Floor Outlet Quadruplex Poke-Thru Device, Legrand Wiremold #8AT Revolution Series</t>
  </si>
  <si>
    <t>GFI Duplex Receptacle</t>
  </si>
  <si>
    <t>GFI Quadruplex Receptacle</t>
  </si>
  <si>
    <t>Outlet Duplex In Legrand Connectrac System</t>
  </si>
  <si>
    <t>Quadruplex Receptacle</t>
  </si>
  <si>
    <t>WP Duplex Receptacle</t>
  </si>
  <si>
    <t>30A/2P Fused Disconnect Switch</t>
  </si>
  <si>
    <t>30A/2P/3R Fused Disconnect Switch</t>
  </si>
  <si>
    <t>30A/3P Non-Fused Disconnect Switch</t>
  </si>
  <si>
    <t>400A/3P/3R Fused Disconnect Switch</t>
  </si>
  <si>
    <t>60A/2P Fused Disconnect Switch</t>
  </si>
  <si>
    <t>60A/3P Fused Disconnect Switch</t>
  </si>
  <si>
    <t>Motor Rated Switch</t>
  </si>
  <si>
    <t>100A, 208/120V, 3PH 4W Panel LR3A</t>
  </si>
  <si>
    <t>100A, 208/120V, 3PH 4W Panel LR3WA</t>
  </si>
  <si>
    <t>SPD, Surge Protection Device</t>
  </si>
  <si>
    <t>Splice Box</t>
  </si>
  <si>
    <t>MISCELLANEOUS</t>
  </si>
  <si>
    <t>Junction Box</t>
  </si>
  <si>
    <t>#12 AWG THWN Cu</t>
  </si>
  <si>
    <t>#10 AWG THWN Cu</t>
  </si>
  <si>
    <t>#8 AWG THWN Cu</t>
  </si>
  <si>
    <t>#6 AWG THWN Cu</t>
  </si>
  <si>
    <t>#4 AWG THWN Cu</t>
  </si>
  <si>
    <t>1/2" EMT Conduit</t>
  </si>
  <si>
    <t>3/4" EMT Conduit</t>
  </si>
  <si>
    <t>1" EMT Conduit</t>
  </si>
  <si>
    <t>1-1/4" EMT Conduit</t>
  </si>
  <si>
    <t>#14 FPL</t>
  </si>
  <si>
    <t>#16 FPL</t>
  </si>
  <si>
    <t>Fire Alarm Horn Strobe</t>
  </si>
  <si>
    <t>Fire Alarm Pull Station</t>
  </si>
  <si>
    <t>Fire Alarm Strobe</t>
  </si>
  <si>
    <t>Smoke Detector</t>
  </si>
  <si>
    <t>RFAP, Fire Response &amp; Alarm Panel</t>
  </si>
  <si>
    <t>E8.04-E8.08</t>
  </si>
  <si>
    <t>E6.01</t>
  </si>
  <si>
    <t xml:space="preserve">E2.12, E2.22. E2.32, E2.41, </t>
  </si>
  <si>
    <t>E2.33, E2.41</t>
  </si>
  <si>
    <t>E2.03, 2.32, 2.33, 2.41</t>
  </si>
  <si>
    <t>E1.03-E1.41, E6.01</t>
  </si>
  <si>
    <t>E2.03-E2.41</t>
  </si>
  <si>
    <t>E2.03-E2.33</t>
  </si>
  <si>
    <t>FA-21</t>
  </si>
  <si>
    <t>Ceiling Mounted Combination Infrared / Ultrasonic Occupancy Sensor And Relay</t>
  </si>
  <si>
    <t>Digital Switch, Current, Nxsw-Th3-Nxbtc</t>
  </si>
  <si>
    <t>Dimmer Switch</t>
  </si>
  <si>
    <t>Four Way Switch</t>
  </si>
  <si>
    <t>Keyed Switch</t>
  </si>
  <si>
    <t>Low Voltage Switch For Overriding Lighting Relay</t>
  </si>
  <si>
    <t>Single Pole Switch</t>
  </si>
  <si>
    <t>Three Way Dimmer Switch</t>
  </si>
  <si>
    <t>Three Way Switch</t>
  </si>
  <si>
    <t>Wall Mounted Switch Infrared Occupancy Sensor</t>
  </si>
  <si>
    <t>E2.11,E2.21,E2.31</t>
  </si>
  <si>
    <t>A, 2 X 4' Led Troffer, Columbia Lcat Series, Led 5400 Lumens, 40 Watts, 3500K</t>
  </si>
  <si>
    <t>A-EM, 2 X 4' Led Troffer W/ Emergency Battery Backup, Columbia Lcat Series, Led 5400 Lumens, 40 Watts, 3500K</t>
  </si>
  <si>
    <t>D, 6" Round Downlight, Prescolite Lfr-6Rd, Led 3000 Lumens, 26 Watts, 3500K</t>
  </si>
  <si>
    <t>D2, 6° Round Downlight, Prescolite Lfr-6Rd, Led 1500 Lumens, 12 Watts, 3500K</t>
  </si>
  <si>
    <t>D2-EM, 6° Round Downlight W/ Emergency Battery Backup , Prescolite Lfr-6Rd, Led 1500 Lumens, 12 Watts, 3500K</t>
  </si>
  <si>
    <t>D2G, 6° Round Downlight, Prescolite Lfr-6Rd, Led 1500 Lumens, 12 Watts, 3500K</t>
  </si>
  <si>
    <t>D2G-EM, 6° Round Downlight W/ Emergency Battery Backup, Prescolite Lfr-6Rd, Led 1500 Lumens, 12 Watts, 3500K</t>
  </si>
  <si>
    <t>D-EM, 6" Round Downlight W/ Emergency Battery Backup, Prescolite Lfr-6Rd, Led 3000 Lumens, 26 Watts, 3500K</t>
  </si>
  <si>
    <t>DG, 6" Round Downlight, Prescolite Lfr-6Rd, Led 3000 Lumens, 26 Watts, 3500K</t>
  </si>
  <si>
    <t>DG-EM, 6" Round Downlight W/ Emergency Battery Backup, Prescolite Lfr-6Rd, Led 3000 Lumens, 26 Watts, 3500K</t>
  </si>
  <si>
    <t>Dw, 6° Round Wall Wash, Prescolite Lfr-6Rw, Led 1500 Lumens, 12 Watts, 3500K</t>
  </si>
  <si>
    <t>T, 1' X 4' Vandal Resistant Fixture, La Lighting Fse110, Led 3600 Lumens, 30 Watts, 3500K</t>
  </si>
  <si>
    <t>T-EM, 1' X 4' Vandal Resistant Fixture W/ Emergency Battery Backup, La Lighting Fse110, Led 3600 Lumens, 30 Watts, 3500K</t>
  </si>
  <si>
    <t>U, 4' Utility Strip Light, Columbia Mps Series, Led 3800 Lumens, 27 Watts, 3500K</t>
  </si>
  <si>
    <t>U-EM, 4' Utility Strip Light W/ Emergency Battery Backup, Columbia Mps Series, Led 3800 Lumens, 27 Watts, 3500K</t>
  </si>
  <si>
    <t>Vault Fire Suppression System Control</t>
  </si>
  <si>
    <t>X-1, Single Face Edge-Lit Exit Sign, Compass Cel, With Integral Battery, LED</t>
  </si>
  <si>
    <t>X-2, Double Face Edge-Lit Exit Sign, Compass Cel, With Integral Battery, LED</t>
  </si>
  <si>
    <t>X-R, Single Face Vandal Resistant Exit Sign, Daul-Lite Dync With Integral Battery, LED</t>
  </si>
  <si>
    <t>LS</t>
  </si>
  <si>
    <t>Permits</t>
  </si>
  <si>
    <t>Mobilization</t>
  </si>
  <si>
    <t>Final Cleaning</t>
  </si>
  <si>
    <t xml:space="preserve"> RENOVATION OF FAYETTE COUNTY JUSTICE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</si>
</sst>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_(&quot;$&quot;* #,##0.0_);_(&quot;$&quot;* \(#,##0.0\);_(&quot;$&quot;* &quot;-&quot;??_);_(@_)"/>
    <numFmt numFmtId="167" formatCode="0.0_ "/>
    <numFmt numFmtId="168" formatCode="&quot;$&quot;#,##0"/>
    <numFmt numFmtId="169" formatCode="_(&quot;$&quot;* #,##0_);_(&quot;$&quot;* \(#,##0\);_(&quot;$&quot;* &quot;-&quot;??_);_(@_)"/>
    <numFmt numFmtId="170" formatCode="_(&quot;$&quot;* #,##0_);_(&quot;$&quot;* \(#,##0\);_(&quot;$&quot;* &quot;-&quot;?_);_(@_)"/>
    <numFmt numFmtId="171" formatCode="_([$$-409]* #,##0.00_);_([$$-409]* \(#,##0.00\);_([$$-409]* &quot;-&quot;??_);_(@_)"/>
    <numFmt numFmtId="172" formatCode="_([$$-409]* #,##0_);_([$$-409]* \(#,##0\);_([$$-409]* &quot;-&quot;??_);_(@_)"/>
    <numFmt numFmtId="173" formatCode="_(&quot;$&quot;* #,##0.00_);_(&quot;$&quot;* \(#,##0.00\);_(&quot;$&quot;* &quot;-&quot;?_);_(@_)"/>
    <numFmt numFmtId="174" formatCode="_(&quot;$&quot;* #,##0.0_);_(&quot;$&quot;* \(#,##0.0\);_(&quot;$&quot;* &quot;-&quot;?_);_(@_)"/>
    <numFmt numFmtId="175" formatCode="_(* #,##0_);_(* \(#,##0\);_(* &quot;-&quot;??_);_(@_)"/>
  </numFmts>
  <fonts count="3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badi"/>
      <family val="2"/>
    </font>
    <font>
      <b/>
      <sz val="12"/>
      <color theme="0"/>
      <name val="Abadi"/>
      <family val="2"/>
    </font>
    <font>
      <sz val="12"/>
      <name val="Abadi"/>
      <family val="2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b/>
      <sz val="14"/>
      <color rgb="FFFF0000"/>
      <name val="Abadi"/>
      <family val="2"/>
    </font>
    <font>
      <b/>
      <sz val="14"/>
      <color theme="1"/>
      <name val="Abadi"/>
      <family val="2"/>
    </font>
    <font>
      <b/>
      <sz val="12"/>
      <name val="Abadi"/>
      <family val="2"/>
    </font>
    <font>
      <b/>
      <sz val="12"/>
      <color theme="1"/>
      <name val="Abadi"/>
      <family val="2"/>
    </font>
    <font>
      <sz val="12"/>
      <color theme="1"/>
      <name val="Abadi"/>
      <family val="2"/>
    </font>
    <font>
      <sz val="11"/>
      <name val="Abadi"/>
      <family val="2"/>
    </font>
    <font>
      <b/>
      <sz val="12"/>
      <color rgb="FFFF0000"/>
      <name val="Abadi"/>
      <family val="2"/>
    </font>
    <font>
      <b/>
      <sz val="11"/>
      <color rgb="FFFF0000"/>
      <name val="Abadi"/>
      <family val="2"/>
    </font>
    <font>
      <sz val="18"/>
      <name val="Abadi"/>
      <family val="2"/>
    </font>
    <font>
      <b/>
      <sz val="14"/>
      <name val="Abadi"/>
      <family val="2"/>
    </font>
    <font>
      <sz val="12"/>
      <color theme="0"/>
      <name val="Abadi"/>
      <family val="2"/>
    </font>
    <font>
      <b/>
      <sz val="11"/>
      <color theme="0"/>
      <name val="Abadi"/>
      <family val="2"/>
    </font>
    <font>
      <sz val="11"/>
      <color theme="1"/>
      <name val="ABADI"/>
    </font>
    <font>
      <b/>
      <sz val="14"/>
      <color rgb="FF002060"/>
      <name val="Abadi"/>
      <family val="2"/>
    </font>
    <font>
      <b/>
      <sz val="12"/>
      <color rgb="FFFF0000"/>
      <name val="ABADI"/>
    </font>
    <font>
      <b/>
      <sz val="12"/>
      <color rgb="FF002060"/>
      <name val="Abadi"/>
    </font>
    <font>
      <b/>
      <sz val="14"/>
      <color rgb="FF002060"/>
      <name val="ABADI"/>
    </font>
    <font>
      <b/>
      <sz val="16"/>
      <color theme="0"/>
      <name val="Abadi"/>
      <family val="2"/>
    </font>
    <font>
      <b/>
      <sz val="12"/>
      <color rgb="FF002060"/>
      <name val="Abad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97051911984619"/>
        </stop>
      </gradientFill>
    </fill>
    <fill>
      <gradientFill degree="90">
        <stop position="0">
          <color theme="5" tint="-0.25098422193060094"/>
        </stop>
        <stop position="1">
          <color theme="0" tint="-0.49794000061037019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5117038483843"/>
        </stop>
        <stop position="1">
          <color theme="5" tint="-0.25098422193060094"/>
        </stop>
      </gradientFill>
    </fill>
    <fill>
      <gradientFill>
        <stop position="0">
          <color theme="5" tint="0.79992065187536243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8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medium">
        <color indexed="64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44" fontId="6" fillId="0" borderId="0" applyFont="0" applyFill="0" applyBorder="0" applyAlignment="0" applyProtection="0"/>
    <xf numFmtId="0" fontId="6" fillId="4" borderId="37" applyNumberFormat="0" applyFon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9" fillId="5" borderId="4" applyAlignment="0">
      <alignment horizontal="center" vertical="center"/>
    </xf>
    <xf numFmtId="0" fontId="10" fillId="6" borderId="4" applyAlignment="0">
      <alignment horizontal="center" vertical="center"/>
    </xf>
    <xf numFmtId="164" fontId="6" fillId="7" borderId="4">
      <alignment horizontal="right" vertical="center"/>
    </xf>
    <xf numFmtId="164" fontId="6" fillId="7" borderId="4">
      <alignment horizontal="right" vertical="center"/>
    </xf>
    <xf numFmtId="0" fontId="11" fillId="8" borderId="38" applyBorder="0" applyAlignment="0">
      <alignment horizontal="left" vertical="center" wrapText="1"/>
    </xf>
    <xf numFmtId="0" fontId="12" fillId="9" borderId="38" applyBorder="0" applyAlignment="0">
      <alignment horizontal="left" vertical="center" wrapText="1"/>
    </xf>
    <xf numFmtId="164" fontId="13" fillId="10" borderId="39" applyBorder="0">
      <alignment horizontal="center" vertical="center"/>
    </xf>
    <xf numFmtId="164" fontId="14" fillId="10" borderId="39" applyBorder="0">
      <alignment horizontal="center" vertical="center"/>
    </xf>
    <xf numFmtId="0" fontId="2" fillId="4" borderId="37" applyNumberFormat="0" applyFont="0" applyAlignment="0" applyProtection="0"/>
    <xf numFmtId="43" fontId="6" fillId="0" borderId="0" applyFont="0" applyFill="0" applyBorder="0" applyAlignment="0" applyProtection="0"/>
  </cellStyleXfs>
  <cellXfs count="286">
    <xf numFmtId="0" fontId="0" fillId="0" borderId="0" xfId="0"/>
    <xf numFmtId="0" fontId="6" fillId="2" borderId="0" xfId="11" applyFill="1"/>
    <xf numFmtId="0" fontId="4" fillId="2" borderId="0" xfId="9" applyFont="1" applyFill="1" applyAlignment="1">
      <alignment vertical="center"/>
    </xf>
    <xf numFmtId="0" fontId="6" fillId="0" borderId="0" xfId="11"/>
    <xf numFmtId="0" fontId="3" fillId="0" borderId="0" xfId="11" applyFont="1"/>
    <xf numFmtId="0" fontId="6" fillId="0" borderId="0" xfId="11" applyAlignment="1">
      <alignment wrapText="1"/>
    </xf>
    <xf numFmtId="165" fontId="6" fillId="0" borderId="0" xfId="11" applyNumberFormat="1"/>
    <xf numFmtId="2" fontId="6" fillId="0" borderId="0" xfId="11" applyNumberFormat="1"/>
    <xf numFmtId="166" fontId="6" fillId="0" borderId="0" xfId="11" applyNumberFormat="1"/>
    <xf numFmtId="44" fontId="6" fillId="0" borderId="0" xfId="11" applyNumberFormat="1"/>
    <xf numFmtId="0" fontId="3" fillId="0" borderId="0" xfId="11" applyFont="1" applyAlignment="1">
      <alignment horizontal="center" vertical="center"/>
    </xf>
    <xf numFmtId="0" fontId="5" fillId="0" borderId="0" xfId="11" applyFont="1" applyAlignment="1">
      <alignment horizontal="justify" vertical="center" wrapText="1"/>
    </xf>
    <xf numFmtId="165" fontId="5" fillId="0" borderId="0" xfId="11" applyNumberFormat="1" applyFont="1" applyAlignment="1">
      <alignment horizontal="right" vertical="center"/>
    </xf>
    <xf numFmtId="2" fontId="5" fillId="0" borderId="0" xfId="11" applyNumberFormat="1" applyFont="1" applyAlignment="1">
      <alignment horizontal="right" vertical="center"/>
    </xf>
    <xf numFmtId="0" fontId="5" fillId="0" borderId="0" xfId="11" applyFont="1" applyAlignment="1">
      <alignment horizontal="right" vertical="center"/>
    </xf>
    <xf numFmtId="166" fontId="5" fillId="0" borderId="0" xfId="11" applyNumberFormat="1" applyFont="1" applyAlignment="1">
      <alignment horizontal="right" vertical="center"/>
    </xf>
    <xf numFmtId="44" fontId="5" fillId="0" borderId="0" xfId="11" applyNumberFormat="1" applyFont="1" applyAlignment="1">
      <alignment horizontal="right" vertical="center"/>
    </xf>
    <xf numFmtId="0" fontId="4" fillId="0" borderId="0" xfId="9" applyFont="1" applyAlignment="1">
      <alignment vertical="center"/>
    </xf>
    <xf numFmtId="164" fontId="6" fillId="0" borderId="0" xfId="11" applyNumberFormat="1" applyAlignment="1">
      <alignment horizontal="right" vertical="center"/>
    </xf>
    <xf numFmtId="0" fontId="16" fillId="3" borderId="4" xfId="0" applyFont="1" applyFill="1" applyBorder="1" applyAlignment="1">
      <alignment horizontal="left" vertical="center" wrapText="1"/>
    </xf>
    <xf numFmtId="1" fontId="17" fillId="0" borderId="5" xfId="2" applyNumberFormat="1" applyFont="1" applyFill="1" applyBorder="1" applyAlignment="1">
      <alignment horizontal="center" vertical="top"/>
    </xf>
    <xf numFmtId="0" fontId="17" fillId="0" borderId="7" xfId="2" applyNumberFormat="1" applyFont="1" applyFill="1" applyBorder="1" applyAlignment="1">
      <alignment horizontal="left" vertical="center" wrapText="1"/>
    </xf>
    <xf numFmtId="167" fontId="17" fillId="0" borderId="7" xfId="2" applyNumberFormat="1" applyFont="1" applyFill="1" applyBorder="1" applyAlignment="1">
      <alignment horizontal="right" vertical="center"/>
    </xf>
    <xf numFmtId="9" fontId="17" fillId="0" borderId="7" xfId="2" applyNumberFormat="1" applyFont="1" applyFill="1" applyBorder="1" applyAlignment="1">
      <alignment horizontal="right" vertical="center"/>
    </xf>
    <xf numFmtId="165" fontId="17" fillId="0" borderId="7" xfId="2" applyNumberFormat="1" applyFont="1" applyFill="1" applyBorder="1" applyAlignment="1">
      <alignment horizontal="right" vertical="center"/>
    </xf>
    <xf numFmtId="0" fontId="17" fillId="0" borderId="7" xfId="2" applyNumberFormat="1" applyFont="1" applyFill="1" applyBorder="1" applyAlignment="1">
      <alignment horizontal="right" vertical="center"/>
    </xf>
    <xf numFmtId="169" fontId="17" fillId="0" borderId="7" xfId="2" applyNumberFormat="1" applyFont="1" applyFill="1" applyBorder="1" applyAlignment="1">
      <alignment horizontal="right" vertical="center"/>
    </xf>
    <xf numFmtId="0" fontId="18" fillId="0" borderId="9" xfId="0" applyFont="1" applyBorder="1" applyAlignment="1">
      <alignment horizontal="center" vertical="center"/>
    </xf>
    <xf numFmtId="0" fontId="17" fillId="0" borderId="0" xfId="8" applyFont="1" applyAlignment="1">
      <alignment vertical="center"/>
    </xf>
    <xf numFmtId="0" fontId="17" fillId="2" borderId="0" xfId="8" applyFont="1" applyFill="1" applyAlignment="1">
      <alignment vertical="center"/>
    </xf>
    <xf numFmtId="0" fontId="19" fillId="0" borderId="0" xfId="0" applyFont="1"/>
    <xf numFmtId="0" fontId="19" fillId="2" borderId="0" xfId="0" applyFont="1" applyFill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2" fillId="0" borderId="6" xfId="2" applyNumberFormat="1" applyFont="1" applyFill="1" applyBorder="1" applyAlignment="1">
      <alignment horizontal="center" vertical="center" wrapText="1"/>
    </xf>
    <xf numFmtId="165" fontId="17" fillId="0" borderId="7" xfId="12" applyNumberFormat="1" applyFont="1" applyFill="1" applyBorder="1" applyAlignment="1">
      <alignment horizontal="right" vertical="center"/>
    </xf>
    <xf numFmtId="9" fontId="17" fillId="0" borderId="7" xfId="12" applyNumberFormat="1" applyFont="1" applyFill="1" applyBorder="1" applyAlignment="1">
      <alignment horizontal="right" vertical="center"/>
    </xf>
    <xf numFmtId="0" fontId="17" fillId="0" borderId="7" xfId="2" applyFont="1" applyFill="1" applyBorder="1" applyAlignment="1">
      <alignment horizontal="left" vertical="center" wrapText="1"/>
    </xf>
    <xf numFmtId="166" fontId="18" fillId="0" borderId="20" xfId="0" applyNumberFormat="1" applyFont="1" applyBorder="1" applyAlignment="1">
      <alignment horizontal="center" vertical="center"/>
    </xf>
    <xf numFmtId="171" fontId="23" fillId="0" borderId="0" xfId="0" applyNumberFormat="1" applyFont="1" applyAlignment="1">
      <alignment vertical="top"/>
    </xf>
    <xf numFmtId="171" fontId="23" fillId="0" borderId="21" xfId="0" applyNumberFormat="1" applyFont="1" applyBorder="1" applyAlignment="1">
      <alignment vertical="top"/>
    </xf>
    <xf numFmtId="0" fontId="24" fillId="0" borderId="0" xfId="8" applyFont="1" applyAlignment="1">
      <alignment vertical="center"/>
    </xf>
    <xf numFmtId="0" fontId="19" fillId="0" borderId="3" xfId="0" applyFont="1" applyBorder="1"/>
    <xf numFmtId="166" fontId="24" fillId="0" borderId="20" xfId="0" applyNumberFormat="1" applyFont="1" applyBorder="1" applyAlignment="1">
      <alignment vertical="top"/>
    </xf>
    <xf numFmtId="0" fontId="18" fillId="0" borderId="0" xfId="0" applyFont="1"/>
    <xf numFmtId="0" fontId="25" fillId="0" borderId="0" xfId="0" applyFont="1" applyAlignment="1">
      <alignment horizontal="justify" vertical="center" wrapText="1"/>
    </xf>
    <xf numFmtId="0" fontId="15" fillId="3" borderId="17" xfId="0" applyFont="1" applyFill="1" applyBorder="1" applyAlignment="1">
      <alignment vertical="top"/>
    </xf>
    <xf numFmtId="172" fontId="16" fillId="3" borderId="26" xfId="0" applyNumberFormat="1" applyFont="1" applyFill="1" applyBorder="1" applyAlignment="1">
      <alignment vertical="top"/>
    </xf>
    <xf numFmtId="165" fontId="25" fillId="0" borderId="0" xfId="0" applyNumberFormat="1" applyFont="1" applyAlignment="1">
      <alignment horizontal="right" vertical="center"/>
    </xf>
    <xf numFmtId="9" fontId="19" fillId="0" borderId="0" xfId="0" applyNumberFormat="1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166" fontId="25" fillId="0" borderId="0" xfId="0" applyNumberFormat="1" applyFont="1" applyAlignment="1">
      <alignment horizontal="right" vertical="center"/>
    </xf>
    <xf numFmtId="44" fontId="25" fillId="0" borderId="0" xfId="0" applyNumberFormat="1" applyFont="1" applyAlignment="1">
      <alignment horizontal="right" vertical="center"/>
    </xf>
    <xf numFmtId="164" fontId="19" fillId="0" borderId="0" xfId="0" applyNumberFormat="1" applyFont="1" applyAlignment="1">
      <alignment horizontal="right" vertical="center"/>
    </xf>
    <xf numFmtId="0" fontId="16" fillId="3" borderId="0" xfId="0" applyFont="1" applyFill="1" applyAlignment="1">
      <alignment horizontal="left" vertical="center" wrapText="1"/>
    </xf>
    <xf numFmtId="0" fontId="19" fillId="0" borderId="0" xfId="11" applyFont="1"/>
    <xf numFmtId="0" fontId="19" fillId="2" borderId="0" xfId="11" applyFont="1" applyFill="1"/>
    <xf numFmtId="0" fontId="20" fillId="0" borderId="0" xfId="11" applyFont="1" applyAlignment="1">
      <alignment horizontal="left" vertical="center"/>
    </xf>
    <xf numFmtId="14" fontId="21" fillId="0" borderId="0" xfId="11" applyNumberFormat="1" applyFont="1" applyAlignment="1">
      <alignment horizontal="left" vertical="center" wrapText="1"/>
    </xf>
    <xf numFmtId="0" fontId="21" fillId="0" borderId="0" xfId="11" applyFont="1" applyAlignment="1">
      <alignment horizontal="left" vertical="center" wrapText="1"/>
    </xf>
    <xf numFmtId="0" fontId="18" fillId="0" borderId="0" xfId="11" applyFont="1" applyAlignment="1">
      <alignment horizontal="center" vertical="center"/>
    </xf>
    <xf numFmtId="0" fontId="18" fillId="0" borderId="0" xfId="11" applyFont="1" applyAlignment="1">
      <alignment horizontal="center" vertical="center" wrapText="1"/>
    </xf>
    <xf numFmtId="0" fontId="18" fillId="0" borderId="9" xfId="11" applyFont="1" applyBorder="1" applyAlignment="1">
      <alignment horizontal="center" vertical="center"/>
    </xf>
    <xf numFmtId="0" fontId="18" fillId="2" borderId="0" xfId="11" applyFont="1" applyFill="1" applyAlignment="1">
      <alignment horizontal="center" vertical="center"/>
    </xf>
    <xf numFmtId="0" fontId="18" fillId="0" borderId="3" xfId="11" applyFont="1" applyBorder="1" applyAlignment="1">
      <alignment horizontal="center" vertical="center"/>
    </xf>
    <xf numFmtId="165" fontId="16" fillId="3" borderId="4" xfId="11" applyNumberFormat="1" applyFont="1" applyFill="1" applyBorder="1" applyAlignment="1">
      <alignment horizontal="center" vertical="center"/>
    </xf>
    <xf numFmtId="0" fontId="16" fillId="3" borderId="4" xfId="11" applyFont="1" applyFill="1" applyBorder="1" applyAlignment="1">
      <alignment horizontal="center" vertical="center"/>
    </xf>
    <xf numFmtId="2" fontId="16" fillId="3" borderId="4" xfId="11" applyNumberFormat="1" applyFont="1" applyFill="1" applyBorder="1" applyAlignment="1">
      <alignment horizontal="center" vertical="center"/>
    </xf>
    <xf numFmtId="166" fontId="16" fillId="3" borderId="4" xfId="11" applyNumberFormat="1" applyFont="1" applyFill="1" applyBorder="1" applyAlignment="1">
      <alignment horizontal="center" vertical="center"/>
    </xf>
    <xf numFmtId="166" fontId="16" fillId="3" borderId="4" xfId="11" applyNumberFormat="1" applyFont="1" applyFill="1" applyBorder="1" applyAlignment="1">
      <alignment horizontal="center" vertical="center" wrapText="1"/>
    </xf>
    <xf numFmtId="0" fontId="16" fillId="3" borderId="4" xfId="11" applyFont="1" applyFill="1" applyBorder="1" applyAlignment="1">
      <alignment horizontal="center" vertical="center" wrapText="1"/>
    </xf>
    <xf numFmtId="0" fontId="16" fillId="3" borderId="1" xfId="11" applyFont="1" applyFill="1" applyBorder="1" applyAlignment="1">
      <alignment horizontal="center" vertical="center"/>
    </xf>
    <xf numFmtId="0" fontId="17" fillId="0" borderId="0" xfId="9" applyFont="1" applyAlignment="1">
      <alignment vertical="center"/>
    </xf>
    <xf numFmtId="165" fontId="18" fillId="0" borderId="0" xfId="11" applyNumberFormat="1" applyFont="1" applyAlignment="1">
      <alignment horizontal="right" vertical="center"/>
    </xf>
    <xf numFmtId="2" fontId="18" fillId="0" borderId="0" xfId="11" applyNumberFormat="1" applyFont="1" applyAlignment="1">
      <alignment horizontal="right" vertical="center"/>
    </xf>
    <xf numFmtId="0" fontId="18" fillId="0" borderId="0" xfId="11" applyFont="1" applyAlignment="1">
      <alignment horizontal="right" vertical="center"/>
    </xf>
    <xf numFmtId="166" fontId="18" fillId="0" borderId="0" xfId="11" applyNumberFormat="1" applyFont="1" applyAlignment="1">
      <alignment horizontal="right" vertical="center"/>
    </xf>
    <xf numFmtId="44" fontId="18" fillId="0" borderId="0" xfId="11" applyNumberFormat="1" applyFont="1" applyAlignment="1">
      <alignment horizontal="right" vertical="center"/>
    </xf>
    <xf numFmtId="0" fontId="17" fillId="2" borderId="0" xfId="9" applyFont="1" applyFill="1" applyAlignment="1">
      <alignment vertical="center"/>
    </xf>
    <xf numFmtId="168" fontId="16" fillId="3" borderId="10" xfId="11" applyNumberFormat="1" applyFont="1" applyFill="1" applyBorder="1" applyAlignment="1">
      <alignment horizontal="center" vertical="center"/>
    </xf>
    <xf numFmtId="1" fontId="17" fillId="0" borderId="5" xfId="17" applyNumberFormat="1" applyFont="1" applyFill="1" applyBorder="1" applyAlignment="1">
      <alignment horizontal="center" vertical="top"/>
    </xf>
    <xf numFmtId="0" fontId="17" fillId="0" borderId="6" xfId="17" applyNumberFormat="1" applyFont="1" applyFill="1" applyBorder="1" applyAlignment="1">
      <alignment horizontal="center" vertical="center" wrapText="1"/>
    </xf>
    <xf numFmtId="165" fontId="17" fillId="0" borderId="7" xfId="15" applyNumberFormat="1" applyFont="1" applyFill="1" applyBorder="1" applyAlignment="1">
      <alignment horizontal="right" vertical="center"/>
    </xf>
    <xf numFmtId="0" fontId="17" fillId="0" borderId="7" xfId="15" applyNumberFormat="1" applyFont="1" applyFill="1" applyBorder="1" applyAlignment="1">
      <alignment horizontal="right" vertical="center"/>
    </xf>
    <xf numFmtId="44" fontId="17" fillId="0" borderId="7" xfId="17" applyNumberFormat="1" applyFont="1" applyFill="1" applyBorder="1" applyAlignment="1">
      <alignment horizontal="right" vertical="center"/>
    </xf>
    <xf numFmtId="169" fontId="17" fillId="0" borderId="7" xfId="17" applyNumberFormat="1" applyFont="1" applyFill="1" applyBorder="1" applyAlignment="1">
      <alignment horizontal="right" vertical="center"/>
    </xf>
    <xf numFmtId="44" fontId="17" fillId="0" borderId="7" xfId="5" applyFont="1" applyFill="1" applyBorder="1" applyAlignment="1">
      <alignment horizontal="right" vertical="center"/>
    </xf>
    <xf numFmtId="170" fontId="17" fillId="0" borderId="7" xfId="17" applyNumberFormat="1" applyFont="1" applyFill="1" applyBorder="1" applyAlignment="1" applyProtection="1">
      <alignment horizontal="right" vertical="center"/>
    </xf>
    <xf numFmtId="170" fontId="17" fillId="0" borderId="11" xfId="17" applyNumberFormat="1" applyFont="1" applyFill="1" applyBorder="1" applyAlignment="1" applyProtection="1">
      <alignment horizontal="right" vertical="center"/>
    </xf>
    <xf numFmtId="170" fontId="17" fillId="0" borderId="6" xfId="17" applyNumberFormat="1" applyFont="1" applyFill="1" applyBorder="1" applyAlignment="1" applyProtection="1">
      <alignment horizontal="left" vertical="top"/>
    </xf>
    <xf numFmtId="0" fontId="28" fillId="0" borderId="7" xfId="17" applyFont="1" applyFill="1" applyBorder="1" applyAlignment="1">
      <alignment horizontal="left" vertical="center" wrapText="1"/>
    </xf>
    <xf numFmtId="165" fontId="17" fillId="0" borderId="7" xfId="17" applyNumberFormat="1" applyFont="1" applyFill="1" applyBorder="1" applyAlignment="1">
      <alignment horizontal="right" vertical="center"/>
    </xf>
    <xf numFmtId="0" fontId="17" fillId="0" borderId="7" xfId="17" applyNumberFormat="1" applyFont="1" applyFill="1" applyBorder="1" applyAlignment="1">
      <alignment horizontal="right" vertical="center"/>
    </xf>
    <xf numFmtId="170" fontId="29" fillId="0" borderId="11" xfId="17" applyNumberFormat="1" applyFont="1" applyFill="1" applyBorder="1" applyAlignment="1" applyProtection="1">
      <alignment horizontal="right" vertical="center"/>
    </xf>
    <xf numFmtId="173" fontId="29" fillId="0" borderId="6" xfId="17" applyNumberFormat="1" applyFont="1" applyFill="1" applyBorder="1" applyAlignment="1" applyProtection="1">
      <alignment horizontal="left" vertical="top"/>
    </xf>
    <xf numFmtId="166" fontId="17" fillId="0" borderId="7" xfId="5" applyNumberFormat="1" applyFont="1" applyFill="1" applyBorder="1" applyAlignment="1">
      <alignment horizontal="right" vertical="center"/>
    </xf>
    <xf numFmtId="169" fontId="17" fillId="0" borderId="7" xfId="5" applyNumberFormat="1" applyFont="1" applyFill="1" applyBorder="1" applyAlignment="1">
      <alignment horizontal="right" vertical="center"/>
    </xf>
    <xf numFmtId="0" fontId="17" fillId="0" borderId="31" xfId="17" applyNumberFormat="1" applyFont="1" applyFill="1" applyBorder="1" applyAlignment="1">
      <alignment horizontal="center" vertical="center" wrapText="1"/>
    </xf>
    <xf numFmtId="1" fontId="17" fillId="0" borderId="12" xfId="17" applyNumberFormat="1" applyFont="1" applyFill="1" applyBorder="1" applyAlignment="1">
      <alignment horizontal="center" vertical="top"/>
    </xf>
    <xf numFmtId="0" fontId="17" fillId="0" borderId="13" xfId="17" applyNumberFormat="1" applyFont="1" applyFill="1" applyBorder="1" applyAlignment="1">
      <alignment horizontal="center" vertical="center" wrapText="1"/>
    </xf>
    <xf numFmtId="0" fontId="17" fillId="0" borderId="14" xfId="17" applyFont="1" applyFill="1" applyBorder="1" applyAlignment="1">
      <alignment horizontal="left" vertical="center" wrapText="1"/>
    </xf>
    <xf numFmtId="165" fontId="17" fillId="0" borderId="14" xfId="17" applyNumberFormat="1" applyFont="1" applyFill="1" applyBorder="1" applyAlignment="1">
      <alignment horizontal="right" vertical="center"/>
    </xf>
    <xf numFmtId="0" fontId="17" fillId="0" borderId="14" xfId="17" applyNumberFormat="1" applyFont="1" applyFill="1" applyBorder="1" applyAlignment="1">
      <alignment horizontal="right" vertical="center"/>
    </xf>
    <xf numFmtId="44" fontId="17" fillId="0" borderId="14" xfId="17" applyNumberFormat="1" applyFont="1" applyFill="1" applyBorder="1" applyAlignment="1">
      <alignment horizontal="right" vertical="center"/>
    </xf>
    <xf numFmtId="169" fontId="17" fillId="0" borderId="14" xfId="17" applyNumberFormat="1" applyFont="1" applyFill="1" applyBorder="1" applyAlignment="1">
      <alignment horizontal="right" vertical="center"/>
    </xf>
    <xf numFmtId="44" fontId="17" fillId="0" borderId="14" xfId="5" applyFont="1" applyFill="1" applyBorder="1" applyAlignment="1">
      <alignment horizontal="right" vertical="center"/>
    </xf>
    <xf numFmtId="170" fontId="17" fillId="0" borderId="14" xfId="17" applyNumberFormat="1" applyFont="1" applyFill="1" applyBorder="1" applyAlignment="1" applyProtection="1">
      <alignment horizontal="right" vertical="center"/>
    </xf>
    <xf numFmtId="170" fontId="17" fillId="0" borderId="34" xfId="17" applyNumberFormat="1" applyFont="1" applyFill="1" applyBorder="1" applyAlignment="1" applyProtection="1">
      <alignment horizontal="right" vertical="center"/>
    </xf>
    <xf numFmtId="170" fontId="17" fillId="0" borderId="13" xfId="17" applyNumberFormat="1" applyFont="1" applyFill="1" applyBorder="1" applyAlignment="1" applyProtection="1">
      <alignment horizontal="left" vertical="top"/>
    </xf>
    <xf numFmtId="0" fontId="18" fillId="0" borderId="35" xfId="11" applyFont="1" applyBorder="1" applyAlignment="1">
      <alignment horizontal="center" vertical="center"/>
    </xf>
    <xf numFmtId="166" fontId="18" fillId="0" borderId="0" xfId="11" applyNumberFormat="1" applyFont="1" applyAlignment="1">
      <alignment horizontal="center" vertical="center"/>
    </xf>
    <xf numFmtId="0" fontId="16" fillId="3" borderId="32" xfId="11" applyFont="1" applyFill="1" applyBorder="1" applyAlignment="1">
      <alignment horizontal="left" vertical="top"/>
    </xf>
    <xf numFmtId="0" fontId="16" fillId="3" borderId="33" xfId="11" applyFont="1" applyFill="1" applyBorder="1" applyAlignment="1">
      <alignment vertical="top"/>
    </xf>
    <xf numFmtId="0" fontId="30" fillId="3" borderId="33" xfId="11" applyFont="1" applyFill="1" applyBorder="1" applyAlignment="1">
      <alignment vertical="top"/>
    </xf>
    <xf numFmtId="9" fontId="30" fillId="3" borderId="33" xfId="11" applyNumberFormat="1" applyFont="1" applyFill="1" applyBorder="1" applyAlignment="1">
      <alignment vertical="top"/>
    </xf>
    <xf numFmtId="169" fontId="16" fillId="3" borderId="36" xfId="5" applyNumberFormat="1" applyFont="1" applyFill="1" applyBorder="1" applyAlignment="1">
      <alignment vertical="top"/>
    </xf>
    <xf numFmtId="164" fontId="17" fillId="0" borderId="0" xfId="9" applyNumberFormat="1" applyFont="1" applyAlignment="1">
      <alignment vertical="center"/>
    </xf>
    <xf numFmtId="9" fontId="30" fillId="3" borderId="33" xfId="0" applyNumberFormat="1" applyFont="1" applyFill="1" applyBorder="1" applyAlignment="1">
      <alignment vertical="top"/>
    </xf>
    <xf numFmtId="9" fontId="16" fillId="3" borderId="33" xfId="11" applyNumberFormat="1" applyFont="1" applyFill="1" applyBorder="1" applyAlignment="1">
      <alignment horizontal="center" vertical="top"/>
    </xf>
    <xf numFmtId="44" fontId="17" fillId="0" borderId="0" xfId="9" applyNumberFormat="1" applyFont="1" applyAlignment="1">
      <alignment vertical="center"/>
    </xf>
    <xf numFmtId="169" fontId="17" fillId="0" borderId="41" xfId="2" applyNumberFormat="1" applyFont="1" applyFill="1" applyBorder="1" applyAlignment="1">
      <alignment horizontal="right" vertical="center"/>
    </xf>
    <xf numFmtId="9" fontId="17" fillId="0" borderId="41" xfId="2" applyNumberFormat="1" applyFont="1" applyFill="1" applyBorder="1" applyAlignment="1">
      <alignment horizontal="right" vertical="center"/>
    </xf>
    <xf numFmtId="165" fontId="17" fillId="0" borderId="41" xfId="2" applyNumberFormat="1" applyFont="1" applyFill="1" applyBorder="1" applyAlignment="1">
      <alignment horizontal="right" vertical="center"/>
    </xf>
    <xf numFmtId="0" fontId="17" fillId="0" borderId="41" xfId="2" applyFont="1" applyFill="1" applyBorder="1" applyAlignment="1">
      <alignment horizontal="left" vertical="center" wrapText="1"/>
    </xf>
    <xf numFmtId="0" fontId="16" fillId="3" borderId="40" xfId="0" applyFont="1" applyFill="1" applyBorder="1" applyAlignment="1">
      <alignment horizontal="left" vertical="center" wrapText="1"/>
    </xf>
    <xf numFmtId="0" fontId="17" fillId="0" borderId="41" xfId="2" applyNumberFormat="1" applyFont="1" applyFill="1" applyBorder="1" applyAlignment="1">
      <alignment horizontal="center" vertical="center"/>
    </xf>
    <xf numFmtId="0" fontId="17" fillId="0" borderId="7" xfId="12" applyNumberFormat="1" applyFont="1" applyFill="1" applyBorder="1" applyAlignment="1">
      <alignment horizontal="center" vertical="center"/>
    </xf>
    <xf numFmtId="0" fontId="17" fillId="0" borderId="7" xfId="2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17" fillId="0" borderId="44" xfId="1" applyNumberFormat="1" applyFont="1" applyFill="1" applyBorder="1" applyAlignment="1">
      <alignment horizontal="center" vertical="center"/>
    </xf>
    <xf numFmtId="170" fontId="17" fillId="0" borderId="44" xfId="12" applyNumberFormat="1" applyFont="1" applyFill="1" applyBorder="1" applyAlignment="1" applyProtection="1">
      <alignment horizontal="right" vertical="center"/>
    </xf>
    <xf numFmtId="170" fontId="17" fillId="0" borderId="42" xfId="12" applyNumberFormat="1" applyFont="1" applyFill="1" applyBorder="1" applyAlignment="1" applyProtection="1">
      <alignment horizontal="right" vertical="center"/>
    </xf>
    <xf numFmtId="170" fontId="22" fillId="0" borderId="44" xfId="12" applyNumberFormat="1" applyFont="1" applyFill="1" applyBorder="1" applyAlignment="1" applyProtection="1">
      <alignment horizontal="right" vertical="center"/>
    </xf>
    <xf numFmtId="174" fontId="17" fillId="0" borderId="43" xfId="12" applyNumberFormat="1" applyFont="1" applyFill="1" applyBorder="1" applyAlignment="1" applyProtection="1">
      <alignment horizontal="right" vertical="center"/>
    </xf>
    <xf numFmtId="0" fontId="19" fillId="0" borderId="0" xfId="0" applyFont="1" applyAlignment="1">
      <alignment wrapText="1"/>
    </xf>
    <xf numFmtId="165" fontId="19" fillId="0" borderId="0" xfId="0" applyNumberFormat="1" applyFont="1"/>
    <xf numFmtId="2" fontId="19" fillId="0" borderId="0" xfId="0" applyNumberFormat="1" applyFont="1"/>
    <xf numFmtId="0" fontId="19" fillId="0" borderId="0" xfId="0" applyFont="1" applyAlignment="1">
      <alignment horizontal="center" vertical="center"/>
    </xf>
    <xf numFmtId="44" fontId="19" fillId="0" borderId="0" xfId="0" applyNumberFormat="1" applyFont="1"/>
    <xf numFmtId="9" fontId="24" fillId="0" borderId="48" xfId="0" applyNumberFormat="1" applyFont="1" applyBorder="1" applyAlignment="1">
      <alignment vertical="top"/>
    </xf>
    <xf numFmtId="171" fontId="23" fillId="0" borderId="49" xfId="0" applyNumberFormat="1" applyFont="1" applyBorder="1" applyAlignment="1">
      <alignment vertical="top"/>
    </xf>
    <xf numFmtId="171" fontId="23" fillId="0" borderId="50" xfId="0" applyNumberFormat="1" applyFont="1" applyBorder="1" applyAlignment="1">
      <alignment vertical="top"/>
    </xf>
    <xf numFmtId="175" fontId="0" fillId="0" borderId="0" xfId="27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5" fontId="0" fillId="0" borderId="0" xfId="0" applyNumberFormat="1" applyAlignment="1">
      <alignment horizontal="center" vertical="center"/>
    </xf>
    <xf numFmtId="168" fontId="16" fillId="3" borderId="53" xfId="0" applyNumberFormat="1" applyFont="1" applyFill="1" applyBorder="1" applyAlignment="1">
      <alignment horizontal="center" vertical="center"/>
    </xf>
    <xf numFmtId="165" fontId="17" fillId="0" borderId="58" xfId="2" applyNumberFormat="1" applyFont="1" applyFill="1" applyBorder="1" applyAlignment="1">
      <alignment horizontal="right" vertical="center"/>
    </xf>
    <xf numFmtId="9" fontId="17" fillId="0" borderId="58" xfId="2" applyNumberFormat="1" applyFont="1" applyFill="1" applyBorder="1" applyAlignment="1">
      <alignment horizontal="right" vertical="center"/>
    </xf>
    <xf numFmtId="0" fontId="17" fillId="0" borderId="58" xfId="2" applyNumberFormat="1" applyFont="1" applyFill="1" applyBorder="1" applyAlignment="1">
      <alignment horizontal="center" vertical="center"/>
    </xf>
    <xf numFmtId="169" fontId="17" fillId="0" borderId="58" xfId="2" applyNumberFormat="1" applyFont="1" applyFill="1" applyBorder="1" applyAlignment="1">
      <alignment horizontal="right" vertical="center"/>
    </xf>
    <xf numFmtId="165" fontId="17" fillId="0" borderId="59" xfId="1" applyNumberFormat="1" applyFont="1" applyFill="1" applyBorder="1" applyAlignment="1">
      <alignment horizontal="center" vertical="center"/>
    </xf>
    <xf numFmtId="170" fontId="17" fillId="0" borderId="59" xfId="12" applyNumberFormat="1" applyFont="1" applyFill="1" applyBorder="1" applyAlignment="1" applyProtection="1">
      <alignment horizontal="right" vertical="center"/>
    </xf>
    <xf numFmtId="170" fontId="17" fillId="0" borderId="60" xfId="12" applyNumberFormat="1" applyFont="1" applyFill="1" applyBorder="1" applyAlignment="1" applyProtection="1">
      <alignment horizontal="right" vertical="center"/>
    </xf>
    <xf numFmtId="170" fontId="22" fillId="0" borderId="59" xfId="12" applyNumberFormat="1" applyFont="1" applyFill="1" applyBorder="1" applyAlignment="1" applyProtection="1">
      <alignment horizontal="right" vertical="center"/>
    </xf>
    <xf numFmtId="174" fontId="17" fillId="0" borderId="61" xfId="12" applyNumberFormat="1" applyFont="1" applyFill="1" applyBorder="1" applyAlignment="1" applyProtection="1">
      <alignment horizontal="right" vertical="center"/>
    </xf>
    <xf numFmtId="169" fontId="16" fillId="3" borderId="10" xfId="1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7" fillId="0" borderId="0" xfId="11" applyFont="1" applyAlignment="1">
      <alignment vertical="top" wrapText="1"/>
    </xf>
    <xf numFmtId="0" fontId="24" fillId="0" borderId="0" xfId="0" applyFont="1" applyAlignment="1">
      <alignment vertical="top"/>
    </xf>
    <xf numFmtId="0" fontId="19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/>
    <xf numFmtId="0" fontId="25" fillId="0" borderId="67" xfId="0" applyFont="1" applyBorder="1" applyAlignment="1">
      <alignment horizontal="justify" vertical="center" wrapText="1"/>
    </xf>
    <xf numFmtId="0" fontId="19" fillId="0" borderId="67" xfId="0" applyFont="1" applyBorder="1"/>
    <xf numFmtId="0" fontId="24" fillId="0" borderId="67" xfId="0" applyFont="1" applyBorder="1" applyAlignment="1">
      <alignment vertical="top"/>
    </xf>
    <xf numFmtId="0" fontId="25" fillId="0" borderId="67" xfId="0" applyFont="1" applyBorder="1" applyAlignment="1">
      <alignment horizontal="center" vertical="center"/>
    </xf>
    <xf numFmtId="44" fontId="25" fillId="0" borderId="67" xfId="0" applyNumberFormat="1" applyFont="1" applyBorder="1" applyAlignment="1">
      <alignment horizontal="right" vertical="center"/>
    </xf>
    <xf numFmtId="0" fontId="22" fillId="0" borderId="54" xfId="2" applyNumberFormat="1" applyFont="1" applyFill="1" applyBorder="1" applyAlignment="1">
      <alignment horizontal="center" vertical="center" wrapText="1"/>
    </xf>
    <xf numFmtId="165" fontId="31" fillId="3" borderId="55" xfId="0" applyNumberFormat="1" applyFont="1" applyFill="1" applyBorder="1" applyAlignment="1">
      <alignment horizontal="center" vertical="center"/>
    </xf>
    <xf numFmtId="0" fontId="31" fillId="3" borderId="55" xfId="0" applyFont="1" applyFill="1" applyBorder="1" applyAlignment="1">
      <alignment horizontal="center" vertical="center"/>
    </xf>
    <xf numFmtId="166" fontId="31" fillId="13" borderId="45" xfId="0" applyNumberFormat="1" applyFont="1" applyFill="1" applyBorder="1" applyAlignment="1">
      <alignment horizontal="center" vertical="center" wrapText="1"/>
    </xf>
    <xf numFmtId="0" fontId="31" fillId="11" borderId="45" xfId="0" applyFont="1" applyFill="1" applyBorder="1" applyAlignment="1">
      <alignment horizontal="center" vertical="center" wrapText="1"/>
    </xf>
    <xf numFmtId="0" fontId="31" fillId="11" borderId="68" xfId="0" applyFont="1" applyFill="1" applyBorder="1" applyAlignment="1">
      <alignment horizontal="center" vertical="center" wrapText="1"/>
    </xf>
    <xf numFmtId="0" fontId="31" fillId="12" borderId="68" xfId="0" applyFont="1" applyFill="1" applyBorder="1" applyAlignment="1">
      <alignment horizontal="center" vertical="center" wrapText="1"/>
    </xf>
    <xf numFmtId="0" fontId="31" fillId="12" borderId="64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67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165" fontId="18" fillId="0" borderId="67" xfId="0" applyNumberFormat="1" applyFont="1" applyBorder="1" applyAlignment="1">
      <alignment horizontal="right" vertical="center"/>
    </xf>
    <xf numFmtId="0" fontId="18" fillId="0" borderId="67" xfId="0" applyFont="1" applyBorder="1" applyAlignment="1">
      <alignment horizontal="right" vertical="center"/>
    </xf>
    <xf numFmtId="2" fontId="18" fillId="0" borderId="67" xfId="0" applyNumberFormat="1" applyFont="1" applyBorder="1" applyAlignment="1">
      <alignment horizontal="right" vertical="center"/>
    </xf>
    <xf numFmtId="44" fontId="18" fillId="0" borderId="67" xfId="0" applyNumberFormat="1" applyFont="1" applyBorder="1" applyAlignment="1">
      <alignment horizontal="right" vertical="center"/>
    </xf>
    <xf numFmtId="165" fontId="17" fillId="0" borderId="56" xfId="2" applyNumberFormat="1" applyFont="1" applyFill="1" applyBorder="1" applyAlignment="1">
      <alignment horizontal="right" vertical="center"/>
    </xf>
    <xf numFmtId="0" fontId="17" fillId="0" borderId="56" xfId="2" applyFont="1" applyFill="1" applyBorder="1" applyAlignment="1">
      <alignment horizontal="left" vertical="center" wrapText="1"/>
    </xf>
    <xf numFmtId="0" fontId="34" fillId="0" borderId="72" xfId="2" applyFont="1" applyFill="1" applyBorder="1" applyAlignment="1">
      <alignment horizontal="center" vertical="center" wrapText="1"/>
    </xf>
    <xf numFmtId="0" fontId="34" fillId="0" borderId="57" xfId="2" applyFont="1" applyFill="1" applyBorder="1" applyAlignment="1">
      <alignment horizontal="center" vertical="center" wrapText="1"/>
    </xf>
    <xf numFmtId="0" fontId="35" fillId="0" borderId="74" xfId="2" applyFont="1" applyFill="1" applyBorder="1" applyAlignment="1">
      <alignment horizontal="center" vertical="center" wrapText="1"/>
    </xf>
    <xf numFmtId="0" fontId="15" fillId="3" borderId="4" xfId="1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7" fillId="0" borderId="63" xfId="2" applyFont="1" applyFill="1" applyBorder="1" applyAlignment="1">
      <alignment horizontal="left" vertical="center" wrapText="1"/>
    </xf>
    <xf numFmtId="165" fontId="17" fillId="0" borderId="63" xfId="2" applyNumberFormat="1" applyFont="1" applyFill="1" applyBorder="1" applyAlignment="1">
      <alignment horizontal="right" vertical="center"/>
    </xf>
    <xf numFmtId="9" fontId="17" fillId="0" borderId="63" xfId="2" applyNumberFormat="1" applyFont="1" applyFill="1" applyBorder="1" applyAlignment="1">
      <alignment horizontal="right" vertical="center"/>
    </xf>
    <xf numFmtId="0" fontId="17" fillId="0" borderId="63" xfId="2" applyNumberFormat="1" applyFont="1" applyFill="1" applyBorder="1" applyAlignment="1">
      <alignment horizontal="center" vertical="center"/>
    </xf>
    <xf numFmtId="169" fontId="17" fillId="0" borderId="63" xfId="2" applyNumberFormat="1" applyFont="1" applyFill="1" applyBorder="1" applyAlignment="1">
      <alignment horizontal="right" vertical="center"/>
    </xf>
    <xf numFmtId="165" fontId="17" fillId="0" borderId="82" xfId="1" applyNumberFormat="1" applyFont="1" applyFill="1" applyBorder="1" applyAlignment="1">
      <alignment horizontal="center" vertical="center"/>
    </xf>
    <xf numFmtId="170" fontId="17" fillId="0" borderId="82" xfId="12" applyNumberFormat="1" applyFont="1" applyFill="1" applyBorder="1" applyAlignment="1" applyProtection="1">
      <alignment horizontal="right" vertical="center"/>
    </xf>
    <xf numFmtId="170" fontId="17" fillId="0" borderId="70" xfId="12" applyNumberFormat="1" applyFont="1" applyFill="1" applyBorder="1" applyAlignment="1" applyProtection="1">
      <alignment horizontal="right" vertical="center"/>
    </xf>
    <xf numFmtId="170" fontId="22" fillId="0" borderId="82" xfId="12" applyNumberFormat="1" applyFont="1" applyFill="1" applyBorder="1" applyAlignment="1" applyProtection="1">
      <alignment horizontal="right" vertical="center"/>
    </xf>
    <xf numFmtId="174" fontId="17" fillId="0" borderId="83" xfId="12" applyNumberFormat="1" applyFont="1" applyFill="1" applyBorder="1" applyAlignment="1" applyProtection="1">
      <alignment horizontal="right" vertical="center"/>
    </xf>
    <xf numFmtId="44" fontId="15" fillId="3" borderId="85" xfId="1" applyFont="1" applyFill="1" applyBorder="1" applyAlignment="1">
      <alignment vertical="center"/>
    </xf>
    <xf numFmtId="0" fontId="15" fillId="3" borderId="85" xfId="0" applyFont="1" applyFill="1" applyBorder="1" applyAlignment="1">
      <alignment vertical="center"/>
    </xf>
    <xf numFmtId="44" fontId="15" fillId="3" borderId="86" xfId="1" applyFont="1" applyFill="1" applyBorder="1" applyAlignment="1">
      <alignment horizontal="center" vertical="center"/>
    </xf>
    <xf numFmtId="168" fontId="16" fillId="3" borderId="86" xfId="0" applyNumberFormat="1" applyFont="1" applyFill="1" applyBorder="1" applyAlignment="1">
      <alignment horizontal="center" vertical="center"/>
    </xf>
    <xf numFmtId="1" fontId="17" fillId="0" borderId="62" xfId="2" applyNumberFormat="1" applyFont="1" applyFill="1" applyBorder="1" applyAlignment="1">
      <alignment horizontal="center" vertical="top"/>
    </xf>
    <xf numFmtId="44" fontId="31" fillId="13" borderId="45" xfId="1" applyFont="1" applyFill="1" applyBorder="1" applyAlignment="1">
      <alignment horizontal="center" vertical="center"/>
    </xf>
    <xf numFmtId="44" fontId="18" fillId="0" borderId="0" xfId="1" applyFont="1" applyAlignment="1">
      <alignment horizontal="center" vertical="center"/>
    </xf>
    <xf numFmtId="44" fontId="18" fillId="0" borderId="67" xfId="1" applyFont="1" applyBorder="1" applyAlignment="1">
      <alignment horizontal="right" vertical="center"/>
    </xf>
    <xf numFmtId="44" fontId="17" fillId="0" borderId="7" xfId="1" applyFont="1" applyFill="1" applyBorder="1" applyAlignment="1">
      <alignment horizontal="right" vertical="center"/>
    </xf>
    <xf numFmtId="44" fontId="22" fillId="0" borderId="41" xfId="1" applyFont="1" applyFill="1" applyBorder="1" applyAlignment="1">
      <alignment horizontal="center" vertical="center"/>
    </xf>
    <xf numFmtId="44" fontId="22" fillId="0" borderId="63" xfId="1" applyFont="1" applyFill="1" applyBorder="1" applyAlignment="1">
      <alignment horizontal="center" vertical="center"/>
    </xf>
    <xf numFmtId="44" fontId="17" fillId="0" borderId="41" xfId="1" applyFont="1" applyFill="1" applyBorder="1" applyAlignment="1">
      <alignment horizontal="right" vertical="center"/>
    </xf>
    <xf numFmtId="44" fontId="17" fillId="0" borderId="58" xfId="1" applyFont="1" applyFill="1" applyBorder="1" applyAlignment="1">
      <alignment horizontal="right" vertical="center"/>
    </xf>
    <xf numFmtId="44" fontId="25" fillId="0" borderId="0" xfId="1" applyFont="1" applyAlignment="1">
      <alignment horizontal="right" vertical="center"/>
    </xf>
    <xf numFmtId="44" fontId="25" fillId="0" borderId="67" xfId="1" applyFont="1" applyBorder="1" applyAlignment="1">
      <alignment horizontal="right" vertical="center"/>
    </xf>
    <xf numFmtId="44" fontId="19" fillId="0" borderId="0" xfId="1" applyFont="1"/>
    <xf numFmtId="44" fontId="31" fillId="11" borderId="45" xfId="1" applyFont="1" applyFill="1" applyBorder="1" applyAlignment="1">
      <alignment horizontal="center" vertical="center" wrapText="1"/>
    </xf>
    <xf numFmtId="44" fontId="21" fillId="0" borderId="0" xfId="1" applyFont="1" applyAlignment="1">
      <alignment horizontal="left" vertical="center" wrapText="1"/>
    </xf>
    <xf numFmtId="44" fontId="22" fillId="0" borderId="44" xfId="1" applyFont="1" applyFill="1" applyBorder="1" applyAlignment="1">
      <alignment horizontal="center" vertical="center"/>
    </xf>
    <xf numFmtId="44" fontId="22" fillId="0" borderId="82" xfId="1" applyFont="1" applyFill="1" applyBorder="1" applyAlignment="1">
      <alignment horizontal="center" vertical="center"/>
    </xf>
    <xf numFmtId="166" fontId="15" fillId="3" borderId="86" xfId="1" applyNumberFormat="1" applyFont="1" applyFill="1" applyBorder="1" applyAlignment="1">
      <alignment horizontal="center" vertical="center"/>
    </xf>
    <xf numFmtId="44" fontId="21" fillId="14" borderId="85" xfId="1" applyFont="1" applyFill="1" applyBorder="1" applyAlignment="1">
      <alignment vertical="center"/>
    </xf>
    <xf numFmtId="0" fontId="38" fillId="0" borderId="73" xfId="2" applyFont="1" applyFill="1" applyBorder="1" applyAlignment="1">
      <alignment horizontal="center" vertical="center" wrapText="1"/>
    </xf>
    <xf numFmtId="0" fontId="26" fillId="14" borderId="65" xfId="11" applyFont="1" applyFill="1" applyBorder="1" applyAlignment="1">
      <alignment horizontal="left" vertical="top" wrapText="1"/>
    </xf>
    <xf numFmtId="0" fontId="26" fillId="14" borderId="0" xfId="11" applyFont="1" applyFill="1" applyAlignment="1">
      <alignment horizontal="left" vertical="top" wrapText="1"/>
    </xf>
    <xf numFmtId="0" fontId="37" fillId="3" borderId="15" xfId="11" applyFont="1" applyFill="1" applyBorder="1" applyAlignment="1">
      <alignment horizontal="center" vertical="center"/>
    </xf>
    <xf numFmtId="0" fontId="37" fillId="3" borderId="16" xfId="11" applyFont="1" applyFill="1" applyBorder="1" applyAlignment="1">
      <alignment horizontal="center" vertical="center"/>
    </xf>
    <xf numFmtId="0" fontId="37" fillId="3" borderId="2" xfId="11" applyFont="1" applyFill="1" applyBorder="1" applyAlignment="1">
      <alignment horizontal="center" vertical="center"/>
    </xf>
    <xf numFmtId="14" fontId="21" fillId="0" borderId="0" xfId="11" applyNumberFormat="1" applyFont="1" applyAlignment="1">
      <alignment horizontal="left" vertical="center" wrapText="1"/>
    </xf>
    <xf numFmtId="0" fontId="21" fillId="0" borderId="0" xfId="11" applyFont="1" applyAlignment="1">
      <alignment horizontal="left" vertical="center" wrapText="1"/>
    </xf>
    <xf numFmtId="0" fontId="21" fillId="0" borderId="16" xfId="11" applyFont="1" applyBorder="1" applyAlignment="1">
      <alignment horizontal="left" vertical="center" wrapText="1"/>
    </xf>
    <xf numFmtId="0" fontId="37" fillId="3" borderId="1" xfId="11" applyFont="1" applyFill="1" applyBorder="1" applyAlignment="1">
      <alignment horizontal="center" vertical="center"/>
    </xf>
    <xf numFmtId="0" fontId="21" fillId="0" borderId="27" xfId="11" applyFont="1" applyBorder="1" applyAlignment="1">
      <alignment horizontal="center" vertical="center" wrapText="1"/>
    </xf>
    <xf numFmtId="0" fontId="21" fillId="0" borderId="30" xfId="11" applyFont="1" applyBorder="1" applyAlignment="1">
      <alignment horizontal="center" vertical="center" wrapText="1"/>
    </xf>
    <xf numFmtId="4" fontId="20" fillId="0" borderId="27" xfId="11" applyNumberFormat="1" applyFont="1" applyBorder="1" applyAlignment="1">
      <alignment horizontal="center" vertical="center" wrapText="1"/>
    </xf>
    <xf numFmtId="0" fontId="20" fillId="0" borderId="30" xfId="11" applyFont="1" applyBorder="1" applyAlignment="1">
      <alignment horizontal="center" vertical="center" wrapText="1"/>
    </xf>
    <xf numFmtId="0" fontId="20" fillId="0" borderId="22" xfId="11" applyFont="1" applyBorder="1" applyAlignment="1">
      <alignment horizontal="center" vertical="center" wrapText="1"/>
    </xf>
    <xf numFmtId="0" fontId="20" fillId="0" borderId="24" xfId="11" applyFont="1" applyBorder="1" applyAlignment="1">
      <alignment horizontal="center" vertical="center" wrapText="1"/>
    </xf>
    <xf numFmtId="0" fontId="20" fillId="0" borderId="28" xfId="11" applyFont="1" applyBorder="1" applyAlignment="1">
      <alignment horizontal="center" vertical="center" wrapText="1"/>
    </xf>
    <xf numFmtId="0" fontId="20" fillId="0" borderId="29" xfId="11" applyFont="1" applyBorder="1" applyAlignment="1">
      <alignment horizontal="center" vertical="center" wrapText="1"/>
    </xf>
    <xf numFmtId="0" fontId="20" fillId="0" borderId="22" xfId="11" applyFont="1" applyBorder="1" applyAlignment="1">
      <alignment horizontal="center" vertical="center"/>
    </xf>
    <xf numFmtId="0" fontId="20" fillId="0" borderId="24" xfId="11" applyFont="1" applyBorder="1" applyAlignment="1">
      <alignment horizontal="center" vertical="center"/>
    </xf>
    <xf numFmtId="0" fontId="20" fillId="0" borderId="28" xfId="11" applyFont="1" applyBorder="1" applyAlignment="1">
      <alignment horizontal="center" vertical="center"/>
    </xf>
    <xf numFmtId="0" fontId="20" fillId="0" borderId="29" xfId="11" applyFont="1" applyBorder="1" applyAlignment="1">
      <alignment horizontal="center" vertical="center"/>
    </xf>
    <xf numFmtId="0" fontId="27" fillId="0" borderId="71" xfId="11" applyFont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top"/>
    </xf>
    <xf numFmtId="0" fontId="15" fillId="3" borderId="51" xfId="0" applyFont="1" applyFill="1" applyBorder="1" applyAlignment="1">
      <alignment horizontal="center" vertical="top"/>
    </xf>
    <xf numFmtId="0" fontId="15" fillId="3" borderId="52" xfId="0" applyFont="1" applyFill="1" applyBorder="1" applyAlignment="1">
      <alignment horizontal="center" vertical="top"/>
    </xf>
    <xf numFmtId="0" fontId="15" fillId="3" borderId="22" xfId="0" applyFont="1" applyFill="1" applyBorder="1" applyAlignment="1">
      <alignment horizontal="center" vertical="top"/>
    </xf>
    <xf numFmtId="0" fontId="15" fillId="3" borderId="23" xfId="0" applyFont="1" applyFill="1" applyBorder="1" applyAlignment="1">
      <alignment horizontal="center" vertical="top"/>
    </xf>
    <xf numFmtId="0" fontId="15" fillId="3" borderId="24" xfId="0" applyFont="1" applyFill="1" applyBorder="1" applyAlignment="1">
      <alignment horizontal="center" vertical="top"/>
    </xf>
    <xf numFmtId="0" fontId="15" fillId="3" borderId="17" xfId="0" applyFont="1" applyFill="1" applyBorder="1" applyAlignment="1">
      <alignment horizontal="left" vertical="center"/>
    </xf>
    <xf numFmtId="0" fontId="15" fillId="3" borderId="18" xfId="0" applyFont="1" applyFill="1" applyBorder="1" applyAlignment="1">
      <alignment horizontal="left" vertical="center"/>
    </xf>
    <xf numFmtId="0" fontId="15" fillId="3" borderId="87" xfId="0" applyFont="1" applyFill="1" applyBorder="1" applyAlignment="1">
      <alignment horizontal="left" vertical="center"/>
    </xf>
    <xf numFmtId="0" fontId="22" fillId="0" borderId="54" xfId="2" applyNumberFormat="1" applyFont="1" applyFill="1" applyBorder="1" applyAlignment="1">
      <alignment horizontal="center" vertical="center" wrapText="1"/>
    </xf>
    <xf numFmtId="0" fontId="22" fillId="0" borderId="8" xfId="2" applyNumberFormat="1" applyFont="1" applyFill="1" applyBorder="1" applyAlignment="1">
      <alignment horizontal="center" vertical="center" wrapText="1"/>
    </xf>
    <xf numFmtId="0" fontId="22" fillId="0" borderId="69" xfId="2" applyNumberFormat="1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top"/>
    </xf>
    <xf numFmtId="0" fontId="23" fillId="0" borderId="25" xfId="0" applyFont="1" applyBorder="1" applyAlignment="1">
      <alignment horizontal="center" vertical="top"/>
    </xf>
    <xf numFmtId="0" fontId="16" fillId="3" borderId="18" xfId="0" applyFont="1" applyFill="1" applyBorder="1" applyAlignment="1">
      <alignment horizontal="center" vertical="top"/>
    </xf>
    <xf numFmtId="0" fontId="16" fillId="3" borderId="19" xfId="0" applyFont="1" applyFill="1" applyBorder="1" applyAlignment="1">
      <alignment horizontal="center" vertical="top"/>
    </xf>
    <xf numFmtId="0" fontId="23" fillId="0" borderId="3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47" xfId="0" applyFont="1" applyBorder="1" applyAlignment="1">
      <alignment horizontal="center" vertical="top"/>
    </xf>
    <xf numFmtId="0" fontId="23" fillId="0" borderId="46" xfId="0" applyFont="1" applyBorder="1" applyAlignment="1">
      <alignment horizontal="center" vertical="top"/>
    </xf>
    <xf numFmtId="0" fontId="23" fillId="0" borderId="48" xfId="0" applyFont="1" applyBorder="1" applyAlignment="1">
      <alignment horizontal="center" vertical="top"/>
    </xf>
    <xf numFmtId="0" fontId="33" fillId="15" borderId="15" xfId="0" applyFont="1" applyFill="1" applyBorder="1" applyAlignment="1">
      <alignment horizontal="center" vertical="center"/>
    </xf>
    <xf numFmtId="0" fontId="33" fillId="15" borderId="16" xfId="0" applyFont="1" applyFill="1" applyBorder="1" applyAlignment="1">
      <alignment horizontal="center" vertical="center"/>
    </xf>
    <xf numFmtId="0" fontId="33" fillId="15" borderId="25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4" fontId="21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34" fillId="0" borderId="75" xfId="2" applyFont="1" applyFill="1" applyBorder="1" applyAlignment="1">
      <alignment horizontal="center" vertical="center" wrapText="1"/>
    </xf>
    <xf numFmtId="0" fontId="34" fillId="0" borderId="76" xfId="2" applyFont="1" applyFill="1" applyBorder="1" applyAlignment="1">
      <alignment horizontal="center" vertical="center" wrapText="1"/>
    </xf>
    <xf numFmtId="172" fontId="36" fillId="0" borderId="77" xfId="2" applyNumberFormat="1" applyFont="1" applyFill="1" applyBorder="1" applyAlignment="1">
      <alignment horizontal="center" vertical="center" wrapText="1"/>
    </xf>
    <xf numFmtId="0" fontId="36" fillId="0" borderId="78" xfId="2" applyFont="1" applyFill="1" applyBorder="1" applyAlignment="1">
      <alignment horizontal="center" vertical="center" wrapText="1"/>
    </xf>
    <xf numFmtId="0" fontId="15" fillId="3" borderId="84" xfId="0" applyFont="1" applyFill="1" applyBorder="1" applyAlignment="1">
      <alignment horizontal="center" vertical="center"/>
    </xf>
    <xf numFmtId="0" fontId="15" fillId="3" borderId="85" xfId="0" applyFont="1" applyFill="1" applyBorder="1" applyAlignment="1">
      <alignment horizontal="center" vertical="center"/>
    </xf>
    <xf numFmtId="0" fontId="34" fillId="0" borderId="79" xfId="2" applyFont="1" applyFill="1" applyBorder="1" applyAlignment="1">
      <alignment horizontal="center" vertical="center" wrapText="1"/>
    </xf>
    <xf numFmtId="0" fontId="34" fillId="0" borderId="80" xfId="2" applyFont="1" applyFill="1" applyBorder="1" applyAlignment="1">
      <alignment horizontal="center" vertical="center" wrapText="1"/>
    </xf>
    <xf numFmtId="172" fontId="36" fillId="0" borderId="81" xfId="2" applyNumberFormat="1" applyFont="1" applyFill="1" applyBorder="1" applyAlignment="1">
      <alignment horizontal="center" vertical="center" wrapText="1"/>
    </xf>
    <xf numFmtId="0" fontId="36" fillId="0" borderId="61" xfId="2" applyFont="1" applyFill="1" applyBorder="1" applyAlignment="1">
      <alignment horizontal="center" vertical="center" wrapText="1"/>
    </xf>
  </cellXfs>
  <cellStyles count="28">
    <cellStyle name="Comma" xfId="27" builtinId="3"/>
    <cellStyle name="Currency" xfId="1" builtinId="4"/>
    <cellStyle name="Currency 2" xfId="3" xr:uid="{00000000-0005-0000-0000-000002000000}"/>
    <cellStyle name="Currency 2 2" xfId="4" xr:uid="{00000000-0005-0000-0000-000003000000}"/>
    <cellStyle name="Currency 2 2 2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Normal 2 3" xfId="8" xr:uid="{00000000-0005-0000-0000-000008000000}"/>
    <cellStyle name="Normal 2 3 2" xfId="9" xr:uid="{00000000-0005-0000-0000-000009000000}"/>
    <cellStyle name="Normal 2 3 3" xfId="10" xr:uid="{00000000-0005-0000-0000-00000A000000}"/>
    <cellStyle name="Normal 3 2" xfId="11" xr:uid="{00000000-0005-0000-0000-00000B000000}"/>
    <cellStyle name="Note" xfId="2" builtinId="10"/>
    <cellStyle name="Note 2" xfId="12" xr:uid="{00000000-0005-0000-0000-00000D000000}"/>
    <cellStyle name="Note 2 2" xfId="13" xr:uid="{00000000-0005-0000-0000-00000E000000}"/>
    <cellStyle name="Note 2 2 2" xfId="14" xr:uid="{00000000-0005-0000-0000-00000F000000}"/>
    <cellStyle name="Note 2 2 2 2" xfId="15" xr:uid="{00000000-0005-0000-0000-000010000000}"/>
    <cellStyle name="Note 3" xfId="16" xr:uid="{00000000-0005-0000-0000-000011000000}"/>
    <cellStyle name="Note 3 2" xfId="17" xr:uid="{00000000-0005-0000-0000-000012000000}"/>
    <cellStyle name="Note 4" xfId="26" xr:uid="{00000000-0005-0000-0000-000013000000}"/>
    <cellStyle name="Style 1" xfId="18" xr:uid="{00000000-0005-0000-0000-000014000000}"/>
    <cellStyle name="Style 1 2" xfId="19" xr:uid="{00000000-0005-0000-0000-000015000000}"/>
    <cellStyle name="Style 2" xfId="20" xr:uid="{00000000-0005-0000-0000-000016000000}"/>
    <cellStyle name="Style 2 2" xfId="21" xr:uid="{00000000-0005-0000-0000-000017000000}"/>
    <cellStyle name="Style 3" xfId="22" xr:uid="{00000000-0005-0000-0000-000018000000}"/>
    <cellStyle name="Style 3 2" xfId="23" xr:uid="{00000000-0005-0000-0000-000019000000}"/>
    <cellStyle name="Style 4" xfId="24" xr:uid="{00000000-0005-0000-0000-00001A000000}"/>
    <cellStyle name="Style 4 2" xfId="25" xr:uid="{00000000-0005-0000-0000-00001B000000}"/>
  </cellStyles>
  <dxfs count="0"/>
  <tableStyles count="0" defaultTableStyle="TableStyleMedium2" defaultPivotStyle="PivotStyleLight16"/>
  <colors>
    <mruColors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CE370"/>
  <sheetViews>
    <sheetView showGridLines="0" tabSelected="1" zoomScale="70" zoomScaleNormal="70" zoomScaleSheetLayoutView="160" zoomScalePageLayoutView="10" workbookViewId="0">
      <pane ySplit="7" topLeftCell="A8" activePane="bottomLeft" state="frozen"/>
      <selection pane="bottomLeft" activeCell="K34" sqref="K34"/>
    </sheetView>
  </sheetViews>
  <sheetFormatPr defaultColWidth="9" defaultRowHeight="14.6"/>
  <cols>
    <col min="1" max="1" width="9.3046875" style="3" customWidth="1"/>
    <col min="2" max="2" width="16.3046875" style="4" customWidth="1"/>
    <col min="3" max="3" width="79.3046875" style="5" customWidth="1"/>
    <col min="4" max="4" width="11.69140625" style="6" customWidth="1"/>
    <col min="5" max="5" width="0.3046875" style="7" customWidth="1"/>
    <col min="6" max="6" width="10.3046875" style="3" hidden="1" customWidth="1"/>
    <col min="7" max="7" width="12.53515625" style="8" hidden="1" customWidth="1"/>
    <col min="8" max="8" width="14.69140625" style="9" hidden="1" customWidth="1"/>
    <col min="9" max="9" width="12.3046875" style="3" hidden="1" customWidth="1"/>
    <col min="10" max="10" width="14" style="3" customWidth="1"/>
    <col min="11" max="11" width="23.3046875" style="3" customWidth="1"/>
    <col min="12" max="12" width="20.3046875" style="3" customWidth="1"/>
    <col min="13" max="13" width="22" style="3" customWidth="1"/>
    <col min="14" max="16" width="9.69140625" style="3" customWidth="1"/>
    <col min="17" max="16384" width="9" style="3"/>
  </cols>
  <sheetData>
    <row r="1" spans="1:83" s="58" customFormat="1" ht="25.2" customHeight="1">
      <c r="A1" s="229" t="s">
        <v>0</v>
      </c>
      <c r="B1" s="230"/>
      <c r="C1" s="230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</row>
    <row r="2" spans="1:83" s="65" customFormat="1" ht="18.649999999999999" customHeight="1">
      <c r="A2" s="240" t="s">
        <v>1</v>
      </c>
      <c r="B2" s="241"/>
      <c r="C2" s="236" t="str">
        <f>ESTIMATE!C4</f>
        <v xml:space="preserve"> RENOVATION OF FAYETTE COUNTY JUSTICE CENTER</v>
      </c>
      <c r="D2" s="59"/>
      <c r="E2" s="232"/>
      <c r="F2" s="233"/>
      <c r="G2" s="234"/>
      <c r="H2" s="234"/>
      <c r="I2" s="62"/>
      <c r="J2" s="62"/>
      <c r="K2" s="62"/>
      <c r="L2" s="63"/>
      <c r="M2" s="64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</row>
    <row r="3" spans="1:83" s="65" customFormat="1" ht="18.649999999999999" customHeight="1" thickBot="1">
      <c r="A3" s="242"/>
      <c r="B3" s="243"/>
      <c r="C3" s="237"/>
      <c r="D3" s="59"/>
      <c r="E3" s="60"/>
      <c r="F3" s="61"/>
      <c r="G3" s="61"/>
      <c r="H3" s="61"/>
      <c r="I3" s="62"/>
      <c r="J3" s="62"/>
      <c r="K3" s="62"/>
      <c r="L3" s="63"/>
      <c r="M3" s="64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</row>
    <row r="4" spans="1:83" s="65" customFormat="1" ht="18.649999999999999" customHeight="1">
      <c r="A4" s="240" t="s">
        <v>2</v>
      </c>
      <c r="B4" s="241"/>
      <c r="C4" s="236" t="str">
        <f>ESTIMATE!C5</f>
        <v>1 CENTER DRIVE, FAYETTEVILLE, GA 30214</v>
      </c>
      <c r="D4" s="59"/>
      <c r="E4" s="233"/>
      <c r="F4" s="233"/>
      <c r="G4" s="233"/>
      <c r="H4" s="233"/>
      <c r="I4" s="62"/>
      <c r="J4" s="244" t="s">
        <v>3</v>
      </c>
      <c r="K4" s="245"/>
      <c r="L4" s="238">
        <v>123858.8</v>
      </c>
      <c r="M4" s="248" t="s">
        <v>4</v>
      </c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</row>
    <row r="5" spans="1:83" s="65" customFormat="1" ht="18.649999999999999" customHeight="1" thickBot="1">
      <c r="A5" s="242"/>
      <c r="B5" s="243"/>
      <c r="C5" s="237"/>
      <c r="D5" s="59"/>
      <c r="E5" s="61"/>
      <c r="F5" s="61"/>
      <c r="G5" s="61"/>
      <c r="H5" s="61"/>
      <c r="I5" s="62"/>
      <c r="J5" s="246"/>
      <c r="K5" s="247"/>
      <c r="L5" s="239"/>
      <c r="M5" s="248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</row>
    <row r="6" spans="1:83" s="65" customFormat="1" ht="15">
      <c r="A6" s="66"/>
      <c r="B6" s="62"/>
      <c r="C6" s="63"/>
      <c r="D6" s="62"/>
      <c r="E6" s="62"/>
      <c r="F6" s="62"/>
      <c r="G6" s="62"/>
      <c r="H6" s="62"/>
      <c r="I6" s="62"/>
      <c r="J6" s="62"/>
      <c r="K6" s="62"/>
      <c r="L6" s="63"/>
      <c r="M6" s="64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</row>
    <row r="7" spans="1:83" s="58" customFormat="1" ht="30.75" customHeight="1">
      <c r="A7" s="67" t="s">
        <v>5</v>
      </c>
      <c r="B7" s="68" t="s">
        <v>6</v>
      </c>
      <c r="C7" s="68" t="s">
        <v>7</v>
      </c>
      <c r="D7" s="67"/>
      <c r="E7" s="69"/>
      <c r="F7" s="68"/>
      <c r="G7" s="70"/>
      <c r="H7" s="71"/>
      <c r="I7" s="72"/>
      <c r="J7" s="72"/>
      <c r="K7" s="73" t="s">
        <v>8</v>
      </c>
      <c r="L7" s="68" t="s">
        <v>9</v>
      </c>
      <c r="M7" s="158">
        <f>M23/L4</f>
        <v>10.948761534269943</v>
      </c>
      <c r="N7" s="74"/>
      <c r="O7" s="74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</row>
    <row r="8" spans="1:83" s="58" customFormat="1" ht="16.3">
      <c r="A8" s="62"/>
      <c r="B8" s="62"/>
      <c r="C8" s="63"/>
      <c r="D8" s="75"/>
      <c r="E8" s="76"/>
      <c r="F8" s="77"/>
      <c r="G8" s="78"/>
      <c r="H8" s="79"/>
      <c r="I8" s="77"/>
      <c r="J8" s="77"/>
      <c r="K8" s="77"/>
      <c r="L8" s="63"/>
      <c r="M8" s="62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</row>
    <row r="9" spans="1:83" s="58" customFormat="1" ht="21" customHeight="1">
      <c r="A9" s="235" t="s">
        <v>10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81">
        <f>SUM(K10:K16)</f>
        <v>1084880.3720966671</v>
      </c>
      <c r="N9" s="74"/>
      <c r="O9" s="74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</row>
    <row r="10" spans="1:83" s="58" customFormat="1" ht="16.3">
      <c r="A10" s="82"/>
      <c r="B10" s="83"/>
      <c r="C10" s="63"/>
      <c r="D10" s="84"/>
      <c r="E10" s="84"/>
      <c r="F10" s="85"/>
      <c r="G10" s="86"/>
      <c r="H10" s="87"/>
      <c r="I10" s="88"/>
      <c r="J10" s="89"/>
      <c r="K10" s="90"/>
      <c r="L10" s="91"/>
      <c r="M10" s="6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</row>
    <row r="11" spans="1:83" s="58" customFormat="1" ht="21" customHeight="1">
      <c r="A11" s="82"/>
      <c r="B11" s="83"/>
      <c r="C11" s="192" t="s">
        <v>11</v>
      </c>
      <c r="D11" s="84"/>
      <c r="E11" s="84"/>
      <c r="F11" s="85"/>
      <c r="G11" s="86"/>
      <c r="H11" s="87"/>
      <c r="I11" s="88"/>
      <c r="J11" s="89"/>
      <c r="K11" s="90"/>
      <c r="L11" s="91"/>
      <c r="M11" s="6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</row>
    <row r="12" spans="1:83" s="80" customFormat="1" ht="24.45">
      <c r="A12" s="82">
        <f>IF(C12&lt;&gt;"",1+MAX($A$2:A11),"")</f>
        <v>1</v>
      </c>
      <c r="B12" s="83"/>
      <c r="C12" s="92" t="s">
        <v>12</v>
      </c>
      <c r="D12" s="93"/>
      <c r="E12" s="93"/>
      <c r="F12" s="94"/>
      <c r="G12" s="86"/>
      <c r="H12" s="87"/>
      <c r="I12" s="88"/>
      <c r="J12" s="89"/>
      <c r="K12" s="95">
        <f>ESTIMATE!O7</f>
        <v>0</v>
      </c>
      <c r="L12" s="96">
        <f>K12/$L$4</f>
        <v>0</v>
      </c>
      <c r="M12" s="6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</row>
    <row r="13" spans="1:83" s="80" customFormat="1" ht="24.45">
      <c r="A13" s="82">
        <f>IF(C13&lt;&gt;"",1+MAX($A$2:A12),"")</f>
        <v>2</v>
      </c>
      <c r="B13" s="83"/>
      <c r="C13" s="92" t="s">
        <v>13</v>
      </c>
      <c r="D13" s="93"/>
      <c r="E13" s="93"/>
      <c r="F13" s="94"/>
      <c r="G13" s="86"/>
      <c r="H13" s="87"/>
      <c r="I13" s="97"/>
      <c r="J13" s="89"/>
      <c r="K13" s="95">
        <f>ESTIMATE!O24</f>
        <v>50518.75</v>
      </c>
      <c r="L13" s="96">
        <f t="shared" ref="L13:L14" si="0">K13/$L$4</f>
        <v>0.40787372395017552</v>
      </c>
      <c r="M13" s="6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</row>
    <row r="14" spans="1:83" s="80" customFormat="1" ht="24.45">
      <c r="A14" s="82">
        <f>IF(C14&lt;&gt;"",1+MAX($A$2:A13),"")</f>
        <v>3</v>
      </c>
      <c r="B14" s="99"/>
      <c r="C14" s="92" t="s">
        <v>14</v>
      </c>
      <c r="D14" s="93"/>
      <c r="E14" s="93"/>
      <c r="F14" s="94"/>
      <c r="G14" s="86"/>
      <c r="H14" s="87"/>
      <c r="I14" s="98"/>
      <c r="J14" s="89"/>
      <c r="K14" s="95">
        <f>ESTIMATE!O34</f>
        <v>992736.55067666702</v>
      </c>
      <c r="L14" s="96">
        <f t="shared" si="0"/>
        <v>8.0150667588953475</v>
      </c>
      <c r="M14" s="6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</row>
    <row r="15" spans="1:83" s="80" customFormat="1" ht="24.45">
      <c r="A15" s="82">
        <f>IF(C15&lt;&gt;"",1+MAX($A$2:A14),"")</f>
        <v>4</v>
      </c>
      <c r="B15" s="99"/>
      <c r="C15" s="92" t="s">
        <v>15</v>
      </c>
      <c r="D15" s="93"/>
      <c r="E15" s="93"/>
      <c r="F15" s="94"/>
      <c r="G15" s="86"/>
      <c r="H15" s="87"/>
      <c r="I15" s="98"/>
      <c r="J15" s="89"/>
      <c r="K15" s="95">
        <f>ESTIMATE!O121</f>
        <v>41625.07142</v>
      </c>
      <c r="L15" s="96">
        <f>K15/$L$4</f>
        <v>0.33606874457043018</v>
      </c>
      <c r="M15" s="6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</row>
    <row r="16" spans="1:83" s="80" customFormat="1" ht="16.3">
      <c r="A16" s="100"/>
      <c r="B16" s="101"/>
      <c r="C16" s="102"/>
      <c r="D16" s="103"/>
      <c r="E16" s="103"/>
      <c r="F16" s="104"/>
      <c r="G16" s="105"/>
      <c r="H16" s="106"/>
      <c r="I16" s="107"/>
      <c r="J16" s="108"/>
      <c r="K16" s="109"/>
      <c r="L16" s="110"/>
      <c r="M16" s="111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</row>
    <row r="17" spans="1:83" s="80" customFormat="1" ht="16.3">
      <c r="A17" s="62"/>
      <c r="B17" s="62"/>
      <c r="C17" s="62"/>
      <c r="D17" s="62"/>
      <c r="E17" s="62"/>
      <c r="F17" s="62"/>
      <c r="G17" s="112"/>
      <c r="H17" s="62"/>
      <c r="I17" s="62"/>
      <c r="J17" s="62"/>
      <c r="K17" s="62"/>
      <c r="L17" s="62"/>
      <c r="M17" s="6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</row>
    <row r="18" spans="1:83" s="58" customFormat="1" ht="16.3">
      <c r="A18" s="113" t="s">
        <v>16</v>
      </c>
      <c r="B18" s="114"/>
      <c r="C18" s="115"/>
      <c r="D18" s="115"/>
      <c r="E18" s="115"/>
      <c r="F18" s="115"/>
      <c r="G18" s="115"/>
      <c r="H18" s="115"/>
      <c r="I18" s="116"/>
      <c r="J18" s="116"/>
      <c r="K18" s="116"/>
      <c r="L18" s="116"/>
      <c r="M18" s="117">
        <f>SUM(M9:M16)</f>
        <v>1084880.3720966671</v>
      </c>
      <c r="N18" s="118"/>
      <c r="O18" s="118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80"/>
      <c r="BX18" s="80"/>
      <c r="BY18" s="80"/>
      <c r="BZ18" s="80"/>
      <c r="CA18" s="80"/>
      <c r="CB18" s="80"/>
      <c r="CC18" s="80"/>
      <c r="CD18" s="80"/>
      <c r="CE18" s="80"/>
    </row>
    <row r="19" spans="1:83" s="58" customFormat="1" ht="16.3">
      <c r="A19" s="113" t="s">
        <v>17</v>
      </c>
      <c r="B19" s="114"/>
      <c r="C19" s="115"/>
      <c r="D19" s="119">
        <f>ESTIMATE!N137</f>
        <v>0.1</v>
      </c>
      <c r="E19" s="115"/>
      <c r="F19" s="116"/>
      <c r="G19" s="116"/>
      <c r="H19" s="116"/>
      <c r="I19" s="120"/>
      <c r="J19" s="116"/>
      <c r="K19" s="116"/>
      <c r="L19" s="116"/>
      <c r="M19" s="117">
        <f>M$18*D19</f>
        <v>108488.03720966671</v>
      </c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80"/>
      <c r="BX19" s="80"/>
      <c r="BY19" s="80"/>
      <c r="BZ19" s="80"/>
      <c r="CA19" s="80"/>
      <c r="CB19" s="80"/>
      <c r="CC19" s="80"/>
      <c r="CD19" s="80"/>
      <c r="CE19" s="80"/>
    </row>
    <row r="20" spans="1:83" s="58" customFormat="1" ht="16.3">
      <c r="A20" s="113" t="s">
        <v>18</v>
      </c>
      <c r="B20" s="114"/>
      <c r="C20" s="115"/>
      <c r="D20" s="119">
        <f>ESTIMATE!N138</f>
        <v>0.1</v>
      </c>
      <c r="E20" s="115"/>
      <c r="F20" s="116"/>
      <c r="G20" s="116"/>
      <c r="H20" s="116"/>
      <c r="I20" s="120"/>
      <c r="J20" s="116"/>
      <c r="K20" s="116"/>
      <c r="L20" s="116"/>
      <c r="M20" s="117">
        <f t="shared" ref="M20:M22" si="1">M$18*D20</f>
        <v>108488.03720966671</v>
      </c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80"/>
      <c r="BX20" s="80"/>
      <c r="BY20" s="80"/>
      <c r="BZ20" s="80"/>
      <c r="CA20" s="80"/>
      <c r="CB20" s="80"/>
      <c r="CC20" s="80"/>
      <c r="CD20" s="80"/>
      <c r="CE20" s="80"/>
    </row>
    <row r="21" spans="1:83" s="58" customFormat="1" ht="16.3">
      <c r="A21" s="113" t="s">
        <v>19</v>
      </c>
      <c r="B21" s="114"/>
      <c r="C21" s="115"/>
      <c r="D21" s="119">
        <f>ESTIMATE!N139</f>
        <v>0</v>
      </c>
      <c r="E21" s="115"/>
      <c r="F21" s="116"/>
      <c r="G21" s="116"/>
      <c r="H21" s="116"/>
      <c r="I21" s="120"/>
      <c r="J21" s="116"/>
      <c r="K21" s="116"/>
      <c r="L21" s="116"/>
      <c r="M21" s="117">
        <f t="shared" si="1"/>
        <v>0</v>
      </c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80"/>
      <c r="BX21" s="80"/>
      <c r="BY21" s="80"/>
      <c r="BZ21" s="80"/>
      <c r="CA21" s="80"/>
      <c r="CB21" s="80"/>
      <c r="CC21" s="80"/>
      <c r="CD21" s="80"/>
      <c r="CE21" s="80"/>
    </row>
    <row r="22" spans="1:83" s="58" customFormat="1" ht="16.3">
      <c r="A22" s="113" t="s">
        <v>20</v>
      </c>
      <c r="B22" s="114"/>
      <c r="C22" s="115"/>
      <c r="D22" s="119">
        <f>ESTIMATE!N140</f>
        <v>0.05</v>
      </c>
      <c r="E22" s="115"/>
      <c r="F22" s="116"/>
      <c r="G22" s="116"/>
      <c r="H22" s="116"/>
      <c r="I22" s="120"/>
      <c r="J22" s="116"/>
      <c r="K22" s="116"/>
      <c r="L22" s="116"/>
      <c r="M22" s="117">
        <f t="shared" si="1"/>
        <v>54244.018604833356</v>
      </c>
      <c r="N22" s="74"/>
      <c r="O22" s="74"/>
      <c r="P22" s="121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80"/>
      <c r="BX22" s="80"/>
      <c r="BY22" s="80"/>
      <c r="BZ22" s="80"/>
      <c r="CA22" s="80"/>
      <c r="CB22" s="80"/>
      <c r="CC22" s="80"/>
      <c r="CD22" s="80"/>
      <c r="CE22" s="80"/>
    </row>
    <row r="23" spans="1:83" s="58" customFormat="1" ht="16.75" thickBot="1">
      <c r="A23" s="113" t="s">
        <v>21</v>
      </c>
      <c r="B23" s="114"/>
      <c r="C23" s="115"/>
      <c r="D23" s="115"/>
      <c r="E23" s="115"/>
      <c r="F23" s="115"/>
      <c r="G23" s="115"/>
      <c r="H23" s="115"/>
      <c r="I23" s="115"/>
      <c r="J23" s="116"/>
      <c r="K23" s="116"/>
      <c r="L23" s="116"/>
      <c r="M23" s="117">
        <f>SUM(M18:M22)</f>
        <v>1356100.4651208341</v>
      </c>
      <c r="N23" s="121"/>
      <c r="O23" s="121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80"/>
      <c r="BX23" s="80"/>
      <c r="BY23" s="80"/>
      <c r="BZ23" s="80"/>
      <c r="CA23" s="80"/>
      <c r="CB23" s="80"/>
      <c r="CC23" s="80"/>
      <c r="CD23" s="80"/>
      <c r="CE23" s="80"/>
    </row>
    <row r="24" spans="1:83" s="58" customFormat="1" ht="15.45" customHeight="1">
      <c r="A24" s="227" t="s">
        <v>65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80"/>
      <c r="BX24" s="80"/>
      <c r="BY24" s="80"/>
      <c r="BZ24" s="80"/>
      <c r="CA24" s="80"/>
      <c r="CB24" s="80"/>
      <c r="CC24" s="80"/>
      <c r="CD24" s="80"/>
      <c r="CE24" s="80"/>
    </row>
    <row r="25" spans="1:83" s="58" customFormat="1" ht="16.3">
      <c r="A25" s="228"/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80"/>
      <c r="BX25" s="80"/>
      <c r="BY25" s="80"/>
      <c r="BZ25" s="80"/>
      <c r="CA25" s="80"/>
      <c r="CB25" s="80"/>
      <c r="CC25" s="80"/>
      <c r="CD25" s="80"/>
      <c r="CE25" s="80"/>
    </row>
    <row r="26" spans="1:83" s="1" customFormat="1" ht="15.9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8"/>
      <c r="L26" s="18"/>
      <c r="M26" s="3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2"/>
      <c r="BX26" s="2"/>
      <c r="BY26" s="2"/>
      <c r="BZ26" s="2"/>
      <c r="CA26" s="2"/>
      <c r="CB26" s="2"/>
      <c r="CC26" s="2"/>
      <c r="CD26" s="2"/>
      <c r="CE26" s="2"/>
    </row>
    <row r="27" spans="1:83" s="1" customFormat="1" ht="15.9">
      <c r="A27" s="160"/>
      <c r="B27" s="160"/>
      <c r="C27" s="160"/>
      <c r="D27" s="160"/>
      <c r="E27" s="160"/>
      <c r="F27" s="160"/>
      <c r="G27" s="160"/>
      <c r="H27" s="160"/>
      <c r="I27" s="160"/>
      <c r="J27" s="160"/>
      <c r="K27" s="18"/>
      <c r="L27" s="18"/>
      <c r="M27" s="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2"/>
      <c r="BX27" s="2"/>
      <c r="BY27" s="2"/>
      <c r="BZ27" s="2"/>
      <c r="CA27" s="2"/>
      <c r="CB27" s="2"/>
      <c r="CC27" s="2"/>
      <c r="CD27" s="2"/>
      <c r="CE27" s="2"/>
    </row>
    <row r="28" spans="1:83" s="1" customFormat="1" ht="15.9">
      <c r="A28" s="10" t="str">
        <f>IF(E28&lt;&gt;"",1+MAX($A$24:A27),"")</f>
        <v/>
      </c>
      <c r="B28" s="4"/>
      <c r="C28" s="11"/>
      <c r="D28" s="12"/>
      <c r="E28" s="13"/>
      <c r="F28" s="14"/>
      <c r="G28" s="15"/>
      <c r="H28" s="16"/>
      <c r="I28" s="15"/>
      <c r="J28" s="15"/>
      <c r="K28" s="18"/>
      <c r="L28" s="18"/>
      <c r="M28" s="3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2"/>
      <c r="BX28" s="2"/>
      <c r="BY28" s="2"/>
      <c r="BZ28" s="2"/>
      <c r="CA28" s="2"/>
      <c r="CB28" s="2"/>
      <c r="CC28" s="2"/>
      <c r="CD28" s="2"/>
      <c r="CE28" s="2"/>
    </row>
    <row r="29" spans="1:83" s="1" customFormat="1" ht="15.9">
      <c r="A29" s="10" t="str">
        <f>IF(E29&lt;&gt;"",1+MAX($A$24:A28),"")</f>
        <v/>
      </c>
      <c r="B29" s="4"/>
      <c r="C29" s="11"/>
      <c r="D29" s="12"/>
      <c r="E29" s="13"/>
      <c r="F29" s="14"/>
      <c r="G29" s="15"/>
      <c r="H29" s="16"/>
      <c r="I29" s="15"/>
      <c r="J29" s="15"/>
      <c r="K29" s="18"/>
      <c r="L29" s="18"/>
      <c r="M29" s="3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2"/>
      <c r="BX29" s="2"/>
      <c r="BY29" s="2"/>
      <c r="BZ29" s="2"/>
      <c r="CA29" s="2"/>
      <c r="CB29" s="2"/>
      <c r="CC29" s="2"/>
      <c r="CD29" s="2"/>
      <c r="CE29" s="2"/>
    </row>
    <row r="30" spans="1:83" s="1" customFormat="1">
      <c r="A30" s="10" t="str">
        <f>IF(E30&lt;&gt;"",1+MAX($A$24:A29),"")</f>
        <v/>
      </c>
      <c r="B30" s="4"/>
      <c r="C30" s="11"/>
      <c r="D30" s="12"/>
      <c r="E30" s="13"/>
      <c r="F30" s="14"/>
      <c r="G30" s="15"/>
      <c r="H30" s="16"/>
      <c r="I30" s="15"/>
      <c r="J30" s="15"/>
      <c r="K30" s="18"/>
      <c r="L30" s="18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</row>
    <row r="31" spans="1:83" s="1" customFormat="1">
      <c r="A31" s="10" t="str">
        <f>IF(E31&lt;&gt;"",1+MAX($A$24:A30),"")</f>
        <v/>
      </c>
      <c r="B31" s="4"/>
      <c r="C31" s="11"/>
      <c r="D31" s="12"/>
      <c r="E31" s="13"/>
      <c r="F31" s="14"/>
      <c r="G31" s="15"/>
      <c r="H31" s="16"/>
      <c r="I31" s="15"/>
      <c r="J31" s="15"/>
      <c r="K31" s="18"/>
      <c r="L31" s="18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83" s="1" customFormat="1">
      <c r="A32" s="10" t="str">
        <f>IF(E32&lt;&gt;"",1+MAX($A$24:A31),"")</f>
        <v/>
      </c>
      <c r="B32" s="4"/>
      <c r="C32" s="11"/>
      <c r="D32" s="12"/>
      <c r="E32" s="13"/>
      <c r="F32" s="14"/>
      <c r="G32" s="15"/>
      <c r="H32" s="16"/>
      <c r="I32" s="15"/>
      <c r="J32" s="15"/>
      <c r="K32" s="18"/>
      <c r="L32" s="18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s="1" customFormat="1">
      <c r="A33" s="10" t="str">
        <f>IF(E33&lt;&gt;"",1+MAX($A$24:A32),"")</f>
        <v/>
      </c>
      <c r="B33" s="4"/>
      <c r="C33" s="11"/>
      <c r="D33" s="12"/>
      <c r="E33" s="13"/>
      <c r="F33" s="14"/>
      <c r="G33" s="15"/>
      <c r="H33" s="16"/>
      <c r="I33" s="15"/>
      <c r="J33" s="15"/>
      <c r="K33" s="18"/>
      <c r="L33" s="18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s="1" customFormat="1">
      <c r="A34" s="10" t="str">
        <f>IF(E34&lt;&gt;"",1+MAX($A$24:A33),"")</f>
        <v/>
      </c>
      <c r="B34" s="4"/>
      <c r="C34" s="11"/>
      <c r="D34" s="12"/>
      <c r="E34" s="13"/>
      <c r="F34" s="14"/>
      <c r="G34" s="15"/>
      <c r="H34" s="16"/>
      <c r="I34" s="15"/>
      <c r="J34" s="15"/>
      <c r="K34" s="18"/>
      <c r="L34" s="1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s="1" customFormat="1">
      <c r="A35" s="10" t="str">
        <f>IF(E35&lt;&gt;"",1+MAX($A$24:A34),"")</f>
        <v/>
      </c>
      <c r="B35" s="4"/>
      <c r="C35" s="11"/>
      <c r="D35" s="12"/>
      <c r="E35" s="13"/>
      <c r="F35" s="14"/>
      <c r="G35" s="15"/>
      <c r="H35" s="16"/>
      <c r="I35" s="15"/>
      <c r="J35" s="15"/>
      <c r="K35" s="18"/>
      <c r="L35" s="18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s="1" customFormat="1">
      <c r="A36" s="10" t="str">
        <f>IF(E36&lt;&gt;"",1+MAX($A$24:A35),"")</f>
        <v/>
      </c>
      <c r="B36" s="4"/>
      <c r="C36" s="11"/>
      <c r="D36" s="12"/>
      <c r="E36" s="13"/>
      <c r="F36" s="14"/>
      <c r="G36" s="15"/>
      <c r="H36" s="16"/>
      <c r="I36" s="15"/>
      <c r="J36" s="15"/>
      <c r="K36" s="18"/>
      <c r="L36" s="18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s="1" customFormat="1">
      <c r="A37" s="10" t="str">
        <f>IF(E37&lt;&gt;"",1+MAX($A$24:A36),"")</f>
        <v/>
      </c>
      <c r="B37" s="4"/>
      <c r="C37" s="11"/>
      <c r="D37" s="12"/>
      <c r="E37" s="13"/>
      <c r="F37" s="14"/>
      <c r="G37" s="15"/>
      <c r="H37" s="16"/>
      <c r="I37" s="15"/>
      <c r="J37" s="18"/>
      <c r="K37" s="18"/>
      <c r="L37" s="18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s="1" customFormat="1">
      <c r="A38" s="10" t="str">
        <f>IF(E38&lt;&gt;"",1+MAX($A$24:A37),"")</f>
        <v/>
      </c>
      <c r="B38" s="4"/>
      <c r="C38" s="11"/>
      <c r="D38" s="12"/>
      <c r="E38" s="13"/>
      <c r="F38" s="14"/>
      <c r="G38" s="15"/>
      <c r="H38" s="16"/>
      <c r="I38" s="15"/>
      <c r="J38" s="15"/>
      <c r="K38" s="18"/>
      <c r="L38" s="18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s="1" customFormat="1">
      <c r="A39" s="10" t="str">
        <f>IF(E39&lt;&gt;"",1+MAX($A$24:A38),"")</f>
        <v/>
      </c>
      <c r="B39" s="4"/>
      <c r="C39" s="11"/>
      <c r="D39" s="12"/>
      <c r="E39" s="13"/>
      <c r="F39" s="14"/>
      <c r="G39" s="15"/>
      <c r="H39" s="16"/>
      <c r="I39" s="15"/>
      <c r="J39" s="15"/>
      <c r="K39" s="18"/>
      <c r="L39" s="18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" customFormat="1">
      <c r="A40" s="10" t="str">
        <f>IF(E40&lt;&gt;"",1+MAX($A$24:A39),"")</f>
        <v/>
      </c>
      <c r="B40" s="4"/>
      <c r="C40" s="11"/>
      <c r="D40" s="12"/>
      <c r="E40" s="13"/>
      <c r="F40" s="14"/>
      <c r="G40" s="15"/>
      <c r="H40" s="16"/>
      <c r="I40" s="15"/>
      <c r="J40" s="15"/>
      <c r="K40" s="18"/>
      <c r="L40" s="18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s="1" customFormat="1">
      <c r="A41" s="10" t="str">
        <f>IF(E41&lt;&gt;"",1+MAX($A$24:A40),"")</f>
        <v/>
      </c>
      <c r="B41" s="4"/>
      <c r="C41" s="11"/>
      <c r="D41" s="12"/>
      <c r="E41" s="13"/>
      <c r="F41" s="14"/>
      <c r="G41" s="15"/>
      <c r="H41" s="16"/>
      <c r="I41" s="15"/>
      <c r="J41" s="15"/>
      <c r="K41" s="18"/>
      <c r="L41" s="18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</row>
    <row r="42" spans="1:74" s="1" customFormat="1">
      <c r="A42" s="10" t="str">
        <f>IF(E42&lt;&gt;"",1+MAX($A$24:A41),"")</f>
        <v/>
      </c>
      <c r="B42" s="4"/>
      <c r="C42" s="11"/>
      <c r="D42" s="12"/>
      <c r="E42" s="13"/>
      <c r="F42" s="14"/>
      <c r="G42" s="15"/>
      <c r="H42" s="16"/>
      <c r="I42" s="15"/>
      <c r="J42" s="15"/>
      <c r="K42" s="18"/>
      <c r="L42" s="18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</row>
    <row r="43" spans="1:74" s="1" customFormat="1">
      <c r="A43" s="10" t="str">
        <f>IF(E43&lt;&gt;"",1+MAX($A$24:A42),"")</f>
        <v/>
      </c>
      <c r="B43" s="4"/>
      <c r="C43" s="11"/>
      <c r="D43" s="12"/>
      <c r="E43" s="13"/>
      <c r="F43" s="14"/>
      <c r="G43" s="15"/>
      <c r="H43" s="16"/>
      <c r="I43" s="15"/>
      <c r="J43" s="15"/>
      <c r="K43" s="18"/>
      <c r="L43" s="18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</row>
    <row r="44" spans="1:74" s="1" customFormat="1">
      <c r="A44" s="10" t="str">
        <f>IF(E44&lt;&gt;"",1+MAX($A$24:A43),"")</f>
        <v/>
      </c>
      <c r="B44" s="4"/>
      <c r="C44" s="11"/>
      <c r="D44" s="12"/>
      <c r="E44" s="13"/>
      <c r="F44" s="14"/>
      <c r="G44" s="15"/>
      <c r="H44" s="16"/>
      <c r="I44" s="15"/>
      <c r="J44" s="15"/>
      <c r="K44" s="18"/>
      <c r="L44" s="18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</row>
    <row r="45" spans="1:74" s="1" customFormat="1">
      <c r="A45" s="10" t="str">
        <f>IF(E45&lt;&gt;"",1+MAX($A$24:A44),"")</f>
        <v/>
      </c>
      <c r="B45" s="4"/>
      <c r="C45" s="11"/>
      <c r="D45" s="12"/>
      <c r="E45" s="13"/>
      <c r="F45" s="14"/>
      <c r="G45" s="15"/>
      <c r="H45" s="16"/>
      <c r="I45" s="15"/>
      <c r="J45" s="15"/>
      <c r="K45" s="15"/>
      <c r="L45" s="1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</row>
    <row r="46" spans="1:74" s="1" customFormat="1">
      <c r="A46" s="10" t="str">
        <f>IF(E46&lt;&gt;"",1+MAX($A$24:A45),"")</f>
        <v/>
      </c>
      <c r="B46" s="4"/>
      <c r="C46" s="11"/>
      <c r="D46" s="12"/>
      <c r="E46" s="13"/>
      <c r="F46" s="14"/>
      <c r="G46" s="15"/>
      <c r="H46" s="16"/>
      <c r="I46" s="15"/>
      <c r="J46" s="15"/>
      <c r="K46" s="15"/>
      <c r="L46" s="1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</row>
    <row r="47" spans="1:74" s="1" customFormat="1">
      <c r="A47" s="10" t="str">
        <f>IF(E47&lt;&gt;"",1+MAX($A$24:A46),"")</f>
        <v/>
      </c>
      <c r="B47" s="4"/>
      <c r="C47" s="11"/>
      <c r="D47" s="12"/>
      <c r="E47" s="13"/>
      <c r="F47" s="14"/>
      <c r="G47" s="15"/>
      <c r="H47" s="16"/>
      <c r="I47" s="15"/>
      <c r="J47" s="15"/>
      <c r="K47" s="15"/>
      <c r="L47" s="1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</row>
    <row r="48" spans="1:74" s="1" customFormat="1">
      <c r="A48" s="10" t="str">
        <f>IF(E48&lt;&gt;"",1+MAX($A$24:A47),"")</f>
        <v/>
      </c>
      <c r="B48" s="4"/>
      <c r="C48" s="11"/>
      <c r="D48" s="12"/>
      <c r="E48" s="13"/>
      <c r="F48" s="14"/>
      <c r="G48" s="15"/>
      <c r="H48" s="16"/>
      <c r="I48" s="15"/>
      <c r="J48" s="15"/>
      <c r="K48" s="15"/>
      <c r="L48" s="1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</row>
    <row r="49" spans="1:74" s="1" customFormat="1">
      <c r="A49" s="10" t="str">
        <f>IF(E49&lt;&gt;"",1+MAX($A$24:A48),"")</f>
        <v/>
      </c>
      <c r="B49" s="4"/>
      <c r="C49" s="11"/>
      <c r="D49" s="12"/>
      <c r="E49" s="13"/>
      <c r="F49" s="14"/>
      <c r="G49" s="15"/>
      <c r="H49" s="16"/>
      <c r="I49" s="15"/>
      <c r="J49" s="15"/>
      <c r="K49" s="15"/>
      <c r="L49" s="1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</row>
    <row r="50" spans="1:74" s="1" customFormat="1">
      <c r="A50" s="10" t="str">
        <f>IF(E50&lt;&gt;"",1+MAX($A$24:A49),"")</f>
        <v/>
      </c>
      <c r="B50" s="4"/>
      <c r="C50" s="11"/>
      <c r="D50" s="12"/>
      <c r="E50" s="13"/>
      <c r="F50" s="14"/>
      <c r="G50" s="15"/>
      <c r="H50" s="16"/>
      <c r="I50" s="15"/>
      <c r="J50" s="15"/>
      <c r="K50" s="15"/>
      <c r="L50" s="1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</row>
    <row r="51" spans="1:74" s="1" customFormat="1">
      <c r="A51" s="10" t="str">
        <f>IF(E51&lt;&gt;"",1+MAX($A$24:A50),"")</f>
        <v/>
      </c>
      <c r="B51" s="4"/>
      <c r="C51" s="11"/>
      <c r="D51" s="12"/>
      <c r="E51" s="13"/>
      <c r="F51" s="14"/>
      <c r="G51" s="15"/>
      <c r="H51" s="16"/>
      <c r="I51" s="15"/>
      <c r="J51" s="15"/>
      <c r="K51" s="15"/>
      <c r="L51" s="1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</row>
    <row r="52" spans="1:74" s="1" customFormat="1">
      <c r="A52" s="10" t="str">
        <f>IF(E52&lt;&gt;"",1+MAX($A$24:A51),"")</f>
        <v/>
      </c>
      <c r="B52" s="4"/>
      <c r="C52" s="11"/>
      <c r="D52" s="12"/>
      <c r="E52" s="13"/>
      <c r="F52" s="14"/>
      <c r="G52" s="15"/>
      <c r="H52" s="16"/>
      <c r="I52" s="15"/>
      <c r="J52" s="15"/>
      <c r="K52" s="15"/>
      <c r="L52" s="1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</row>
    <row r="53" spans="1:74" s="1" customFormat="1">
      <c r="A53" s="10" t="str">
        <f>IF(E53&lt;&gt;"",1+MAX($A$24:A52),"")</f>
        <v/>
      </c>
      <c r="B53" s="4"/>
      <c r="C53" s="11"/>
      <c r="D53" s="12"/>
      <c r="E53" s="13"/>
      <c r="F53" s="14"/>
      <c r="G53" s="15"/>
      <c r="H53" s="16"/>
      <c r="I53" s="15"/>
      <c r="J53" s="15"/>
      <c r="K53" s="15"/>
      <c r="L53" s="1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</row>
    <row r="54" spans="1:74" s="1" customFormat="1">
      <c r="A54" s="10" t="str">
        <f>IF(E54&lt;&gt;"",1+MAX($A$24:A53),"")</f>
        <v/>
      </c>
      <c r="B54" s="4"/>
      <c r="C54" s="11"/>
      <c r="D54" s="12"/>
      <c r="E54" s="13"/>
      <c r="F54" s="14"/>
      <c r="G54" s="15"/>
      <c r="H54" s="16"/>
      <c r="I54" s="15"/>
      <c r="J54" s="15"/>
      <c r="K54" s="15"/>
      <c r="L54" s="1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</row>
    <row r="55" spans="1:74" s="1" customFormat="1">
      <c r="A55" s="10" t="str">
        <f>IF(E55&lt;&gt;"",1+MAX($A$24:A54),"")</f>
        <v/>
      </c>
      <c r="B55" s="4"/>
      <c r="C55" s="11"/>
      <c r="D55" s="12"/>
      <c r="E55" s="13"/>
      <c r="F55" s="14"/>
      <c r="G55" s="15"/>
      <c r="H55" s="16"/>
      <c r="I55" s="15"/>
      <c r="J55" s="15"/>
      <c r="K55" s="15"/>
      <c r="L55" s="1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</row>
    <row r="56" spans="1:74" s="1" customFormat="1">
      <c r="A56" s="10" t="str">
        <f>IF(E56&lt;&gt;"",1+MAX($A$24:A55),"")</f>
        <v/>
      </c>
      <c r="B56" s="4"/>
      <c r="C56" s="11"/>
      <c r="D56" s="12"/>
      <c r="E56" s="13"/>
      <c r="F56" s="14"/>
      <c r="G56" s="15"/>
      <c r="H56" s="16"/>
      <c r="I56" s="15"/>
      <c r="J56" s="15"/>
      <c r="K56" s="15"/>
      <c r="L56" s="1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4" s="1" customFormat="1">
      <c r="A57" s="10" t="str">
        <f>IF(E57&lt;&gt;"",1+MAX($A$24:A56),"")</f>
        <v/>
      </c>
      <c r="B57" s="4"/>
      <c r="C57" s="11"/>
      <c r="D57" s="12"/>
      <c r="E57" s="13"/>
      <c r="F57" s="14"/>
      <c r="G57" s="15"/>
      <c r="H57" s="16"/>
      <c r="I57" s="15"/>
      <c r="J57" s="15"/>
      <c r="K57" s="15"/>
      <c r="L57" s="1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</row>
    <row r="58" spans="1:74" s="1" customFormat="1">
      <c r="A58" s="10" t="str">
        <f>IF(E58&lt;&gt;"",1+MAX($A$24:A57),"")</f>
        <v/>
      </c>
      <c r="B58" s="4"/>
      <c r="C58" s="11"/>
      <c r="D58" s="12"/>
      <c r="E58" s="13"/>
      <c r="F58" s="14"/>
      <c r="G58" s="15"/>
      <c r="H58" s="16"/>
      <c r="I58" s="15"/>
      <c r="J58" s="15"/>
      <c r="K58" s="15"/>
      <c r="L58" s="1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</row>
    <row r="59" spans="1:74" s="1" customFormat="1">
      <c r="A59" s="10" t="str">
        <f>IF(E59&lt;&gt;"",1+MAX($A$24:A58),"")</f>
        <v/>
      </c>
      <c r="B59" s="4"/>
      <c r="C59" s="11"/>
      <c r="D59" s="12"/>
      <c r="E59" s="13"/>
      <c r="F59" s="14"/>
      <c r="G59" s="15"/>
      <c r="H59" s="16"/>
      <c r="I59" s="15"/>
      <c r="J59" s="15"/>
      <c r="K59" s="15"/>
      <c r="L59" s="1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</row>
    <row r="60" spans="1:74" s="1" customFormat="1">
      <c r="A60" s="10" t="str">
        <f>IF(E60&lt;&gt;"",1+MAX($A$24:A59),"")</f>
        <v/>
      </c>
      <c r="B60" s="4"/>
      <c r="C60" s="11"/>
      <c r="D60" s="12"/>
      <c r="E60" s="13"/>
      <c r="F60" s="14"/>
      <c r="G60" s="15"/>
      <c r="H60" s="16"/>
      <c r="I60" s="15"/>
      <c r="J60" s="15"/>
      <c r="K60" s="15"/>
      <c r="L60" s="1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</row>
    <row r="61" spans="1:74" s="1" customFormat="1">
      <c r="A61" s="10" t="str">
        <f>IF(E61&lt;&gt;"",1+MAX($A$24:A60),"")</f>
        <v/>
      </c>
      <c r="B61" s="4"/>
      <c r="C61" s="5"/>
      <c r="D61" s="6"/>
      <c r="E61" s="7"/>
      <c r="F61" s="3"/>
      <c r="G61" s="8"/>
      <c r="H61" s="9"/>
      <c r="I61" s="3"/>
      <c r="J61" s="3"/>
      <c r="K61" s="15"/>
      <c r="L61" s="1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</row>
    <row r="62" spans="1:74" s="1" customFormat="1">
      <c r="A62" s="10" t="str">
        <f>IF(E62&lt;&gt;"",1+MAX($A$24:A61),"")</f>
        <v/>
      </c>
      <c r="B62" s="4"/>
      <c r="C62" s="5"/>
      <c r="D62" s="6"/>
      <c r="E62" s="7"/>
      <c r="F62" s="3"/>
      <c r="G62" s="8"/>
      <c r="H62" s="9"/>
      <c r="I62" s="3"/>
      <c r="J62" s="3"/>
      <c r="K62" s="15"/>
      <c r="L62" s="1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</row>
    <row r="63" spans="1:74" s="1" customFormat="1">
      <c r="A63" s="10" t="str">
        <f>IF(E63&lt;&gt;"",1+MAX($A$24:A62),"")</f>
        <v/>
      </c>
      <c r="B63" s="4"/>
      <c r="C63" s="5"/>
      <c r="D63" s="6"/>
      <c r="E63" s="7"/>
      <c r="F63" s="3"/>
      <c r="G63" s="8"/>
      <c r="H63" s="9"/>
      <c r="I63" s="3"/>
      <c r="J63" s="3"/>
      <c r="K63" s="15"/>
      <c r="L63" s="1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1:74" s="1" customFormat="1">
      <c r="A64" s="10" t="str">
        <f>IF(E64&lt;&gt;"",1+MAX($A$24:A63),"")</f>
        <v/>
      </c>
      <c r="B64" s="4"/>
      <c r="C64" s="5"/>
      <c r="D64" s="6"/>
      <c r="E64" s="7"/>
      <c r="F64" s="3"/>
      <c r="G64" s="8"/>
      <c r="H64" s="9"/>
      <c r="I64" s="3"/>
      <c r="J64" s="3"/>
      <c r="K64" s="15"/>
      <c r="L64" s="1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</row>
    <row r="65" spans="1:74" s="1" customFormat="1">
      <c r="A65" s="10" t="str">
        <f>IF(E65&lt;&gt;"",1+MAX($A$24:A64),"")</f>
        <v/>
      </c>
      <c r="B65" s="4"/>
      <c r="C65" s="5"/>
      <c r="D65" s="6"/>
      <c r="E65" s="7"/>
      <c r="F65" s="3"/>
      <c r="G65" s="8"/>
      <c r="H65" s="9"/>
      <c r="I65" s="3"/>
      <c r="J65" s="3"/>
      <c r="K65" s="15"/>
      <c r="L65" s="1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</row>
    <row r="66" spans="1:74" s="1" customFormat="1">
      <c r="A66" s="10" t="str">
        <f>IF(E66&lt;&gt;"",1+MAX($A$24:A65),"")</f>
        <v/>
      </c>
      <c r="B66" s="4"/>
      <c r="C66" s="5"/>
      <c r="D66" s="6"/>
      <c r="E66" s="7"/>
      <c r="F66" s="3"/>
      <c r="G66" s="8"/>
      <c r="H66" s="9"/>
      <c r="I66" s="3"/>
      <c r="J66" s="3"/>
      <c r="K66" s="15"/>
      <c r="L66" s="1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</row>
    <row r="67" spans="1:74" s="1" customFormat="1">
      <c r="A67" s="10" t="str">
        <f>IF(E67&lt;&gt;"",1+MAX($A$24:A66),"")</f>
        <v/>
      </c>
      <c r="B67" s="4"/>
      <c r="C67" s="5"/>
      <c r="D67" s="6"/>
      <c r="E67" s="7"/>
      <c r="F67" s="3"/>
      <c r="G67" s="8"/>
      <c r="H67" s="9"/>
      <c r="I67" s="3"/>
      <c r="J67" s="3"/>
      <c r="K67" s="15"/>
      <c r="L67" s="15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</row>
    <row r="68" spans="1:74">
      <c r="A68" s="10" t="str">
        <f>IF(E68&lt;&gt;"",1+MAX($A$24:A67),"")</f>
        <v/>
      </c>
      <c r="K68" s="15"/>
      <c r="L68" s="15"/>
    </row>
    <row r="69" spans="1:74">
      <c r="A69" s="10" t="str">
        <f>IF(E69&lt;&gt;"",1+MAX($A$24:A68),"")</f>
        <v/>
      </c>
      <c r="K69" s="15"/>
      <c r="L69" s="15"/>
    </row>
    <row r="70" spans="1:74">
      <c r="A70" s="10" t="str">
        <f>IF(E70&lt;&gt;"",1+MAX($A$24:A69),"")</f>
        <v/>
      </c>
      <c r="K70" s="15"/>
      <c r="L70" s="15"/>
    </row>
    <row r="71" spans="1:74">
      <c r="A71" s="10" t="str">
        <f>IF(E71&lt;&gt;"",1+MAX($A$24:A70),"")</f>
        <v/>
      </c>
      <c r="K71" s="15"/>
      <c r="L71" s="15"/>
    </row>
    <row r="72" spans="1:74">
      <c r="A72" s="10" t="str">
        <f>IF(E72&lt;&gt;"",1+MAX($A$24:A71),"")</f>
        <v/>
      </c>
      <c r="K72" s="15"/>
      <c r="L72" s="15"/>
    </row>
    <row r="73" spans="1:74">
      <c r="A73" s="10" t="str">
        <f>IF(E73&lt;&gt;"",1+MAX($A$24:A72),"")</f>
        <v/>
      </c>
      <c r="K73" s="15"/>
      <c r="L73" s="15"/>
    </row>
    <row r="74" spans="1:74">
      <c r="A74" s="10" t="str">
        <f>IF(E74&lt;&gt;"",1+MAX($A$24:A73),"")</f>
        <v/>
      </c>
      <c r="K74" s="15"/>
      <c r="L74" s="15"/>
    </row>
    <row r="75" spans="1:74">
      <c r="A75" s="10" t="str">
        <f>IF(E75&lt;&gt;"",1+MAX($A$24:A74),"")</f>
        <v/>
      </c>
      <c r="K75" s="15"/>
      <c r="L75" s="15"/>
    </row>
    <row r="76" spans="1:74">
      <c r="A76" s="10" t="str">
        <f>IF(E76&lt;&gt;"",1+MAX($A$24:A75),"")</f>
        <v/>
      </c>
      <c r="K76" s="15"/>
      <c r="L76" s="15"/>
    </row>
    <row r="77" spans="1:74">
      <c r="A77" s="10" t="str">
        <f>IF(E77&lt;&gt;"",1+MAX($A$24:A76),"")</f>
        <v/>
      </c>
      <c r="K77" s="15"/>
      <c r="L77" s="15"/>
    </row>
    <row r="78" spans="1:74">
      <c r="A78" s="10" t="str">
        <f>IF(E78&lt;&gt;"",1+MAX($A$24:A77),"")</f>
        <v/>
      </c>
      <c r="K78" s="15"/>
      <c r="L78" s="15"/>
    </row>
    <row r="79" spans="1:74">
      <c r="A79" s="10" t="str">
        <f>IF(E79&lt;&gt;"",1+MAX($A$24:A78),"")</f>
        <v/>
      </c>
      <c r="K79" s="15"/>
      <c r="L79" s="15"/>
    </row>
    <row r="80" spans="1:74">
      <c r="A80" s="10" t="str">
        <f>IF(E80&lt;&gt;"",1+MAX($A$24:A79),"")</f>
        <v/>
      </c>
      <c r="K80" s="15"/>
      <c r="L80" s="15"/>
    </row>
    <row r="81" spans="1:12">
      <c r="A81" s="10" t="str">
        <f>IF(E81&lt;&gt;"",1+MAX($A$24:A80),"")</f>
        <v/>
      </c>
      <c r="K81" s="15"/>
      <c r="L81" s="15"/>
    </row>
    <row r="82" spans="1:12">
      <c r="A82" s="10" t="str">
        <f>IF(E82&lt;&gt;"",1+MAX($A$24:A81),"")</f>
        <v/>
      </c>
      <c r="K82" s="15"/>
      <c r="L82" s="15"/>
    </row>
    <row r="83" spans="1:12">
      <c r="A83" s="10" t="str">
        <f>IF(E83&lt;&gt;"",1+MAX($A$24:A82),"")</f>
        <v/>
      </c>
      <c r="K83" s="15"/>
      <c r="L83" s="15"/>
    </row>
    <row r="84" spans="1:12">
      <c r="A84" s="10" t="str">
        <f>IF(E84&lt;&gt;"",1+MAX($A$24:A83),"")</f>
        <v/>
      </c>
      <c r="K84" s="15"/>
      <c r="L84" s="15"/>
    </row>
    <row r="85" spans="1:12">
      <c r="A85" s="10" t="str">
        <f>IF(E85&lt;&gt;"",1+MAX($A$24:A84),"")</f>
        <v/>
      </c>
      <c r="K85" s="15"/>
      <c r="L85" s="15"/>
    </row>
    <row r="86" spans="1:12">
      <c r="A86" s="10" t="str">
        <f>IF(E86&lt;&gt;"",1+MAX($A$24:A85),"")</f>
        <v/>
      </c>
      <c r="K86" s="15"/>
      <c r="L86" s="15"/>
    </row>
    <row r="87" spans="1:12">
      <c r="A87" s="10" t="str">
        <f>IF(E87&lt;&gt;"",1+MAX($A$24:A86),"")</f>
        <v/>
      </c>
      <c r="K87" s="15"/>
      <c r="L87" s="15"/>
    </row>
    <row r="88" spans="1:12">
      <c r="A88" s="10" t="str">
        <f>IF(E88&lt;&gt;"",1+MAX($A$24:A87),"")</f>
        <v/>
      </c>
      <c r="K88" s="15"/>
      <c r="L88" s="15"/>
    </row>
    <row r="89" spans="1:12">
      <c r="A89" s="10" t="str">
        <f>IF(E89&lt;&gt;"",1+MAX($A$24:A88),"")</f>
        <v/>
      </c>
      <c r="K89" s="15"/>
      <c r="L89" s="15"/>
    </row>
    <row r="90" spans="1:12">
      <c r="A90" s="10" t="str">
        <f>IF(E90&lt;&gt;"",1+MAX($A$24:A89),"")</f>
        <v/>
      </c>
      <c r="K90" s="15"/>
      <c r="L90" s="15"/>
    </row>
    <row r="91" spans="1:12">
      <c r="A91" s="10" t="str">
        <f>IF(E91&lt;&gt;"",1+MAX($A$24:A90),"")</f>
        <v/>
      </c>
      <c r="K91" s="15"/>
      <c r="L91" s="15"/>
    </row>
    <row r="92" spans="1:12">
      <c r="A92" s="10" t="str">
        <f>IF(E92&lt;&gt;"",1+MAX($A$24:A91),"")</f>
        <v/>
      </c>
      <c r="K92" s="15"/>
      <c r="L92" s="15"/>
    </row>
    <row r="93" spans="1:12">
      <c r="A93" s="10" t="str">
        <f>IF(E93&lt;&gt;"",1+MAX($A$24:A92),"")</f>
        <v/>
      </c>
      <c r="K93" s="15"/>
      <c r="L93" s="15"/>
    </row>
    <row r="94" spans="1:12">
      <c r="A94" s="10" t="str">
        <f>IF(E94&lt;&gt;"",1+MAX($A$24:A93),"")</f>
        <v/>
      </c>
      <c r="K94" s="15"/>
      <c r="L94" s="15"/>
    </row>
    <row r="95" spans="1:12">
      <c r="A95" s="10" t="str">
        <f>IF(E95&lt;&gt;"",1+MAX($A$24:A94),"")</f>
        <v/>
      </c>
      <c r="K95" s="15"/>
      <c r="L95" s="15"/>
    </row>
    <row r="96" spans="1:12">
      <c r="A96" s="10" t="str">
        <f>IF(E96&lt;&gt;"",1+MAX($A$24:A95),"")</f>
        <v/>
      </c>
      <c r="K96" s="15"/>
      <c r="L96" s="15"/>
    </row>
    <row r="97" spans="1:12">
      <c r="A97" s="10" t="str">
        <f>IF(E97&lt;&gt;"",1+MAX($A$24:A96),"")</f>
        <v/>
      </c>
      <c r="K97" s="15"/>
      <c r="L97" s="15"/>
    </row>
    <row r="98" spans="1:12">
      <c r="A98" s="10" t="str">
        <f>IF(E98&lt;&gt;"",1+MAX($A$24:A97),"")</f>
        <v/>
      </c>
      <c r="K98" s="15"/>
      <c r="L98" s="15"/>
    </row>
    <row r="99" spans="1:12">
      <c r="A99" s="10" t="str">
        <f>IF(E99&lt;&gt;"",1+MAX($A$24:A98),"")</f>
        <v/>
      </c>
      <c r="K99" s="15"/>
      <c r="L99" s="15"/>
    </row>
    <row r="100" spans="1:12">
      <c r="A100" s="10" t="str">
        <f>IF(E100&lt;&gt;"",1+MAX($A$24:A99),"")</f>
        <v/>
      </c>
      <c r="K100" s="15"/>
      <c r="L100" s="15"/>
    </row>
    <row r="101" spans="1:12">
      <c r="A101" s="10" t="str">
        <f>IF(E101&lt;&gt;"",1+MAX($A$24:A100),"")</f>
        <v/>
      </c>
      <c r="K101" s="15"/>
      <c r="L101" s="15"/>
    </row>
    <row r="102" spans="1:12">
      <c r="A102" s="10" t="str">
        <f>IF(E102&lt;&gt;"",1+MAX($A$24:A101),"")</f>
        <v/>
      </c>
      <c r="K102" s="15"/>
      <c r="L102" s="15"/>
    </row>
    <row r="103" spans="1:12">
      <c r="A103" s="10" t="str">
        <f>IF(E103&lt;&gt;"",1+MAX($A$24:A102),"")</f>
        <v/>
      </c>
      <c r="K103" s="15"/>
      <c r="L103" s="15"/>
    </row>
    <row r="104" spans="1:12">
      <c r="A104" s="10" t="str">
        <f>IF(E104&lt;&gt;"",1+MAX($A$24:A103),"")</f>
        <v/>
      </c>
      <c r="K104" s="15"/>
      <c r="L104" s="15"/>
    </row>
    <row r="105" spans="1:12">
      <c r="A105" s="10" t="str">
        <f>IF(E105&lt;&gt;"",1+MAX($A$24:A104),"")</f>
        <v/>
      </c>
      <c r="K105" s="15"/>
      <c r="L105" s="15"/>
    </row>
    <row r="106" spans="1:12">
      <c r="A106" s="10" t="str">
        <f>IF(E106&lt;&gt;"",1+MAX($A$24:A105),"")</f>
        <v/>
      </c>
      <c r="K106" s="15"/>
      <c r="L106" s="15"/>
    </row>
    <row r="107" spans="1:12">
      <c r="A107" s="10" t="str">
        <f>IF(E107&lt;&gt;"",1+MAX($A$24:A106),"")</f>
        <v/>
      </c>
      <c r="K107" s="15"/>
      <c r="L107" s="15"/>
    </row>
    <row r="108" spans="1:12">
      <c r="A108" s="10" t="str">
        <f>IF(E108&lt;&gt;"",1+MAX($A$24:A107),"")</f>
        <v/>
      </c>
      <c r="K108" s="15"/>
      <c r="L108" s="15"/>
    </row>
    <row r="109" spans="1:12">
      <c r="A109" s="10" t="str">
        <f>IF(E109&lt;&gt;"",1+MAX($A$24:A108),"")</f>
        <v/>
      </c>
      <c r="K109" s="15"/>
      <c r="L109" s="15"/>
    </row>
    <row r="110" spans="1:12">
      <c r="A110" s="10" t="str">
        <f>IF(E110&lt;&gt;"",1+MAX($A$24:A109),"")</f>
        <v/>
      </c>
      <c r="K110" s="15"/>
      <c r="L110" s="15"/>
    </row>
    <row r="111" spans="1:12">
      <c r="A111" s="10" t="str">
        <f>IF(E111&lt;&gt;"",1+MAX($A$24:A110),"")</f>
        <v/>
      </c>
      <c r="K111" s="15"/>
      <c r="L111" s="15"/>
    </row>
    <row r="112" spans="1:12">
      <c r="A112" s="10" t="str">
        <f>IF(E112&lt;&gt;"",1+MAX($A$24:A111),"")</f>
        <v/>
      </c>
      <c r="K112" s="15"/>
      <c r="L112" s="15"/>
    </row>
    <row r="113" spans="1:12">
      <c r="A113" s="10" t="str">
        <f>IF(E113&lt;&gt;"",1+MAX($A$24:A112),"")</f>
        <v/>
      </c>
      <c r="K113" s="15"/>
      <c r="L113" s="15"/>
    </row>
    <row r="114" spans="1:12">
      <c r="A114" s="10" t="str">
        <f>IF(E114&lt;&gt;"",1+MAX($A$24:A113),"")</f>
        <v/>
      </c>
      <c r="K114" s="15"/>
      <c r="L114" s="15"/>
    </row>
    <row r="115" spans="1:12">
      <c r="A115" s="10" t="str">
        <f>IF(E115&lt;&gt;"",1+MAX($A$24:A114),"")</f>
        <v/>
      </c>
      <c r="K115" s="15"/>
      <c r="L115" s="15"/>
    </row>
    <row r="116" spans="1:12">
      <c r="A116" s="10" t="str">
        <f>IF(E116&lt;&gt;"",1+MAX($A$24:A115),"")</f>
        <v/>
      </c>
      <c r="K116" s="15"/>
      <c r="L116" s="15"/>
    </row>
    <row r="117" spans="1:12">
      <c r="A117" s="10" t="str">
        <f>IF(E117&lt;&gt;"",1+MAX($A$24:A116),"")</f>
        <v/>
      </c>
      <c r="K117" s="15"/>
      <c r="L117" s="15"/>
    </row>
    <row r="118" spans="1:12">
      <c r="A118" s="10" t="str">
        <f>IF(E118&lt;&gt;"",1+MAX($A$24:A117),"")</f>
        <v/>
      </c>
      <c r="K118" s="15"/>
      <c r="L118" s="15"/>
    </row>
    <row r="119" spans="1:12">
      <c r="A119" s="10" t="str">
        <f>IF(E119&lt;&gt;"",1+MAX($A$24:A118),"")</f>
        <v/>
      </c>
      <c r="K119" s="15"/>
      <c r="L119" s="15"/>
    </row>
    <row r="120" spans="1:12">
      <c r="A120" s="10" t="str">
        <f>IF(E120&lt;&gt;"",1+MAX($A$24:A119),"")</f>
        <v/>
      </c>
      <c r="K120" s="15"/>
      <c r="L120" s="15"/>
    </row>
    <row r="121" spans="1:12">
      <c r="A121" s="10" t="str">
        <f>IF(E121&lt;&gt;"",1+MAX($A$24:A120),"")</f>
        <v/>
      </c>
      <c r="K121" s="15"/>
      <c r="L121" s="15"/>
    </row>
    <row r="122" spans="1:12">
      <c r="A122" s="10" t="str">
        <f>IF(E122&lt;&gt;"",1+MAX($A$24:A121),"")</f>
        <v/>
      </c>
      <c r="K122" s="15"/>
      <c r="L122" s="15"/>
    </row>
    <row r="123" spans="1:12">
      <c r="A123" s="10" t="str">
        <f>IF(E123&lt;&gt;"",1+MAX($A$24:A122),"")</f>
        <v/>
      </c>
      <c r="K123" s="15"/>
      <c r="L123" s="15"/>
    </row>
    <row r="124" spans="1:12">
      <c r="A124" s="10" t="str">
        <f>IF(E124&lt;&gt;"",1+MAX($A$24:A123),"")</f>
        <v/>
      </c>
      <c r="K124" s="15"/>
      <c r="L124" s="15"/>
    </row>
    <row r="125" spans="1:12">
      <c r="A125" s="10" t="str">
        <f>IF(E125&lt;&gt;"",1+MAX($A$24:A124),"")</f>
        <v/>
      </c>
      <c r="K125" s="15"/>
      <c r="L125" s="15"/>
    </row>
    <row r="126" spans="1:12">
      <c r="A126" s="10" t="str">
        <f>IF(E126&lt;&gt;"",1+MAX($A$24:A125),"")</f>
        <v/>
      </c>
      <c r="K126" s="15"/>
      <c r="L126" s="15"/>
    </row>
    <row r="127" spans="1:12">
      <c r="A127" s="10" t="str">
        <f>IF(E127&lt;&gt;"",1+MAX($A$24:A126),"")</f>
        <v/>
      </c>
      <c r="K127" s="15"/>
      <c r="L127" s="15"/>
    </row>
    <row r="128" spans="1:12">
      <c r="A128" s="10" t="str">
        <f>IF(E128&lt;&gt;"",1+MAX($A$24:A127),"")</f>
        <v/>
      </c>
      <c r="K128" s="15"/>
      <c r="L128" s="15"/>
    </row>
    <row r="129" spans="1:12">
      <c r="A129" s="10" t="str">
        <f>IF(E129&lt;&gt;"",1+MAX($A$24:A128),"")</f>
        <v/>
      </c>
      <c r="K129" s="15"/>
      <c r="L129" s="15"/>
    </row>
    <row r="130" spans="1:12">
      <c r="A130" s="10" t="str">
        <f>IF(E130&lt;&gt;"",1+MAX($A$24:A129),"")</f>
        <v/>
      </c>
      <c r="K130" s="15"/>
      <c r="L130" s="15"/>
    </row>
    <row r="131" spans="1:12">
      <c r="A131" s="10" t="str">
        <f>IF(E131&lt;&gt;"",1+MAX($A$24:A130),"")</f>
        <v/>
      </c>
      <c r="K131" s="15"/>
      <c r="L131" s="15"/>
    </row>
    <row r="132" spans="1:12">
      <c r="A132" s="10" t="str">
        <f>IF(E132&lt;&gt;"",1+MAX($A$24:A131),"")</f>
        <v/>
      </c>
      <c r="K132" s="15"/>
      <c r="L132" s="15"/>
    </row>
    <row r="133" spans="1:12">
      <c r="A133" s="10" t="str">
        <f>IF(E133&lt;&gt;"",1+MAX($A$24:A132),"")</f>
        <v/>
      </c>
      <c r="K133" s="15"/>
      <c r="L133" s="15"/>
    </row>
    <row r="134" spans="1:12">
      <c r="A134" s="10" t="str">
        <f>IF(E134&lt;&gt;"",1+MAX($A$24:A133),"")</f>
        <v/>
      </c>
      <c r="K134" s="15"/>
      <c r="L134" s="15"/>
    </row>
    <row r="135" spans="1:12">
      <c r="A135" s="10" t="str">
        <f>IF(E135&lt;&gt;"",1+MAX($A$24:A134),"")</f>
        <v/>
      </c>
      <c r="K135" s="15"/>
      <c r="L135" s="15"/>
    </row>
    <row r="136" spans="1:12">
      <c r="A136" s="10" t="str">
        <f>IF(E136&lt;&gt;"",1+MAX($A$24:A135),"")</f>
        <v/>
      </c>
      <c r="K136" s="15"/>
      <c r="L136" s="15"/>
    </row>
    <row r="137" spans="1:12">
      <c r="A137" s="10" t="str">
        <f>IF(E137&lt;&gt;"",1+MAX($A$24:A136),"")</f>
        <v/>
      </c>
      <c r="K137" s="15"/>
      <c r="L137" s="15"/>
    </row>
    <row r="138" spans="1:12">
      <c r="A138" s="10" t="str">
        <f>IF(E138&lt;&gt;"",1+MAX($A$24:A137),"")</f>
        <v/>
      </c>
      <c r="K138" s="15"/>
      <c r="L138" s="15"/>
    </row>
    <row r="139" spans="1:12">
      <c r="A139" s="10" t="str">
        <f>IF(E139&lt;&gt;"",1+MAX($A$24:A138),"")</f>
        <v/>
      </c>
      <c r="K139" s="15"/>
      <c r="L139" s="15"/>
    </row>
    <row r="140" spans="1:12">
      <c r="A140" s="10" t="str">
        <f>IF(E140&lt;&gt;"",1+MAX($A$24:A139),"")</f>
        <v/>
      </c>
      <c r="K140" s="15"/>
      <c r="L140" s="15"/>
    </row>
    <row r="141" spans="1:12">
      <c r="A141" s="10" t="str">
        <f>IF(E141&lt;&gt;"",1+MAX($A$24:A140),"")</f>
        <v/>
      </c>
      <c r="K141" s="15"/>
      <c r="L141" s="15"/>
    </row>
    <row r="142" spans="1:12">
      <c r="A142" s="10" t="str">
        <f>IF(E142&lt;&gt;"",1+MAX($A$24:A141),"")</f>
        <v/>
      </c>
      <c r="K142" s="15"/>
      <c r="L142" s="15"/>
    </row>
    <row r="143" spans="1:12">
      <c r="A143" s="10" t="str">
        <f>IF(E143&lt;&gt;"",1+MAX($A$24:A142),"")</f>
        <v/>
      </c>
      <c r="K143" s="15"/>
      <c r="L143" s="15"/>
    </row>
    <row r="144" spans="1:12">
      <c r="A144" s="10" t="str">
        <f>IF(E144&lt;&gt;"",1+MAX($A$24:A143),"")</f>
        <v/>
      </c>
      <c r="K144" s="15"/>
      <c r="L144" s="15"/>
    </row>
    <row r="145" spans="1:12">
      <c r="A145" s="10" t="str">
        <f>IF(E145&lt;&gt;"",1+MAX($A$24:A144),"")</f>
        <v/>
      </c>
      <c r="K145" s="15"/>
      <c r="L145" s="15"/>
    </row>
    <row r="146" spans="1:12">
      <c r="A146" s="10" t="str">
        <f>IF(E146&lt;&gt;"",1+MAX($A$24:A145),"")</f>
        <v/>
      </c>
      <c r="K146" s="15"/>
      <c r="L146" s="15"/>
    </row>
    <row r="147" spans="1:12">
      <c r="A147" s="10" t="str">
        <f>IF(E147&lt;&gt;"",1+MAX($A$24:A146),"")</f>
        <v/>
      </c>
      <c r="K147" s="15"/>
      <c r="L147" s="15"/>
    </row>
    <row r="148" spans="1:12">
      <c r="A148" s="10" t="str">
        <f>IF(E148&lt;&gt;"",1+MAX($A$24:A147),"")</f>
        <v/>
      </c>
      <c r="K148" s="15"/>
      <c r="L148" s="15"/>
    </row>
    <row r="149" spans="1:12">
      <c r="A149" s="10" t="str">
        <f>IF(E149&lt;&gt;"",1+MAX($A$24:A148),"")</f>
        <v/>
      </c>
      <c r="K149" s="15"/>
      <c r="L149" s="15"/>
    </row>
    <row r="150" spans="1:12">
      <c r="A150" s="10" t="str">
        <f>IF(E150&lt;&gt;"",1+MAX($A$24:A149),"")</f>
        <v/>
      </c>
      <c r="K150" s="15"/>
      <c r="L150" s="15"/>
    </row>
    <row r="151" spans="1:12">
      <c r="A151" s="10" t="str">
        <f>IF(E151&lt;&gt;"",1+MAX($A$24:A150),"")</f>
        <v/>
      </c>
      <c r="K151" s="15"/>
      <c r="L151" s="15"/>
    </row>
    <row r="152" spans="1:12">
      <c r="A152" s="10" t="str">
        <f>IF(E152&lt;&gt;"",1+MAX($A$24:A151),"")</f>
        <v/>
      </c>
      <c r="K152" s="15"/>
      <c r="L152" s="15"/>
    </row>
    <row r="153" spans="1:12">
      <c r="A153" s="10" t="str">
        <f>IF(E153&lt;&gt;"",1+MAX($A$24:A152),"")</f>
        <v/>
      </c>
      <c r="K153" s="15"/>
      <c r="L153" s="15"/>
    </row>
    <row r="154" spans="1:12">
      <c r="A154" s="10" t="str">
        <f>IF(E154&lt;&gt;"",1+MAX($A$24:A153),"")</f>
        <v/>
      </c>
      <c r="K154" s="15"/>
      <c r="L154" s="15"/>
    </row>
    <row r="155" spans="1:12">
      <c r="A155" s="10" t="str">
        <f>IF(E155&lt;&gt;"",1+MAX($A$24:A154),"")</f>
        <v/>
      </c>
      <c r="K155" s="15"/>
      <c r="L155" s="15"/>
    </row>
    <row r="156" spans="1:12">
      <c r="A156" s="10" t="str">
        <f>IF(E156&lt;&gt;"",1+MAX($A$24:A155),"")</f>
        <v/>
      </c>
      <c r="K156" s="15"/>
      <c r="L156" s="15"/>
    </row>
    <row r="157" spans="1:12">
      <c r="A157" s="10" t="str">
        <f>IF(E157&lt;&gt;"",1+MAX($A$24:A156),"")</f>
        <v/>
      </c>
      <c r="K157" s="15"/>
      <c r="L157" s="15"/>
    </row>
    <row r="158" spans="1:12">
      <c r="A158" s="10" t="str">
        <f>IF(E158&lt;&gt;"",1+MAX($A$24:A157),"")</f>
        <v/>
      </c>
      <c r="K158" s="15"/>
      <c r="L158" s="15"/>
    </row>
    <row r="159" spans="1:12">
      <c r="A159" s="10" t="str">
        <f>IF(E159&lt;&gt;"",1+MAX($A$24:A158),"")</f>
        <v/>
      </c>
      <c r="K159" s="15"/>
      <c r="L159" s="15"/>
    </row>
    <row r="160" spans="1:12">
      <c r="A160" s="10" t="str">
        <f>IF(E160&lt;&gt;"",1+MAX($A$24:A159),"")</f>
        <v/>
      </c>
      <c r="K160" s="15"/>
      <c r="L160" s="15"/>
    </row>
    <row r="161" spans="1:12">
      <c r="A161" s="10" t="str">
        <f>IF(E161&lt;&gt;"",1+MAX($A$24:A160),"")</f>
        <v/>
      </c>
      <c r="K161" s="15"/>
      <c r="L161" s="15"/>
    </row>
    <row r="162" spans="1:12">
      <c r="A162" s="10" t="str">
        <f>IF(E162&lt;&gt;"",1+MAX($A$24:A161),"")</f>
        <v/>
      </c>
      <c r="K162" s="15"/>
      <c r="L162" s="15"/>
    </row>
    <row r="163" spans="1:12">
      <c r="A163" s="10" t="str">
        <f>IF(E163&lt;&gt;"",1+MAX($A$24:A162),"")</f>
        <v/>
      </c>
      <c r="K163" s="15"/>
      <c r="L163" s="15"/>
    </row>
    <row r="164" spans="1:12">
      <c r="A164" s="10" t="str">
        <f>IF(E164&lt;&gt;"",1+MAX($A$24:A163),"")</f>
        <v/>
      </c>
      <c r="K164" s="15"/>
      <c r="L164" s="15"/>
    </row>
    <row r="165" spans="1:12">
      <c r="A165" s="10" t="str">
        <f>IF(E165&lt;&gt;"",1+MAX($A$24:A164),"")</f>
        <v/>
      </c>
      <c r="K165" s="15"/>
      <c r="L165" s="15"/>
    </row>
    <row r="166" spans="1:12">
      <c r="A166" s="10" t="str">
        <f>IF(E166&lt;&gt;"",1+MAX($A$24:A165),"")</f>
        <v/>
      </c>
      <c r="K166" s="15"/>
      <c r="L166" s="15"/>
    </row>
    <row r="167" spans="1:12">
      <c r="A167" s="10" t="str">
        <f>IF(E167&lt;&gt;"",1+MAX($A$24:A166),"")</f>
        <v/>
      </c>
      <c r="K167" s="15"/>
      <c r="L167" s="15"/>
    </row>
    <row r="168" spans="1:12">
      <c r="A168" s="10" t="str">
        <f>IF(E168&lt;&gt;"",1+MAX($A$24:A167),"")</f>
        <v/>
      </c>
      <c r="K168" s="15"/>
      <c r="L168" s="15"/>
    </row>
    <row r="169" spans="1:12">
      <c r="A169" s="10" t="str">
        <f>IF(E169&lt;&gt;"",1+MAX($A$24:A168),"")</f>
        <v/>
      </c>
      <c r="K169" s="15"/>
      <c r="L169" s="15"/>
    </row>
    <row r="170" spans="1:12">
      <c r="A170" s="10" t="str">
        <f>IF(E170&lt;&gt;"",1+MAX($A$24:A169),"")</f>
        <v/>
      </c>
      <c r="K170" s="15"/>
      <c r="L170" s="15"/>
    </row>
    <row r="171" spans="1:12">
      <c r="A171" s="10" t="str">
        <f>IF(E171&lt;&gt;"",1+MAX($A$24:A170),"")</f>
        <v/>
      </c>
      <c r="K171" s="15"/>
      <c r="L171" s="15"/>
    </row>
    <row r="172" spans="1:12">
      <c r="A172" s="10" t="str">
        <f>IF(E172&lt;&gt;"",1+MAX($A$24:A171),"")</f>
        <v/>
      </c>
      <c r="K172" s="15"/>
      <c r="L172" s="15"/>
    </row>
    <row r="173" spans="1:12">
      <c r="A173" s="10" t="str">
        <f>IF(E173&lt;&gt;"",1+MAX($A$24:A172),"")</f>
        <v/>
      </c>
      <c r="K173" s="15"/>
      <c r="L173" s="15"/>
    </row>
    <row r="174" spans="1:12">
      <c r="A174" s="10" t="str">
        <f>IF(E174&lt;&gt;"",1+MAX($A$24:A173),"")</f>
        <v/>
      </c>
      <c r="K174" s="15"/>
      <c r="L174" s="15"/>
    </row>
    <row r="175" spans="1:12">
      <c r="A175" s="10" t="str">
        <f>IF(E175&lt;&gt;"",1+MAX($A$24:A174),"")</f>
        <v/>
      </c>
      <c r="K175" s="15"/>
      <c r="L175" s="15"/>
    </row>
    <row r="176" spans="1:12">
      <c r="A176" s="10" t="str">
        <f>IF(E176&lt;&gt;"",1+MAX($A$24:A175),"")</f>
        <v/>
      </c>
      <c r="K176" s="15"/>
      <c r="L176" s="15"/>
    </row>
    <row r="177" spans="1:12">
      <c r="A177" s="10" t="str">
        <f>IF(E177&lt;&gt;"",1+MAX($A$24:A176),"")</f>
        <v/>
      </c>
      <c r="K177" s="15"/>
      <c r="L177" s="15"/>
    </row>
    <row r="178" spans="1:12">
      <c r="A178" s="10" t="str">
        <f>IF(E178&lt;&gt;"",1+MAX($A$24:A177),"")</f>
        <v/>
      </c>
      <c r="K178" s="15"/>
      <c r="L178" s="15"/>
    </row>
    <row r="179" spans="1:12">
      <c r="A179" s="10" t="str">
        <f>IF(E179&lt;&gt;"",1+MAX($A$24:A178),"")</f>
        <v/>
      </c>
      <c r="K179" s="15"/>
      <c r="L179" s="15"/>
    </row>
    <row r="180" spans="1:12">
      <c r="A180" s="10" t="str">
        <f>IF(E180&lt;&gt;"",1+MAX($A$24:A179),"")</f>
        <v/>
      </c>
      <c r="K180" s="15"/>
      <c r="L180" s="15"/>
    </row>
    <row r="181" spans="1:12">
      <c r="A181" s="10" t="str">
        <f>IF(E181&lt;&gt;"",1+MAX($A$24:A180),"")</f>
        <v/>
      </c>
      <c r="K181" s="15"/>
      <c r="L181" s="15"/>
    </row>
    <row r="182" spans="1:12">
      <c r="A182" s="10" t="str">
        <f>IF(E182&lt;&gt;"",1+MAX($A$24:A181),"")</f>
        <v/>
      </c>
      <c r="K182" s="15"/>
      <c r="L182" s="15"/>
    </row>
    <row r="183" spans="1:12">
      <c r="A183" s="10" t="str">
        <f>IF(E183&lt;&gt;"",1+MAX($A$24:A182),"")</f>
        <v/>
      </c>
      <c r="K183" s="15"/>
      <c r="L183" s="15"/>
    </row>
    <row r="184" spans="1:12">
      <c r="K184" s="15"/>
      <c r="L184" s="15"/>
    </row>
    <row r="185" spans="1:12">
      <c r="K185" s="15"/>
      <c r="L185" s="15"/>
    </row>
    <row r="186" spans="1:12">
      <c r="K186" s="15"/>
      <c r="L186" s="15"/>
    </row>
    <row r="187" spans="1:12">
      <c r="K187" s="15"/>
      <c r="L187" s="15"/>
    </row>
    <row r="188" spans="1:12">
      <c r="K188" s="15"/>
      <c r="L188" s="15"/>
    </row>
    <row r="189" spans="1:12">
      <c r="K189" s="15"/>
      <c r="L189" s="15"/>
    </row>
    <row r="190" spans="1:12">
      <c r="K190" s="15"/>
      <c r="L190" s="15"/>
    </row>
    <row r="191" spans="1:12">
      <c r="K191" s="15"/>
      <c r="L191" s="15"/>
    </row>
    <row r="192" spans="1:12">
      <c r="K192" s="15"/>
      <c r="L192" s="15"/>
    </row>
    <row r="193" spans="11:12">
      <c r="K193" s="15"/>
      <c r="L193" s="15"/>
    </row>
    <row r="194" spans="11:12">
      <c r="K194" s="15"/>
      <c r="L194" s="15"/>
    </row>
    <row r="195" spans="11:12">
      <c r="K195" s="15"/>
      <c r="L195" s="15"/>
    </row>
    <row r="196" spans="11:12">
      <c r="K196" s="15"/>
      <c r="L196" s="15"/>
    </row>
    <row r="197" spans="11:12">
      <c r="K197" s="15"/>
      <c r="L197" s="15"/>
    </row>
    <row r="198" spans="11:12">
      <c r="K198" s="15"/>
      <c r="L198" s="15"/>
    </row>
    <row r="199" spans="11:12">
      <c r="K199" s="15"/>
      <c r="L199" s="15"/>
    </row>
    <row r="200" spans="11:12">
      <c r="K200" s="15"/>
      <c r="L200" s="15"/>
    </row>
    <row r="201" spans="11:12">
      <c r="K201" s="15"/>
      <c r="L201" s="15"/>
    </row>
    <row r="202" spans="11:12">
      <c r="K202" s="15"/>
      <c r="L202" s="15"/>
    </row>
    <row r="203" spans="11:12">
      <c r="K203" s="15"/>
      <c r="L203" s="15"/>
    </row>
    <row r="204" spans="11:12">
      <c r="K204" s="15"/>
      <c r="L204" s="15"/>
    </row>
    <row r="205" spans="11:12">
      <c r="K205" s="15"/>
      <c r="L205" s="15"/>
    </row>
    <row r="206" spans="11:12">
      <c r="K206" s="15"/>
      <c r="L206" s="15"/>
    </row>
    <row r="207" spans="11:12">
      <c r="K207" s="15"/>
      <c r="L207" s="15"/>
    </row>
    <row r="208" spans="11:12">
      <c r="K208" s="15"/>
      <c r="L208" s="15"/>
    </row>
    <row r="209" spans="11:12">
      <c r="K209" s="15"/>
      <c r="L209" s="15"/>
    </row>
    <row r="210" spans="11:12">
      <c r="K210" s="15"/>
      <c r="L210" s="15"/>
    </row>
    <row r="211" spans="11:12">
      <c r="K211" s="15"/>
      <c r="L211" s="15"/>
    </row>
    <row r="212" spans="11:12">
      <c r="K212" s="15"/>
      <c r="L212" s="15"/>
    </row>
    <row r="213" spans="11:12">
      <c r="K213" s="15"/>
      <c r="L213" s="15"/>
    </row>
    <row r="214" spans="11:12">
      <c r="K214" s="15"/>
      <c r="L214" s="15"/>
    </row>
    <row r="215" spans="11:12">
      <c r="K215" s="15"/>
      <c r="L215" s="15"/>
    </row>
    <row r="216" spans="11:12">
      <c r="K216" s="15"/>
      <c r="L216" s="15"/>
    </row>
    <row r="217" spans="11:12">
      <c r="K217" s="15"/>
      <c r="L217" s="15"/>
    </row>
    <row r="218" spans="11:12">
      <c r="K218" s="15"/>
      <c r="L218" s="15"/>
    </row>
    <row r="219" spans="11:12">
      <c r="K219" s="15"/>
      <c r="L219" s="15"/>
    </row>
    <row r="220" spans="11:12">
      <c r="K220" s="15"/>
      <c r="L220" s="15"/>
    </row>
    <row r="221" spans="11:12">
      <c r="K221" s="15"/>
      <c r="L221" s="15"/>
    </row>
    <row r="222" spans="11:12">
      <c r="K222" s="15"/>
      <c r="L222" s="15"/>
    </row>
    <row r="223" spans="11:12">
      <c r="K223" s="15"/>
      <c r="L223" s="15"/>
    </row>
    <row r="224" spans="11:12">
      <c r="K224" s="15"/>
      <c r="L224" s="15"/>
    </row>
    <row r="225" spans="11:12">
      <c r="K225" s="15"/>
      <c r="L225" s="15"/>
    </row>
    <row r="226" spans="11:12">
      <c r="K226" s="15"/>
      <c r="L226" s="15"/>
    </row>
    <row r="227" spans="11:12">
      <c r="K227" s="15"/>
      <c r="L227" s="15"/>
    </row>
    <row r="228" spans="11:12">
      <c r="K228" s="15"/>
      <c r="L228" s="15"/>
    </row>
    <row r="229" spans="11:12">
      <c r="K229" s="15"/>
      <c r="L229" s="15"/>
    </row>
    <row r="230" spans="11:12">
      <c r="K230" s="15"/>
      <c r="L230" s="15"/>
    </row>
    <row r="231" spans="11:12">
      <c r="K231" s="15"/>
      <c r="L231" s="15"/>
    </row>
    <row r="232" spans="11:12">
      <c r="K232" s="15"/>
      <c r="L232" s="15"/>
    </row>
    <row r="233" spans="11:12">
      <c r="K233" s="15"/>
      <c r="L233" s="15"/>
    </row>
    <row r="234" spans="11:12">
      <c r="K234" s="15"/>
      <c r="L234" s="15"/>
    </row>
    <row r="235" spans="11:12">
      <c r="K235" s="15"/>
      <c r="L235" s="15"/>
    </row>
    <row r="236" spans="11:12">
      <c r="K236" s="15"/>
      <c r="L236" s="15"/>
    </row>
    <row r="237" spans="11:12">
      <c r="K237" s="15"/>
      <c r="L237" s="15"/>
    </row>
    <row r="238" spans="11:12">
      <c r="K238" s="15"/>
      <c r="L238" s="15"/>
    </row>
    <row r="239" spans="11:12">
      <c r="K239" s="15"/>
      <c r="L239" s="15"/>
    </row>
    <row r="240" spans="11:12">
      <c r="K240" s="15"/>
      <c r="L240" s="15"/>
    </row>
    <row r="241" spans="11:12">
      <c r="K241" s="15"/>
      <c r="L241" s="15"/>
    </row>
    <row r="242" spans="11:12">
      <c r="K242" s="15"/>
      <c r="L242" s="15"/>
    </row>
    <row r="243" spans="11:12">
      <c r="K243" s="15"/>
      <c r="L243" s="15"/>
    </row>
    <row r="244" spans="11:12">
      <c r="K244" s="15"/>
      <c r="L244" s="15"/>
    </row>
    <row r="245" spans="11:12">
      <c r="K245" s="15"/>
      <c r="L245" s="15"/>
    </row>
    <row r="246" spans="11:12">
      <c r="K246" s="15"/>
      <c r="L246" s="15"/>
    </row>
    <row r="247" spans="11:12">
      <c r="K247" s="15"/>
      <c r="L247" s="15"/>
    </row>
    <row r="248" spans="11:12">
      <c r="K248" s="15"/>
      <c r="L248" s="15"/>
    </row>
    <row r="249" spans="11:12">
      <c r="K249" s="15"/>
      <c r="L249" s="15"/>
    </row>
    <row r="250" spans="11:12">
      <c r="K250" s="15"/>
      <c r="L250" s="15"/>
    </row>
    <row r="251" spans="11:12">
      <c r="K251" s="15"/>
      <c r="L251" s="15"/>
    </row>
    <row r="252" spans="11:12">
      <c r="K252" s="15"/>
      <c r="L252" s="15"/>
    </row>
    <row r="253" spans="11:12">
      <c r="K253" s="15"/>
      <c r="L253" s="15"/>
    </row>
    <row r="254" spans="11:12">
      <c r="K254" s="15"/>
      <c r="L254" s="15"/>
    </row>
    <row r="255" spans="11:12">
      <c r="K255" s="15"/>
      <c r="L255" s="15"/>
    </row>
    <row r="256" spans="11:12">
      <c r="K256" s="15"/>
      <c r="L256" s="15"/>
    </row>
    <row r="257" spans="11:12">
      <c r="K257" s="15"/>
      <c r="L257" s="15"/>
    </row>
    <row r="258" spans="11:12">
      <c r="K258" s="15"/>
      <c r="L258" s="15"/>
    </row>
    <row r="259" spans="11:12">
      <c r="K259" s="15"/>
      <c r="L259" s="15"/>
    </row>
    <row r="260" spans="11:12">
      <c r="K260" s="15"/>
      <c r="L260" s="15"/>
    </row>
    <row r="261" spans="11:12">
      <c r="K261" s="15"/>
      <c r="L261" s="15"/>
    </row>
    <row r="262" spans="11:12">
      <c r="K262" s="15"/>
      <c r="L262" s="15"/>
    </row>
    <row r="263" spans="11:12">
      <c r="K263" s="15"/>
      <c r="L263" s="15"/>
    </row>
    <row r="264" spans="11:12">
      <c r="K264" s="15"/>
      <c r="L264" s="15"/>
    </row>
    <row r="265" spans="11:12">
      <c r="K265" s="15"/>
      <c r="L265" s="15"/>
    </row>
    <row r="266" spans="11:12">
      <c r="K266" s="15"/>
      <c r="L266" s="15"/>
    </row>
    <row r="267" spans="11:12">
      <c r="K267" s="15"/>
      <c r="L267" s="15"/>
    </row>
    <row r="268" spans="11:12">
      <c r="K268" s="15"/>
      <c r="L268" s="15"/>
    </row>
    <row r="269" spans="11:12">
      <c r="K269" s="15"/>
      <c r="L269" s="15"/>
    </row>
    <row r="270" spans="11:12">
      <c r="K270" s="15"/>
      <c r="L270" s="15"/>
    </row>
    <row r="271" spans="11:12">
      <c r="K271" s="15"/>
      <c r="L271" s="15"/>
    </row>
    <row r="272" spans="11:12">
      <c r="K272" s="15"/>
      <c r="L272" s="15"/>
    </row>
    <row r="273" spans="11:12">
      <c r="K273" s="15"/>
      <c r="L273" s="15"/>
    </row>
    <row r="274" spans="11:12">
      <c r="K274" s="15"/>
      <c r="L274" s="15"/>
    </row>
    <row r="275" spans="11:12">
      <c r="K275" s="15"/>
      <c r="L275" s="15"/>
    </row>
    <row r="276" spans="11:12">
      <c r="K276" s="15"/>
      <c r="L276" s="15"/>
    </row>
    <row r="277" spans="11:12">
      <c r="K277" s="15"/>
      <c r="L277" s="15"/>
    </row>
    <row r="278" spans="11:12">
      <c r="K278" s="15"/>
      <c r="L278" s="15"/>
    </row>
    <row r="279" spans="11:12">
      <c r="K279" s="15"/>
      <c r="L279" s="15"/>
    </row>
    <row r="280" spans="11:12">
      <c r="K280" s="15"/>
      <c r="L280" s="15"/>
    </row>
    <row r="281" spans="11:12">
      <c r="K281" s="15"/>
      <c r="L281" s="15"/>
    </row>
    <row r="282" spans="11:12">
      <c r="K282" s="15"/>
      <c r="L282" s="15"/>
    </row>
    <row r="283" spans="11:12">
      <c r="K283" s="15"/>
      <c r="L283" s="15"/>
    </row>
    <row r="284" spans="11:12">
      <c r="K284" s="15"/>
      <c r="L284" s="15"/>
    </row>
    <row r="285" spans="11:12">
      <c r="K285" s="15"/>
      <c r="L285" s="15"/>
    </row>
    <row r="286" spans="11:12">
      <c r="K286" s="15"/>
      <c r="L286" s="15"/>
    </row>
    <row r="287" spans="11:12">
      <c r="K287" s="15"/>
      <c r="L287" s="15"/>
    </row>
    <row r="288" spans="11:12">
      <c r="K288" s="15"/>
      <c r="L288" s="15"/>
    </row>
    <row r="289" spans="11:12">
      <c r="K289" s="15"/>
      <c r="L289" s="15"/>
    </row>
    <row r="290" spans="11:12">
      <c r="K290" s="15"/>
      <c r="L290" s="15"/>
    </row>
    <row r="291" spans="11:12">
      <c r="K291" s="15"/>
      <c r="L291" s="15"/>
    </row>
    <row r="292" spans="11:12">
      <c r="K292" s="15"/>
      <c r="L292" s="15"/>
    </row>
    <row r="293" spans="11:12">
      <c r="K293" s="15"/>
      <c r="L293" s="15"/>
    </row>
    <row r="294" spans="11:12">
      <c r="K294" s="15"/>
      <c r="L294" s="15"/>
    </row>
    <row r="295" spans="11:12">
      <c r="K295" s="15"/>
      <c r="L295" s="15"/>
    </row>
    <row r="296" spans="11:12">
      <c r="K296" s="15"/>
      <c r="L296" s="15"/>
    </row>
    <row r="297" spans="11:12">
      <c r="K297" s="15"/>
      <c r="L297" s="15"/>
    </row>
    <row r="298" spans="11:12">
      <c r="K298" s="15"/>
      <c r="L298" s="15"/>
    </row>
    <row r="299" spans="11:12">
      <c r="K299" s="15"/>
      <c r="L299" s="15"/>
    </row>
    <row r="300" spans="11:12">
      <c r="K300" s="15"/>
      <c r="L300" s="15"/>
    </row>
    <row r="301" spans="11:12">
      <c r="K301" s="15"/>
      <c r="L301" s="15"/>
    </row>
    <row r="302" spans="11:12">
      <c r="K302" s="15"/>
      <c r="L302" s="15"/>
    </row>
    <row r="303" spans="11:12">
      <c r="K303" s="15"/>
      <c r="L303" s="15"/>
    </row>
    <row r="304" spans="11:12">
      <c r="K304" s="15"/>
      <c r="L304" s="15"/>
    </row>
    <row r="305" spans="11:12">
      <c r="K305" s="15"/>
      <c r="L305" s="15"/>
    </row>
    <row r="306" spans="11:12">
      <c r="K306" s="15"/>
      <c r="L306" s="15"/>
    </row>
    <row r="307" spans="11:12">
      <c r="K307" s="15"/>
      <c r="L307" s="15"/>
    </row>
    <row r="308" spans="11:12">
      <c r="K308" s="15"/>
      <c r="L308" s="15"/>
    </row>
    <row r="309" spans="11:12">
      <c r="K309" s="15"/>
      <c r="L309" s="15"/>
    </row>
    <row r="310" spans="11:12">
      <c r="K310" s="15"/>
      <c r="L310" s="15"/>
    </row>
    <row r="311" spans="11:12">
      <c r="K311" s="15"/>
      <c r="L311" s="15"/>
    </row>
    <row r="312" spans="11:12">
      <c r="K312" s="15"/>
      <c r="L312" s="15"/>
    </row>
    <row r="313" spans="11:12">
      <c r="K313" s="15"/>
      <c r="L313" s="15"/>
    </row>
    <row r="314" spans="11:12">
      <c r="K314" s="15"/>
      <c r="L314" s="15"/>
    </row>
    <row r="315" spans="11:12">
      <c r="K315" s="15"/>
      <c r="L315" s="15"/>
    </row>
    <row r="316" spans="11:12">
      <c r="K316" s="15"/>
      <c r="L316" s="15"/>
    </row>
    <row r="317" spans="11:12">
      <c r="K317" s="15"/>
      <c r="L317" s="15"/>
    </row>
    <row r="318" spans="11:12">
      <c r="K318" s="15"/>
      <c r="L318" s="15"/>
    </row>
    <row r="319" spans="11:12">
      <c r="K319" s="15"/>
      <c r="L319" s="15"/>
    </row>
    <row r="320" spans="11:12">
      <c r="K320" s="15"/>
      <c r="L320" s="15"/>
    </row>
    <row r="321" spans="11:12">
      <c r="K321" s="15"/>
      <c r="L321" s="15"/>
    </row>
    <row r="322" spans="11:12">
      <c r="K322" s="15"/>
      <c r="L322" s="15"/>
    </row>
    <row r="323" spans="11:12">
      <c r="K323" s="15"/>
      <c r="L323" s="15"/>
    </row>
    <row r="324" spans="11:12">
      <c r="K324" s="15"/>
      <c r="L324" s="15"/>
    </row>
    <row r="325" spans="11:12">
      <c r="K325" s="15"/>
      <c r="L325" s="15"/>
    </row>
    <row r="326" spans="11:12">
      <c r="K326" s="15"/>
      <c r="L326" s="15"/>
    </row>
    <row r="327" spans="11:12">
      <c r="K327" s="15"/>
      <c r="L327" s="15"/>
    </row>
    <row r="328" spans="11:12">
      <c r="K328" s="15"/>
      <c r="L328" s="15"/>
    </row>
    <row r="329" spans="11:12">
      <c r="K329" s="15"/>
      <c r="L329" s="15"/>
    </row>
    <row r="330" spans="11:12">
      <c r="K330" s="15"/>
      <c r="L330" s="15"/>
    </row>
    <row r="331" spans="11:12">
      <c r="K331" s="15"/>
      <c r="L331" s="15"/>
    </row>
    <row r="332" spans="11:12">
      <c r="K332" s="15"/>
      <c r="L332" s="15"/>
    </row>
    <row r="333" spans="11:12">
      <c r="K333" s="15"/>
      <c r="L333" s="15"/>
    </row>
    <row r="334" spans="11:12">
      <c r="K334" s="15"/>
      <c r="L334" s="15"/>
    </row>
    <row r="335" spans="11:12">
      <c r="K335" s="15"/>
      <c r="L335" s="15"/>
    </row>
    <row r="336" spans="11:12">
      <c r="K336" s="15"/>
      <c r="L336" s="15"/>
    </row>
    <row r="337" spans="11:12">
      <c r="K337" s="15"/>
      <c r="L337" s="15"/>
    </row>
    <row r="338" spans="11:12">
      <c r="K338" s="15"/>
      <c r="L338" s="15"/>
    </row>
    <row r="339" spans="11:12">
      <c r="K339" s="15"/>
      <c r="L339" s="15"/>
    </row>
    <row r="340" spans="11:12">
      <c r="K340" s="15"/>
      <c r="L340" s="15"/>
    </row>
    <row r="341" spans="11:12">
      <c r="K341" s="15"/>
      <c r="L341" s="15"/>
    </row>
    <row r="342" spans="11:12">
      <c r="K342" s="15"/>
      <c r="L342" s="15"/>
    </row>
    <row r="343" spans="11:12">
      <c r="K343" s="15"/>
      <c r="L343" s="15"/>
    </row>
    <row r="344" spans="11:12">
      <c r="K344" s="15"/>
      <c r="L344" s="15"/>
    </row>
    <row r="345" spans="11:12">
      <c r="K345" s="15"/>
      <c r="L345" s="15"/>
    </row>
    <row r="346" spans="11:12">
      <c r="K346" s="15"/>
      <c r="L346" s="15"/>
    </row>
    <row r="347" spans="11:12">
      <c r="K347" s="15"/>
      <c r="L347" s="15"/>
    </row>
    <row r="348" spans="11:12">
      <c r="K348" s="15"/>
      <c r="L348" s="15"/>
    </row>
    <row r="349" spans="11:12">
      <c r="K349" s="15"/>
      <c r="L349" s="15"/>
    </row>
    <row r="350" spans="11:12">
      <c r="K350" s="15"/>
      <c r="L350" s="15"/>
    </row>
    <row r="351" spans="11:12">
      <c r="K351" s="15"/>
      <c r="L351" s="15"/>
    </row>
    <row r="352" spans="11:12">
      <c r="K352" s="15"/>
      <c r="L352" s="15"/>
    </row>
    <row r="353" spans="11:12">
      <c r="K353" s="15"/>
      <c r="L353" s="15"/>
    </row>
    <row r="354" spans="11:12">
      <c r="K354" s="15"/>
      <c r="L354" s="15"/>
    </row>
    <row r="355" spans="11:12">
      <c r="K355" s="15"/>
      <c r="L355" s="15"/>
    </row>
    <row r="356" spans="11:12">
      <c r="K356" s="15"/>
      <c r="L356" s="15"/>
    </row>
    <row r="357" spans="11:12">
      <c r="K357" s="15"/>
      <c r="L357" s="15"/>
    </row>
    <row r="358" spans="11:12">
      <c r="K358" s="15"/>
      <c r="L358" s="15"/>
    </row>
    <row r="359" spans="11:12">
      <c r="K359" s="15"/>
      <c r="L359" s="15"/>
    </row>
    <row r="360" spans="11:12">
      <c r="K360" s="15"/>
      <c r="L360" s="15"/>
    </row>
    <row r="361" spans="11:12">
      <c r="K361" s="15"/>
      <c r="L361" s="15"/>
    </row>
    <row r="362" spans="11:12">
      <c r="K362" s="15"/>
      <c r="L362" s="15"/>
    </row>
    <row r="363" spans="11:12">
      <c r="K363" s="15"/>
      <c r="L363" s="15"/>
    </row>
    <row r="364" spans="11:12">
      <c r="K364" s="15"/>
      <c r="L364" s="15"/>
    </row>
    <row r="365" spans="11:12">
      <c r="K365" s="15"/>
      <c r="L365" s="15"/>
    </row>
    <row r="366" spans="11:12">
      <c r="K366" s="15"/>
      <c r="L366" s="15"/>
    </row>
    <row r="367" spans="11:12">
      <c r="K367" s="15"/>
      <c r="L367" s="15"/>
    </row>
    <row r="368" spans="11:12">
      <c r="K368" s="15"/>
      <c r="L368" s="15"/>
    </row>
    <row r="369" spans="11:12">
      <c r="K369" s="15"/>
      <c r="L369" s="15"/>
    </row>
    <row r="370" spans="11:12">
      <c r="K370" s="15"/>
      <c r="L370" s="15"/>
    </row>
  </sheetData>
  <mergeCells count="12">
    <mergeCell ref="A24:M25"/>
    <mergeCell ref="A1:M1"/>
    <mergeCell ref="E2:H2"/>
    <mergeCell ref="E4:H4"/>
    <mergeCell ref="A9:L9"/>
    <mergeCell ref="C2:C3"/>
    <mergeCell ref="C4:C5"/>
    <mergeCell ref="L4:L5"/>
    <mergeCell ref="A2:B3"/>
    <mergeCell ref="A4:B5"/>
    <mergeCell ref="J4:K5"/>
    <mergeCell ref="M4:M5"/>
  </mergeCells>
  <pageMargins left="0.7" right="0.7" top="0.75" bottom="0.75" header="0.3" footer="0.3"/>
  <pageSetup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S489"/>
  <sheetViews>
    <sheetView showGridLines="0" zoomScale="55" zoomScaleNormal="55" zoomScaleSheetLayoutView="160" zoomScalePageLayoutView="10" workbookViewId="0">
      <pane ySplit="5" topLeftCell="A21" activePane="bottomLeft" state="frozen"/>
      <selection pane="bottomLeft" activeCell="C19" sqref="C19"/>
    </sheetView>
  </sheetViews>
  <sheetFormatPr defaultColWidth="9" defaultRowHeight="15"/>
  <cols>
    <col min="1" max="1" width="9.3046875" style="30" customWidth="1"/>
    <col min="2" max="2" width="14.69140625" style="46" customWidth="1"/>
    <col min="3" max="3" width="74.69140625" style="137" customWidth="1"/>
    <col min="4" max="4" width="11.69140625" style="138" customWidth="1"/>
    <col min="5" max="5" width="11.53515625" style="30" customWidth="1"/>
    <col min="6" max="6" width="14.3046875" style="139" customWidth="1"/>
    <col min="7" max="7" width="9.3046875" style="140" customWidth="1"/>
    <col min="8" max="8" width="16" style="219" customWidth="1"/>
    <col min="9" max="9" width="16.69140625" style="141" customWidth="1"/>
    <col min="10" max="10" width="16.69140625" style="219" customWidth="1"/>
    <col min="11" max="11" width="14.69140625" style="141" customWidth="1"/>
    <col min="12" max="12" width="13.3046875" style="30" customWidth="1"/>
    <col min="13" max="13" width="12.84375" style="30" customWidth="1"/>
    <col min="14" max="14" width="14.69140625" style="30" customWidth="1"/>
    <col min="15" max="15" width="16.3046875" style="30" customWidth="1"/>
    <col min="16" max="16" width="17.3828125" style="30" customWidth="1"/>
    <col min="17" max="16384" width="9" style="30"/>
  </cols>
  <sheetData>
    <row r="1" spans="1:85" s="179" customFormat="1" ht="30.45" thickBot="1">
      <c r="A1" s="172" t="s">
        <v>5</v>
      </c>
      <c r="B1" s="173" t="s">
        <v>6</v>
      </c>
      <c r="C1" s="173" t="s">
        <v>7</v>
      </c>
      <c r="D1" s="173" t="s">
        <v>22</v>
      </c>
      <c r="E1" s="173" t="s">
        <v>23</v>
      </c>
      <c r="F1" s="173" t="s">
        <v>24</v>
      </c>
      <c r="G1" s="173" t="s">
        <v>25</v>
      </c>
      <c r="H1" s="209" t="s">
        <v>26</v>
      </c>
      <c r="I1" s="174" t="s">
        <v>27</v>
      </c>
      <c r="J1" s="220" t="s">
        <v>52</v>
      </c>
      <c r="K1" s="175" t="s">
        <v>53</v>
      </c>
      <c r="L1" s="175" t="s">
        <v>54</v>
      </c>
      <c r="M1" s="175" t="s">
        <v>55</v>
      </c>
      <c r="N1" s="176" t="s">
        <v>56</v>
      </c>
      <c r="O1" s="177" t="s">
        <v>57</v>
      </c>
      <c r="P1" s="178" t="s">
        <v>58</v>
      </c>
    </row>
    <row r="2" spans="1:85" s="31" customFormat="1" ht="19.75">
      <c r="A2" s="270" t="s">
        <v>66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</row>
    <row r="3" spans="1:85" s="34" customFormat="1" ht="15.45" thickBot="1">
      <c r="A3" s="35"/>
      <c r="B3" s="32"/>
      <c r="C3" s="33"/>
      <c r="D3" s="32"/>
      <c r="E3" s="32"/>
      <c r="F3" s="32"/>
      <c r="G3" s="32"/>
      <c r="H3" s="210"/>
      <c r="I3" s="32"/>
      <c r="J3" s="210"/>
      <c r="K3" s="32"/>
      <c r="L3" s="32"/>
      <c r="M3" s="32"/>
      <c r="N3" s="32"/>
      <c r="O3" s="33"/>
      <c r="P3" s="27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</row>
    <row r="4" spans="1:85" s="34" customFormat="1" ht="31" customHeight="1">
      <c r="A4" s="180"/>
      <c r="B4" s="189" t="s">
        <v>67</v>
      </c>
      <c r="C4" s="226" t="s">
        <v>179</v>
      </c>
      <c r="D4" s="273"/>
      <c r="E4" s="273"/>
      <c r="F4" s="274"/>
      <c r="G4" s="275"/>
      <c r="H4" s="275"/>
      <c r="I4" s="275"/>
      <c r="J4" s="221"/>
      <c r="K4" s="159"/>
      <c r="L4" s="276" t="s">
        <v>68</v>
      </c>
      <c r="M4" s="277"/>
      <c r="N4" s="278">
        <f>P134</f>
        <v>1084880.3720966668</v>
      </c>
      <c r="O4" s="279"/>
      <c r="P4" s="27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</row>
    <row r="5" spans="1:85" s="34" customFormat="1" ht="31" customHeight="1" thickBot="1">
      <c r="A5" s="180"/>
      <c r="B5" s="190" t="s">
        <v>69</v>
      </c>
      <c r="C5" s="191" t="s">
        <v>74</v>
      </c>
      <c r="D5" s="273"/>
      <c r="E5" s="273"/>
      <c r="F5" s="275"/>
      <c r="G5" s="275"/>
      <c r="H5" s="275"/>
      <c r="I5" s="275"/>
      <c r="J5" s="221"/>
      <c r="K5" s="159"/>
      <c r="L5" s="282" t="s">
        <v>70</v>
      </c>
      <c r="M5" s="283"/>
      <c r="N5" s="284">
        <f>P142</f>
        <v>1356100.4651208336</v>
      </c>
      <c r="O5" s="285"/>
      <c r="P5" s="27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</row>
    <row r="6" spans="1:85" s="31" customFormat="1" ht="16.3">
      <c r="A6" s="181"/>
      <c r="B6" s="181"/>
      <c r="C6" s="182"/>
      <c r="D6" s="183"/>
      <c r="E6" s="184"/>
      <c r="F6" s="185"/>
      <c r="G6" s="181"/>
      <c r="H6" s="211"/>
      <c r="I6" s="186"/>
      <c r="J6" s="211"/>
      <c r="K6" s="186"/>
      <c r="L6" s="184"/>
      <c r="M6" s="184"/>
      <c r="N6" s="184"/>
      <c r="O6" s="182"/>
      <c r="P6" s="27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</row>
    <row r="7" spans="1:85" s="31" customFormat="1" ht="19.75">
      <c r="A7" s="207" t="str">
        <f>IF(F7&lt;&gt;"",1+MAX($A$6:A6),"")</f>
        <v/>
      </c>
      <c r="B7" s="280" t="s">
        <v>28</v>
      </c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04"/>
      <c r="N7" s="205"/>
      <c r="O7" s="206">
        <f>SUM(O8:O23)</f>
        <v>0</v>
      </c>
      <c r="P7" s="207"/>
      <c r="Q7" s="28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</row>
    <row r="8" spans="1:85" s="31" customFormat="1" ht="16.3">
      <c r="A8" s="20" t="str">
        <f>IF(F8&lt;&gt;"",1+MAX(#REF!),"")</f>
        <v/>
      </c>
      <c r="B8" s="36"/>
      <c r="C8" s="33"/>
      <c r="D8" s="37"/>
      <c r="E8" s="38"/>
      <c r="F8" s="37"/>
      <c r="G8" s="128"/>
      <c r="H8" s="212"/>
      <c r="I8" s="26"/>
      <c r="J8" s="222"/>
      <c r="K8" s="132"/>
      <c r="L8" s="132"/>
      <c r="M8" s="133"/>
      <c r="N8" s="134"/>
      <c r="O8" s="135"/>
      <c r="P8" s="136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</row>
    <row r="9" spans="1:85" s="31" customFormat="1" ht="16.3">
      <c r="A9" s="20" t="str">
        <f>IF(F9&lt;&gt;"",1+MAX($A$8:A8),"")</f>
        <v/>
      </c>
      <c r="B9" s="36"/>
      <c r="C9" s="19" t="s">
        <v>29</v>
      </c>
      <c r="D9" s="24"/>
      <c r="E9" s="23"/>
      <c r="F9" s="24"/>
      <c r="G9" s="129"/>
      <c r="H9" s="212"/>
      <c r="I9" s="26"/>
      <c r="J9" s="222"/>
      <c r="K9" s="132"/>
      <c r="L9" s="132"/>
      <c r="M9" s="133"/>
      <c r="N9" s="134"/>
      <c r="O9" s="135"/>
      <c r="P9" s="136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</row>
    <row r="10" spans="1:85" s="29" customFormat="1" ht="16.3">
      <c r="A10" s="20">
        <f>IF(F10&lt;&gt;"",1+MAX($A$8:A9),"")</f>
        <v>1</v>
      </c>
      <c r="B10" s="36"/>
      <c r="C10" s="21" t="s">
        <v>30</v>
      </c>
      <c r="D10" s="22">
        <v>1</v>
      </c>
      <c r="E10" s="23">
        <v>0</v>
      </c>
      <c r="F10" s="24">
        <f>(1+E10)*D10</f>
        <v>1</v>
      </c>
      <c r="G10" s="129" t="s">
        <v>175</v>
      </c>
      <c r="H10" s="213">
        <v>0</v>
      </c>
      <c r="I10" s="26">
        <f>H10*F10</f>
        <v>0</v>
      </c>
      <c r="J10" s="222">
        <v>0</v>
      </c>
      <c r="K10" s="132"/>
      <c r="L10" s="132"/>
      <c r="M10" s="133"/>
      <c r="N10" s="134"/>
      <c r="O10" s="135"/>
      <c r="P10" s="136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</row>
    <row r="11" spans="1:85" s="29" customFormat="1" ht="16.3">
      <c r="A11" s="20">
        <f>IF(F11&lt;&gt;"",1+MAX($A$8:A10),"")</f>
        <v>2</v>
      </c>
      <c r="B11" s="36"/>
      <c r="C11" s="21" t="s">
        <v>31</v>
      </c>
      <c r="D11" s="22">
        <v>1</v>
      </c>
      <c r="E11" s="23">
        <v>0</v>
      </c>
      <c r="F11" s="24">
        <f>(1+E11)*D11</f>
        <v>1</v>
      </c>
      <c r="G11" s="129" t="s">
        <v>175</v>
      </c>
      <c r="H11" s="213">
        <v>0</v>
      </c>
      <c r="I11" s="26">
        <f>H11*F11</f>
        <v>0</v>
      </c>
      <c r="J11" s="222">
        <v>0</v>
      </c>
      <c r="K11" s="132"/>
      <c r="L11" s="132"/>
      <c r="M11" s="133"/>
      <c r="N11" s="134"/>
      <c r="O11" s="135"/>
      <c r="P11" s="136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</row>
    <row r="12" spans="1:85" s="29" customFormat="1" ht="16.3">
      <c r="A12" s="20" t="str">
        <f>IF(F12&lt;&gt;"",1+MAX($A$8:A11),"")</f>
        <v/>
      </c>
      <c r="B12" s="36"/>
      <c r="C12" s="19" t="s">
        <v>32</v>
      </c>
      <c r="D12" s="24"/>
      <c r="E12" s="23"/>
      <c r="F12" s="24"/>
      <c r="G12" s="129"/>
      <c r="H12" s="213"/>
      <c r="I12" s="26"/>
      <c r="J12" s="222"/>
      <c r="K12" s="132"/>
      <c r="L12" s="132"/>
      <c r="M12" s="133"/>
      <c r="N12" s="134"/>
      <c r="O12" s="135"/>
      <c r="P12" s="136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</row>
    <row r="13" spans="1:85" s="29" customFormat="1" ht="16.3">
      <c r="A13" s="20">
        <f>IF(F13&lt;&gt;"",1+MAX($A$8:A12),"")</f>
        <v>3</v>
      </c>
      <c r="B13" s="36"/>
      <c r="C13" s="21" t="s">
        <v>33</v>
      </c>
      <c r="D13" s="22">
        <v>1</v>
      </c>
      <c r="E13" s="23">
        <v>0</v>
      </c>
      <c r="F13" s="24">
        <f t="shared" ref="F13:F22" si="0">(1+E13)*D13</f>
        <v>1</v>
      </c>
      <c r="G13" s="129" t="s">
        <v>175</v>
      </c>
      <c r="H13" s="213">
        <v>0</v>
      </c>
      <c r="I13" s="26">
        <f t="shared" ref="I13:I22" si="1">H13*F13</f>
        <v>0</v>
      </c>
      <c r="J13" s="222">
        <v>0</v>
      </c>
      <c r="K13" s="132"/>
      <c r="L13" s="132"/>
      <c r="M13" s="133"/>
      <c r="N13" s="134"/>
      <c r="O13" s="135"/>
      <c r="P13" s="136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</row>
    <row r="14" spans="1:85" s="29" customFormat="1" ht="16.3">
      <c r="A14" s="20">
        <f>IF(F14&lt;&gt;"",1+MAX($A$8:A13),"")</f>
        <v>4</v>
      </c>
      <c r="B14" s="36"/>
      <c r="C14" s="21" t="s">
        <v>176</v>
      </c>
      <c r="D14" s="22">
        <v>1</v>
      </c>
      <c r="E14" s="23">
        <v>0</v>
      </c>
      <c r="F14" s="24">
        <f t="shared" si="0"/>
        <v>1</v>
      </c>
      <c r="G14" s="129" t="s">
        <v>175</v>
      </c>
      <c r="H14" s="213">
        <v>0</v>
      </c>
      <c r="I14" s="26">
        <f t="shared" si="1"/>
        <v>0</v>
      </c>
      <c r="J14" s="222">
        <v>0</v>
      </c>
      <c r="K14" s="132"/>
      <c r="L14" s="132"/>
      <c r="M14" s="133"/>
      <c r="N14" s="134"/>
      <c r="O14" s="135"/>
      <c r="P14" s="136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</row>
    <row r="15" spans="1:85" s="29" customFormat="1" ht="16.3">
      <c r="A15" s="20">
        <f>IF(F15&lt;&gt;"",1+MAX($A$8:A14),"")</f>
        <v>5</v>
      </c>
      <c r="B15" s="36"/>
      <c r="C15" s="21" t="s">
        <v>34</v>
      </c>
      <c r="D15" s="22">
        <v>1</v>
      </c>
      <c r="E15" s="23">
        <v>0</v>
      </c>
      <c r="F15" s="24">
        <f t="shared" si="0"/>
        <v>1</v>
      </c>
      <c r="G15" s="129" t="s">
        <v>175</v>
      </c>
      <c r="H15" s="213">
        <v>0</v>
      </c>
      <c r="I15" s="26">
        <f t="shared" si="1"/>
        <v>0</v>
      </c>
      <c r="J15" s="222">
        <v>0</v>
      </c>
      <c r="K15" s="132"/>
      <c r="L15" s="132"/>
      <c r="M15" s="133"/>
      <c r="N15" s="134"/>
      <c r="O15" s="135"/>
      <c r="P15" s="136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</row>
    <row r="16" spans="1:85" s="29" customFormat="1" ht="16.3">
      <c r="A16" s="20">
        <f>IF(F16&lt;&gt;"",1+MAX($A$8:A15),"")</f>
        <v>6</v>
      </c>
      <c r="B16" s="36"/>
      <c r="C16" s="21" t="s">
        <v>35</v>
      </c>
      <c r="D16" s="22">
        <v>1</v>
      </c>
      <c r="E16" s="23">
        <v>0</v>
      </c>
      <c r="F16" s="24">
        <f t="shared" si="0"/>
        <v>1</v>
      </c>
      <c r="G16" s="129" t="s">
        <v>175</v>
      </c>
      <c r="H16" s="213">
        <v>0</v>
      </c>
      <c r="I16" s="26">
        <f t="shared" si="1"/>
        <v>0</v>
      </c>
      <c r="J16" s="222">
        <v>0</v>
      </c>
      <c r="K16" s="132"/>
      <c r="L16" s="132"/>
      <c r="M16" s="133"/>
      <c r="N16" s="134"/>
      <c r="O16" s="135"/>
      <c r="P16" s="136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</row>
    <row r="17" spans="1:85" s="29" customFormat="1" ht="16.3">
      <c r="A17" s="20">
        <f>IF(F17&lt;&gt;"",1+MAX($A$8:A16),"")</f>
        <v>7</v>
      </c>
      <c r="B17" s="36"/>
      <c r="C17" s="21" t="s">
        <v>177</v>
      </c>
      <c r="D17" s="22">
        <v>1</v>
      </c>
      <c r="E17" s="23">
        <v>0</v>
      </c>
      <c r="F17" s="24">
        <f t="shared" si="0"/>
        <v>1</v>
      </c>
      <c r="G17" s="129" t="s">
        <v>175</v>
      </c>
      <c r="H17" s="213">
        <v>0</v>
      </c>
      <c r="I17" s="26">
        <f t="shared" si="1"/>
        <v>0</v>
      </c>
      <c r="J17" s="222">
        <v>0</v>
      </c>
      <c r="K17" s="132"/>
      <c r="L17" s="132"/>
      <c r="M17" s="133"/>
      <c r="N17" s="134"/>
      <c r="O17" s="135"/>
      <c r="P17" s="136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</row>
    <row r="18" spans="1:85" s="29" customFormat="1" ht="16.3">
      <c r="A18" s="20">
        <f>IF(F18&lt;&gt;"",1+MAX($A$8:A17),"")</f>
        <v>8</v>
      </c>
      <c r="B18" s="36"/>
      <c r="C18" s="21" t="s">
        <v>36</v>
      </c>
      <c r="D18" s="22">
        <v>1</v>
      </c>
      <c r="E18" s="23">
        <v>0</v>
      </c>
      <c r="F18" s="24">
        <f t="shared" si="0"/>
        <v>1</v>
      </c>
      <c r="G18" s="129" t="s">
        <v>175</v>
      </c>
      <c r="H18" s="213">
        <v>0</v>
      </c>
      <c r="I18" s="26">
        <f t="shared" si="1"/>
        <v>0</v>
      </c>
      <c r="J18" s="222">
        <v>0</v>
      </c>
      <c r="K18" s="132"/>
      <c r="L18" s="132"/>
      <c r="M18" s="133"/>
      <c r="N18" s="134"/>
      <c r="O18" s="135"/>
      <c r="P18" s="136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</row>
    <row r="19" spans="1:85" s="29" customFormat="1" ht="16.3">
      <c r="A19" s="20">
        <f>IF(F19&lt;&gt;"",1+MAX($A$8:A18),"")</f>
        <v>9</v>
      </c>
      <c r="B19" s="36"/>
      <c r="C19" s="21" t="s">
        <v>37</v>
      </c>
      <c r="D19" s="22">
        <v>1</v>
      </c>
      <c r="E19" s="23">
        <v>0</v>
      </c>
      <c r="F19" s="24">
        <f t="shared" si="0"/>
        <v>1</v>
      </c>
      <c r="G19" s="129" t="s">
        <v>175</v>
      </c>
      <c r="H19" s="213">
        <v>0</v>
      </c>
      <c r="I19" s="26">
        <f t="shared" si="1"/>
        <v>0</v>
      </c>
      <c r="J19" s="222">
        <v>0</v>
      </c>
      <c r="K19" s="132"/>
      <c r="L19" s="132"/>
      <c r="M19" s="133"/>
      <c r="N19" s="134"/>
      <c r="O19" s="135"/>
      <c r="P19" s="136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</row>
    <row r="20" spans="1:85" s="29" customFormat="1" ht="16.3">
      <c r="A20" s="20">
        <f>IF(F20&lt;&gt;"",1+MAX($A$8:A19),"")</f>
        <v>10</v>
      </c>
      <c r="B20" s="36"/>
      <c r="C20" s="21" t="s">
        <v>38</v>
      </c>
      <c r="D20" s="22">
        <v>1</v>
      </c>
      <c r="E20" s="23">
        <v>0</v>
      </c>
      <c r="F20" s="24">
        <f t="shared" si="0"/>
        <v>1</v>
      </c>
      <c r="G20" s="129" t="s">
        <v>175</v>
      </c>
      <c r="H20" s="213">
        <v>0</v>
      </c>
      <c r="I20" s="26">
        <f t="shared" si="1"/>
        <v>0</v>
      </c>
      <c r="J20" s="222">
        <v>0</v>
      </c>
      <c r="K20" s="132"/>
      <c r="L20" s="132"/>
      <c r="M20" s="133"/>
      <c r="N20" s="134"/>
      <c r="O20" s="135"/>
      <c r="P20" s="136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</row>
    <row r="21" spans="1:85" s="29" customFormat="1" ht="16.3">
      <c r="A21" s="20">
        <f>IF(F21&lt;&gt;"",1+MAX($A$8:A20),"")</f>
        <v>11</v>
      </c>
      <c r="B21" s="36"/>
      <c r="C21" s="21" t="s">
        <v>39</v>
      </c>
      <c r="D21" s="22">
        <v>1</v>
      </c>
      <c r="E21" s="23">
        <v>0</v>
      </c>
      <c r="F21" s="24">
        <f t="shared" si="0"/>
        <v>1</v>
      </c>
      <c r="G21" s="129" t="s">
        <v>175</v>
      </c>
      <c r="H21" s="213">
        <v>0</v>
      </c>
      <c r="I21" s="26">
        <f t="shared" si="1"/>
        <v>0</v>
      </c>
      <c r="J21" s="222">
        <v>0</v>
      </c>
      <c r="K21" s="132"/>
      <c r="L21" s="132"/>
      <c r="M21" s="133"/>
      <c r="N21" s="134"/>
      <c r="O21" s="135"/>
      <c r="P21" s="136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</row>
    <row r="22" spans="1:85" s="29" customFormat="1" ht="16.3">
      <c r="A22" s="20">
        <f>IF(F22&lt;&gt;"",1+MAX($A$8:A21),"")</f>
        <v>12</v>
      </c>
      <c r="B22" s="36"/>
      <c r="C22" s="21" t="s">
        <v>178</v>
      </c>
      <c r="D22" s="22">
        <v>1</v>
      </c>
      <c r="E22" s="23">
        <v>0</v>
      </c>
      <c r="F22" s="24">
        <f t="shared" si="0"/>
        <v>1</v>
      </c>
      <c r="G22" s="129" t="s">
        <v>175</v>
      </c>
      <c r="H22" s="213">
        <v>0</v>
      </c>
      <c r="I22" s="26">
        <f t="shared" si="1"/>
        <v>0</v>
      </c>
      <c r="J22" s="222">
        <v>0</v>
      </c>
      <c r="K22" s="132"/>
      <c r="L22" s="132"/>
      <c r="M22" s="133"/>
      <c r="N22" s="134"/>
      <c r="O22" s="135"/>
      <c r="P22" s="136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</row>
    <row r="23" spans="1:85" s="29" customFormat="1" ht="16.3">
      <c r="A23" s="20" t="str">
        <f>IF(F23&lt;&gt;"",1+MAX($A$8:A22),"")</f>
        <v/>
      </c>
      <c r="B23" s="36"/>
      <c r="C23" s="39"/>
      <c r="D23" s="24"/>
      <c r="E23" s="23"/>
      <c r="F23" s="24"/>
      <c r="G23" s="129"/>
      <c r="H23" s="213"/>
      <c r="I23" s="26"/>
      <c r="J23" s="222"/>
      <c r="K23" s="132"/>
      <c r="L23" s="132"/>
      <c r="M23" s="133"/>
      <c r="N23" s="134"/>
      <c r="O23" s="135"/>
      <c r="P23" s="136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</row>
    <row r="24" spans="1:85" s="31" customFormat="1" ht="19.75">
      <c r="A24" s="207" t="str">
        <f>IF(F24&lt;&gt;"",1+MAX($A$8:A23),"")</f>
        <v/>
      </c>
      <c r="B24" s="280" t="s">
        <v>40</v>
      </c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25">
        <v>55</v>
      </c>
      <c r="N24" s="205"/>
      <c r="O24" s="224">
        <f>SUM(O25:O33)</f>
        <v>50518.75</v>
      </c>
      <c r="P24" s="207"/>
      <c r="Q24" s="28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</row>
    <row r="25" spans="1:85" s="31" customFormat="1" ht="16.3">
      <c r="A25" s="20" t="str">
        <f>IF(F25&lt;&gt;"",1+MAX($A$8:A24),"")</f>
        <v/>
      </c>
      <c r="B25" s="36"/>
      <c r="C25" s="33"/>
      <c r="D25" s="37"/>
      <c r="E25" s="38"/>
      <c r="F25" s="37"/>
      <c r="G25" s="128"/>
      <c r="H25" s="213"/>
      <c r="I25" s="26"/>
      <c r="J25" s="222"/>
      <c r="K25" s="132"/>
      <c r="L25" s="132"/>
      <c r="M25" s="133"/>
      <c r="N25" s="134"/>
      <c r="O25" s="135"/>
      <c r="P25" s="136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</row>
    <row r="26" spans="1:85" s="29" customFormat="1" ht="16" customHeight="1">
      <c r="A26" s="20" t="str">
        <f>IF(F26&lt;&gt;"",1+MAX($A$8:A25),"")</f>
        <v/>
      </c>
      <c r="B26" s="258" t="s">
        <v>141</v>
      </c>
      <c r="C26" s="19" t="s">
        <v>73</v>
      </c>
      <c r="D26" s="25"/>
      <c r="E26" s="25"/>
      <c r="F26" s="25"/>
      <c r="G26" s="129"/>
      <c r="H26" s="213"/>
      <c r="I26" s="26"/>
      <c r="J26" s="222"/>
      <c r="K26" s="132"/>
      <c r="L26" s="132"/>
      <c r="M26" s="133"/>
      <c r="N26" s="134"/>
      <c r="O26" s="135"/>
      <c r="P26" s="136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</row>
    <row r="27" spans="1:85" s="29" customFormat="1" ht="16.3">
      <c r="A27" s="20">
        <f>IF(F27&lt;&gt;"",1+MAX($A$8:A26),"")</f>
        <v>13</v>
      </c>
      <c r="B27" s="259"/>
      <c r="C27" s="21" t="s">
        <v>91</v>
      </c>
      <c r="D27" s="22">
        <v>13</v>
      </c>
      <c r="E27" s="23">
        <v>0</v>
      </c>
      <c r="F27" s="24">
        <f>(1+E27)*D27</f>
        <v>13</v>
      </c>
      <c r="G27" s="129" t="s">
        <v>42</v>
      </c>
      <c r="H27" s="213">
        <v>0</v>
      </c>
      <c r="I27" s="26">
        <f>H27*F27</f>
        <v>0</v>
      </c>
      <c r="J27" s="222">
        <v>82.59</v>
      </c>
      <c r="K27" s="132">
        <f>N27/M27</f>
        <v>19.521272727272727</v>
      </c>
      <c r="L27" s="132">
        <f t="shared" ref="L27:L32" si="2">D27/K27</f>
        <v>0.66594018646325226</v>
      </c>
      <c r="M27" s="133">
        <f>M$24</f>
        <v>55</v>
      </c>
      <c r="N27" s="134">
        <f t="shared" ref="N27:N32" si="3">D27*J27</f>
        <v>1073.67</v>
      </c>
      <c r="O27" s="135">
        <f t="shared" ref="O27:O32" si="4">N27+I27</f>
        <v>1073.67</v>
      </c>
      <c r="P27" s="136">
        <f t="shared" ref="P27:P32" si="5">O27/F27</f>
        <v>82.59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</row>
    <row r="28" spans="1:85" s="29" customFormat="1" ht="16.3">
      <c r="A28" s="20">
        <f>IF(F28&lt;&gt;"",1+MAX($A$8:A27),"")</f>
        <v>14</v>
      </c>
      <c r="B28" s="259"/>
      <c r="C28" s="21" t="s">
        <v>92</v>
      </c>
      <c r="D28" s="22">
        <v>15</v>
      </c>
      <c r="E28" s="23">
        <v>0</v>
      </c>
      <c r="F28" s="24">
        <f t="shared" ref="F28:F30" si="6">(1+E28)*D28</f>
        <v>15</v>
      </c>
      <c r="G28" s="129" t="s">
        <v>42</v>
      </c>
      <c r="H28" s="213">
        <v>0</v>
      </c>
      <c r="I28" s="26">
        <f t="shared" ref="I28:I30" si="7">H28*F28</f>
        <v>0</v>
      </c>
      <c r="J28" s="222">
        <v>40.549999999999997</v>
      </c>
      <c r="K28" s="132">
        <f t="shared" ref="K28:K30" si="8">N28/M28</f>
        <v>11.059090909090909</v>
      </c>
      <c r="L28" s="132">
        <f t="shared" si="2"/>
        <v>1.3563501849568436</v>
      </c>
      <c r="M28" s="133">
        <f t="shared" ref="M28:M32" si="9">M$24</f>
        <v>55</v>
      </c>
      <c r="N28" s="134">
        <f t="shared" si="3"/>
        <v>608.25</v>
      </c>
      <c r="O28" s="135">
        <f t="shared" si="4"/>
        <v>608.25</v>
      </c>
      <c r="P28" s="136">
        <f t="shared" si="5"/>
        <v>40.549999999999997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</row>
    <row r="29" spans="1:85" s="29" customFormat="1" ht="16.3">
      <c r="A29" s="20">
        <f>IF(F29&lt;&gt;"",1+MAX($A$8:A28),"")</f>
        <v>15</v>
      </c>
      <c r="B29" s="259"/>
      <c r="C29" s="21" t="s">
        <v>93</v>
      </c>
      <c r="D29" s="22">
        <v>558</v>
      </c>
      <c r="E29" s="23">
        <v>0</v>
      </c>
      <c r="F29" s="24">
        <f t="shared" si="6"/>
        <v>558</v>
      </c>
      <c r="G29" s="129" t="s">
        <v>42</v>
      </c>
      <c r="H29" s="213">
        <v>0</v>
      </c>
      <c r="I29" s="26">
        <f t="shared" si="7"/>
        <v>0</v>
      </c>
      <c r="J29" s="222">
        <v>67.570000000000007</v>
      </c>
      <c r="K29" s="132">
        <f t="shared" si="8"/>
        <v>685.52836363636368</v>
      </c>
      <c r="L29" s="132">
        <f t="shared" si="2"/>
        <v>0.81397069705490599</v>
      </c>
      <c r="M29" s="133">
        <f t="shared" si="9"/>
        <v>55</v>
      </c>
      <c r="N29" s="134">
        <f t="shared" si="3"/>
        <v>37704.060000000005</v>
      </c>
      <c r="O29" s="135">
        <f t="shared" si="4"/>
        <v>37704.060000000005</v>
      </c>
      <c r="P29" s="136">
        <f t="shared" si="5"/>
        <v>67.570000000000007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</row>
    <row r="30" spans="1:85" s="29" customFormat="1" ht="16.3">
      <c r="A30" s="20">
        <f>IF(F30&lt;&gt;"",1+MAX($A$8:A29),"")</f>
        <v>16</v>
      </c>
      <c r="B30" s="259"/>
      <c r="C30" s="21" t="s">
        <v>94</v>
      </c>
      <c r="D30" s="22">
        <v>229</v>
      </c>
      <c r="E30" s="23">
        <v>0</v>
      </c>
      <c r="F30" s="24">
        <f t="shared" si="6"/>
        <v>229</v>
      </c>
      <c r="G30" s="129" t="s">
        <v>42</v>
      </c>
      <c r="H30" s="213">
        <v>0</v>
      </c>
      <c r="I30" s="26">
        <f t="shared" si="7"/>
        <v>0</v>
      </c>
      <c r="J30" s="222">
        <v>47.3</v>
      </c>
      <c r="K30" s="132">
        <f t="shared" si="8"/>
        <v>196.93999999999997</v>
      </c>
      <c r="L30" s="132">
        <f t="shared" si="2"/>
        <v>1.1627906976744189</v>
      </c>
      <c r="M30" s="133">
        <f t="shared" si="9"/>
        <v>55</v>
      </c>
      <c r="N30" s="134">
        <f t="shared" si="3"/>
        <v>10831.699999999999</v>
      </c>
      <c r="O30" s="135">
        <f t="shared" si="4"/>
        <v>10831.699999999999</v>
      </c>
      <c r="P30" s="136">
        <f t="shared" si="5"/>
        <v>47.3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</row>
    <row r="31" spans="1:85" s="29" customFormat="1" ht="16.3">
      <c r="A31" s="20">
        <f>IF(F31&lt;&gt;"",1+MAX($A$8:A30),"")</f>
        <v>17</v>
      </c>
      <c r="B31" s="259"/>
      <c r="C31" s="21" t="s">
        <v>95</v>
      </c>
      <c r="D31" s="22">
        <v>1</v>
      </c>
      <c r="E31" s="23">
        <v>0</v>
      </c>
      <c r="F31" s="24">
        <f t="shared" ref="F31:F32" si="10">(1+E31)*D31</f>
        <v>1</v>
      </c>
      <c r="G31" s="129" t="s">
        <v>42</v>
      </c>
      <c r="H31" s="213">
        <v>0</v>
      </c>
      <c r="I31" s="26">
        <f t="shared" ref="I31:I32" si="11">H31*F31</f>
        <v>0</v>
      </c>
      <c r="J31" s="222">
        <v>93.850000000000009</v>
      </c>
      <c r="K31" s="132">
        <f t="shared" ref="K31:K32" si="12">N31/M31</f>
        <v>1.7063636363636365</v>
      </c>
      <c r="L31" s="132">
        <f t="shared" si="2"/>
        <v>0.58604155567394778</v>
      </c>
      <c r="M31" s="133">
        <f t="shared" si="9"/>
        <v>55</v>
      </c>
      <c r="N31" s="134">
        <f t="shared" si="3"/>
        <v>93.850000000000009</v>
      </c>
      <c r="O31" s="135">
        <f t="shared" si="4"/>
        <v>93.850000000000009</v>
      </c>
      <c r="P31" s="136">
        <f t="shared" si="5"/>
        <v>93.850000000000009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</row>
    <row r="32" spans="1:85" s="29" customFormat="1" ht="16.3">
      <c r="A32" s="20">
        <f>IF(F32&lt;&gt;"",1+MAX($A$8:A31),"")</f>
        <v>18</v>
      </c>
      <c r="B32" s="260"/>
      <c r="C32" s="21" t="s">
        <v>96</v>
      </c>
      <c r="D32" s="22">
        <v>2</v>
      </c>
      <c r="E32" s="23">
        <v>0</v>
      </c>
      <c r="F32" s="24">
        <f t="shared" si="10"/>
        <v>2</v>
      </c>
      <c r="G32" s="129" t="s">
        <v>42</v>
      </c>
      <c r="H32" s="213">
        <v>0</v>
      </c>
      <c r="I32" s="26">
        <f t="shared" si="11"/>
        <v>0</v>
      </c>
      <c r="J32" s="222">
        <v>103.61</v>
      </c>
      <c r="K32" s="132">
        <f t="shared" si="12"/>
        <v>3.7676363636363637</v>
      </c>
      <c r="L32" s="132">
        <f t="shared" si="2"/>
        <v>0.53083679181546184</v>
      </c>
      <c r="M32" s="133">
        <f t="shared" si="9"/>
        <v>55</v>
      </c>
      <c r="N32" s="134">
        <f t="shared" si="3"/>
        <v>207.22</v>
      </c>
      <c r="O32" s="135">
        <f t="shared" si="4"/>
        <v>207.22</v>
      </c>
      <c r="P32" s="136">
        <f t="shared" si="5"/>
        <v>103.61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</row>
    <row r="33" spans="1:76" s="29" customFormat="1" ht="16.3">
      <c r="A33" s="20" t="str">
        <f>IF(F33&lt;&gt;"",1+MAX($A$8:A32),"")</f>
        <v/>
      </c>
      <c r="B33" s="171"/>
      <c r="C33" s="194"/>
      <c r="D33" s="195"/>
      <c r="E33" s="196"/>
      <c r="F33" s="195"/>
      <c r="G33" s="197"/>
      <c r="H33" s="214"/>
      <c r="I33" s="198"/>
      <c r="J33" s="223"/>
      <c r="K33" s="199"/>
      <c r="L33" s="199"/>
      <c r="M33" s="200"/>
      <c r="N33" s="201"/>
      <c r="O33" s="202"/>
      <c r="P33" s="203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</row>
    <row r="34" spans="1:76" s="31" customFormat="1" ht="19.75">
      <c r="A34" s="207" t="str">
        <f>IF(F34&lt;&gt;"",1+MAX($A$8:A33),"")</f>
        <v/>
      </c>
      <c r="B34" s="280" t="s">
        <v>47</v>
      </c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25">
        <v>55</v>
      </c>
      <c r="N34" s="205"/>
      <c r="O34" s="224">
        <f>SUM(O35:O120)</f>
        <v>992736.55067666702</v>
      </c>
      <c r="P34" s="207"/>
      <c r="Q34" s="28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</row>
    <row r="35" spans="1:76" s="29" customFormat="1" ht="16.3">
      <c r="A35" s="20" t="str">
        <f>IF(F35&lt;&gt;"",1+MAX($A$8:A34),"")</f>
        <v/>
      </c>
      <c r="B35" s="36"/>
      <c r="C35" s="39"/>
      <c r="D35" s="24"/>
      <c r="E35" s="23"/>
      <c r="F35" s="24"/>
      <c r="G35" s="129"/>
      <c r="H35" s="212"/>
      <c r="I35" s="26"/>
      <c r="J35" s="215"/>
      <c r="K35" s="122"/>
      <c r="L35" s="132"/>
      <c r="M35" s="133"/>
      <c r="N35" s="134"/>
      <c r="O35" s="135"/>
      <c r="P35" s="136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</row>
    <row r="36" spans="1:76" s="29" customFormat="1" ht="16.3">
      <c r="A36" s="20" t="str">
        <f>IF(F36&lt;&gt;"",1+MAX($A$8:A35),"")</f>
        <v/>
      </c>
      <c r="B36" s="258" t="s">
        <v>142</v>
      </c>
      <c r="C36" s="56" t="s">
        <v>60</v>
      </c>
      <c r="D36" s="24"/>
      <c r="E36" s="23"/>
      <c r="F36" s="24"/>
      <c r="G36" s="129"/>
      <c r="H36" s="212"/>
      <c r="I36" s="26"/>
      <c r="J36" s="215"/>
      <c r="K36" s="122"/>
      <c r="L36" s="132"/>
      <c r="M36" s="133"/>
      <c r="N36" s="134"/>
      <c r="O36" s="135"/>
      <c r="P36" s="136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</row>
    <row r="37" spans="1:76" s="29" customFormat="1" ht="16.3">
      <c r="A37" s="20">
        <f>IF(F37&lt;&gt;"",1+MAX($A$8:A36),"")</f>
        <v>19</v>
      </c>
      <c r="B37" s="259"/>
      <c r="C37" s="39" t="s">
        <v>120</v>
      </c>
      <c r="D37" s="24">
        <v>175774</v>
      </c>
      <c r="E37" s="23">
        <v>0.05</v>
      </c>
      <c r="F37" s="24">
        <f t="shared" ref="F37" si="13">(1+E37)*D37</f>
        <v>184562.7</v>
      </c>
      <c r="G37" s="129" t="s">
        <v>41</v>
      </c>
      <c r="H37" s="213">
        <v>0.33</v>
      </c>
      <c r="I37" s="26">
        <f t="shared" ref="I37:I42" si="14">H37*F37</f>
        <v>60905.691000000006</v>
      </c>
      <c r="J37" s="222">
        <v>1.1300000000000001</v>
      </c>
      <c r="K37" s="132">
        <f t="shared" ref="K37:K42" si="15">N37/M37</f>
        <v>3611.3567272727278</v>
      </c>
      <c r="L37" s="132">
        <f t="shared" ref="L37:L45" si="16">D37/K37</f>
        <v>48.672566371681413</v>
      </c>
      <c r="M37" s="133">
        <f t="shared" ref="M37:M45" si="17">M$34</f>
        <v>55</v>
      </c>
      <c r="N37" s="134">
        <f t="shared" ref="N37:N45" si="18">D37*J37</f>
        <v>198624.62000000002</v>
      </c>
      <c r="O37" s="135">
        <f t="shared" ref="O37:O45" si="19">N37+I37</f>
        <v>259530.31100000005</v>
      </c>
      <c r="P37" s="136">
        <f t="shared" ref="P37:P45" si="20">O37/F37</f>
        <v>1.4061904761904764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</row>
    <row r="38" spans="1:76" s="29" customFormat="1" ht="16.3">
      <c r="A38" s="20">
        <f>IF(F38&lt;&gt;"",1+MAX($A$8:A37),"")</f>
        <v>20</v>
      </c>
      <c r="B38" s="259"/>
      <c r="C38" s="39" t="s">
        <v>121</v>
      </c>
      <c r="D38" s="24">
        <v>44411</v>
      </c>
      <c r="E38" s="23">
        <v>0.05</v>
      </c>
      <c r="F38" s="24">
        <f t="shared" ref="F38:F42" si="21">(1+E38)*D38</f>
        <v>46631.55</v>
      </c>
      <c r="G38" s="129" t="s">
        <v>41</v>
      </c>
      <c r="H38" s="213">
        <v>0.36</v>
      </c>
      <c r="I38" s="26">
        <f t="shared" si="14"/>
        <v>16787.358</v>
      </c>
      <c r="J38" s="222">
        <v>1.1300000000000001</v>
      </c>
      <c r="K38" s="132">
        <f t="shared" si="15"/>
        <v>912.44418181818196</v>
      </c>
      <c r="L38" s="132">
        <f t="shared" si="16"/>
        <v>48.672566371681405</v>
      </c>
      <c r="M38" s="133">
        <f t="shared" si="17"/>
        <v>55</v>
      </c>
      <c r="N38" s="134">
        <f t="shared" si="18"/>
        <v>50184.430000000008</v>
      </c>
      <c r="O38" s="135">
        <f t="shared" si="19"/>
        <v>66971.788</v>
      </c>
      <c r="P38" s="136">
        <f t="shared" si="20"/>
        <v>1.436190476190476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</row>
    <row r="39" spans="1:76" s="29" customFormat="1" ht="16.3">
      <c r="A39" s="20">
        <f>IF(F39&lt;&gt;"",1+MAX($A$8:A38),"")</f>
        <v>21</v>
      </c>
      <c r="B39" s="259"/>
      <c r="C39" s="39" t="s">
        <v>122</v>
      </c>
      <c r="D39" s="24">
        <v>1926</v>
      </c>
      <c r="E39" s="23">
        <v>0.05</v>
      </c>
      <c r="F39" s="24">
        <f>(1+E39)*D39</f>
        <v>2022.3000000000002</v>
      </c>
      <c r="G39" s="129" t="s">
        <v>41</v>
      </c>
      <c r="H39" s="213">
        <v>0.64</v>
      </c>
      <c r="I39" s="26">
        <f t="shared" si="14"/>
        <v>1294.2720000000002</v>
      </c>
      <c r="J39" s="222">
        <v>1.1300000000000001</v>
      </c>
      <c r="K39" s="132">
        <f t="shared" si="15"/>
        <v>39.57054545454546</v>
      </c>
      <c r="L39" s="132">
        <f t="shared" si="16"/>
        <v>48.672566371681413</v>
      </c>
      <c r="M39" s="133">
        <f t="shared" si="17"/>
        <v>55</v>
      </c>
      <c r="N39" s="134">
        <f t="shared" si="18"/>
        <v>2176.38</v>
      </c>
      <c r="O39" s="135">
        <f t="shared" si="19"/>
        <v>3470.652</v>
      </c>
      <c r="P39" s="136">
        <f t="shared" si="20"/>
        <v>1.716190476190476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</row>
    <row r="40" spans="1:76" s="29" customFormat="1" ht="16.3">
      <c r="A40" s="20">
        <f>IF(F40&lt;&gt;"",1+MAX($A$8:A39),"")</f>
        <v>22</v>
      </c>
      <c r="B40" s="259"/>
      <c r="C40" s="39" t="s">
        <v>123</v>
      </c>
      <c r="D40" s="24">
        <v>1811.64</v>
      </c>
      <c r="E40" s="23">
        <v>0.05</v>
      </c>
      <c r="F40" s="24">
        <f t="shared" si="21"/>
        <v>1902.2220000000002</v>
      </c>
      <c r="G40" s="129" t="s">
        <v>41</v>
      </c>
      <c r="H40" s="213">
        <v>0.99</v>
      </c>
      <c r="I40" s="26">
        <f t="shared" si="14"/>
        <v>1883.1997800000001</v>
      </c>
      <c r="J40" s="222">
        <v>1.1300000000000001</v>
      </c>
      <c r="K40" s="132">
        <f t="shared" si="15"/>
        <v>37.220967272727279</v>
      </c>
      <c r="L40" s="132">
        <f t="shared" si="16"/>
        <v>48.672566371681413</v>
      </c>
      <c r="M40" s="133">
        <f t="shared" si="17"/>
        <v>55</v>
      </c>
      <c r="N40" s="134">
        <f t="shared" si="18"/>
        <v>2047.1532000000004</v>
      </c>
      <c r="O40" s="135">
        <f t="shared" si="19"/>
        <v>3930.3529800000006</v>
      </c>
      <c r="P40" s="136">
        <f t="shared" si="20"/>
        <v>2.0661904761904761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</row>
    <row r="41" spans="1:76" s="29" customFormat="1" ht="16.3">
      <c r="A41" s="20">
        <f>IF(F41&lt;&gt;"",1+MAX($A$8:A40),"")</f>
        <v>23</v>
      </c>
      <c r="B41" s="259"/>
      <c r="C41" s="39" t="s">
        <v>124</v>
      </c>
      <c r="D41" s="24">
        <v>2832.32</v>
      </c>
      <c r="E41" s="23">
        <v>0.05</v>
      </c>
      <c r="F41" s="24">
        <f t="shared" si="21"/>
        <v>2973.9360000000001</v>
      </c>
      <c r="G41" s="129" t="s">
        <v>41</v>
      </c>
      <c r="H41" s="213">
        <v>1.52</v>
      </c>
      <c r="I41" s="26">
        <f t="shared" si="14"/>
        <v>4520.3827200000005</v>
      </c>
      <c r="J41" s="222">
        <v>1.1300000000000001</v>
      </c>
      <c r="K41" s="132">
        <f t="shared" si="15"/>
        <v>58.191301818181827</v>
      </c>
      <c r="L41" s="132">
        <f t="shared" si="16"/>
        <v>48.672566371681413</v>
      </c>
      <c r="M41" s="133">
        <f t="shared" si="17"/>
        <v>55</v>
      </c>
      <c r="N41" s="134">
        <f t="shared" si="18"/>
        <v>3200.5216000000005</v>
      </c>
      <c r="O41" s="135">
        <f t="shared" si="19"/>
        <v>7720.9043200000015</v>
      </c>
      <c r="P41" s="136">
        <f t="shared" si="20"/>
        <v>2.5961904761904764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</row>
    <row r="42" spans="1:76" s="29" customFormat="1" ht="16.3">
      <c r="A42" s="20">
        <f>IF(F42&lt;&gt;"",1+MAX($A$8:A41),"")</f>
        <v>24</v>
      </c>
      <c r="B42" s="259"/>
      <c r="C42" s="39" t="s">
        <v>125</v>
      </c>
      <c r="D42" s="24">
        <v>75852</v>
      </c>
      <c r="E42" s="23">
        <v>0.05</v>
      </c>
      <c r="F42" s="24">
        <f t="shared" si="21"/>
        <v>79644.600000000006</v>
      </c>
      <c r="G42" s="129" t="s">
        <v>41</v>
      </c>
      <c r="H42" s="213">
        <v>0.53</v>
      </c>
      <c r="I42" s="26">
        <f t="shared" si="14"/>
        <v>42211.638000000006</v>
      </c>
      <c r="J42" s="222">
        <v>1.8800000000000001</v>
      </c>
      <c r="K42" s="132">
        <f t="shared" si="15"/>
        <v>2592.7592727272727</v>
      </c>
      <c r="L42" s="132">
        <f t="shared" si="16"/>
        <v>29.25531914893617</v>
      </c>
      <c r="M42" s="133">
        <f t="shared" si="17"/>
        <v>55</v>
      </c>
      <c r="N42" s="134">
        <f t="shared" si="18"/>
        <v>142601.76</v>
      </c>
      <c r="O42" s="135">
        <f t="shared" si="19"/>
        <v>184813.39800000002</v>
      </c>
      <c r="P42" s="136">
        <f t="shared" si="20"/>
        <v>2.3204761904761906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</row>
    <row r="43" spans="1:76" s="29" customFormat="1" ht="16.3">
      <c r="A43" s="20">
        <f>IF(F43&lt;&gt;"",1+MAX($A$8:A42),"")</f>
        <v>25</v>
      </c>
      <c r="B43" s="259"/>
      <c r="C43" s="39" t="s">
        <v>126</v>
      </c>
      <c r="D43" s="24">
        <v>516</v>
      </c>
      <c r="E43" s="23">
        <v>0.05</v>
      </c>
      <c r="F43" s="24">
        <f t="shared" ref="F43:F45" si="22">(1+E43)*D43</f>
        <v>541.80000000000007</v>
      </c>
      <c r="G43" s="129" t="s">
        <v>41</v>
      </c>
      <c r="H43" s="213">
        <v>1.083</v>
      </c>
      <c r="I43" s="26">
        <f t="shared" ref="I43:I45" si="23">H43*F43</f>
        <v>586.76940000000002</v>
      </c>
      <c r="J43" s="222">
        <v>2.2599999999999998</v>
      </c>
      <c r="K43" s="132">
        <f t="shared" ref="K43:K45" si="24">N43/M43</f>
        <v>21.202909090909088</v>
      </c>
      <c r="L43" s="132">
        <f t="shared" si="16"/>
        <v>24.33628318584071</v>
      </c>
      <c r="M43" s="133">
        <f t="shared" si="17"/>
        <v>55</v>
      </c>
      <c r="N43" s="134">
        <f t="shared" si="18"/>
        <v>1166.1599999999999</v>
      </c>
      <c r="O43" s="135">
        <f t="shared" si="19"/>
        <v>1752.9294</v>
      </c>
      <c r="P43" s="136">
        <f t="shared" si="20"/>
        <v>3.235380952380952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</row>
    <row r="44" spans="1:76" s="29" customFormat="1" ht="16.3">
      <c r="A44" s="20">
        <f>IF(F44&lt;&gt;"",1+MAX($A$8:A43),"")</f>
        <v>26</v>
      </c>
      <c r="B44" s="259"/>
      <c r="C44" s="39" t="s">
        <v>127</v>
      </c>
      <c r="D44" s="24">
        <v>452.91</v>
      </c>
      <c r="E44" s="23">
        <v>0.05</v>
      </c>
      <c r="F44" s="24">
        <f t="shared" si="22"/>
        <v>475.55550000000005</v>
      </c>
      <c r="G44" s="129" t="s">
        <v>41</v>
      </c>
      <c r="H44" s="213">
        <v>1.62</v>
      </c>
      <c r="I44" s="26">
        <f t="shared" si="23"/>
        <v>770.39991000000009</v>
      </c>
      <c r="J44" s="222">
        <v>2.63</v>
      </c>
      <c r="K44" s="132">
        <f t="shared" si="24"/>
        <v>21.657332727272728</v>
      </c>
      <c r="L44" s="132">
        <f t="shared" si="16"/>
        <v>20.912547528517113</v>
      </c>
      <c r="M44" s="133">
        <f t="shared" si="17"/>
        <v>55</v>
      </c>
      <c r="N44" s="134">
        <f t="shared" si="18"/>
        <v>1191.1532999999999</v>
      </c>
      <c r="O44" s="135">
        <f t="shared" si="19"/>
        <v>1961.55321</v>
      </c>
      <c r="P44" s="136">
        <f t="shared" si="20"/>
        <v>4.124761904761904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</row>
    <row r="45" spans="1:76" s="29" customFormat="1" ht="16.3">
      <c r="A45" s="20">
        <f>IF(F45&lt;&gt;"",1+MAX($A$8:A44),"")</f>
        <v>27</v>
      </c>
      <c r="B45" s="260"/>
      <c r="C45" s="39" t="s">
        <v>128</v>
      </c>
      <c r="D45" s="24">
        <v>708.08</v>
      </c>
      <c r="E45" s="23">
        <v>0.05</v>
      </c>
      <c r="F45" s="24">
        <f t="shared" si="22"/>
        <v>743.48400000000004</v>
      </c>
      <c r="G45" s="129" t="s">
        <v>41</v>
      </c>
      <c r="H45" s="213">
        <v>2.7</v>
      </c>
      <c r="I45" s="26">
        <f t="shared" si="23"/>
        <v>2007.4068000000002</v>
      </c>
      <c r="J45" s="222">
        <v>3.01</v>
      </c>
      <c r="K45" s="132">
        <f t="shared" si="24"/>
        <v>38.751287272727275</v>
      </c>
      <c r="L45" s="132">
        <f t="shared" si="16"/>
        <v>18.272425249169434</v>
      </c>
      <c r="M45" s="133">
        <f t="shared" si="17"/>
        <v>55</v>
      </c>
      <c r="N45" s="134">
        <f t="shared" si="18"/>
        <v>2131.3208</v>
      </c>
      <c r="O45" s="135">
        <f t="shared" si="19"/>
        <v>4138.7276000000002</v>
      </c>
      <c r="P45" s="136">
        <f t="shared" si="20"/>
        <v>5.5666666666666664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</row>
    <row r="46" spans="1:76" s="29" customFormat="1" ht="15.75" customHeight="1">
      <c r="A46" s="20" t="str">
        <f>IF(F46&lt;&gt;"",1+MAX($A$8:A45),"")</f>
        <v/>
      </c>
      <c r="B46" s="258" t="s">
        <v>138</v>
      </c>
      <c r="C46" s="56" t="s">
        <v>48</v>
      </c>
      <c r="D46" s="24"/>
      <c r="E46" s="23"/>
      <c r="F46" s="24"/>
      <c r="G46" s="129"/>
      <c r="H46" s="212"/>
      <c r="I46" s="26"/>
      <c r="J46" s="215"/>
      <c r="K46" s="122"/>
      <c r="L46" s="132"/>
      <c r="M46" s="133"/>
      <c r="N46" s="134"/>
      <c r="O46" s="135"/>
      <c r="P46" s="136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</row>
    <row r="47" spans="1:76" s="29" customFormat="1" ht="16.3">
      <c r="A47" s="20">
        <f>IF(F47&lt;&gt;"",1+MAX($A$8:A46),"")</f>
        <v>28</v>
      </c>
      <c r="B47" s="259"/>
      <c r="C47" s="39" t="s">
        <v>97</v>
      </c>
      <c r="D47" s="24">
        <v>1032</v>
      </c>
      <c r="E47" s="23">
        <v>0</v>
      </c>
      <c r="F47" s="24">
        <f t="shared" ref="F47:F51" si="25">(1+E47)*D47</f>
        <v>1032</v>
      </c>
      <c r="G47" s="129" t="s">
        <v>42</v>
      </c>
      <c r="H47" s="213">
        <v>20.329999999999998</v>
      </c>
      <c r="I47" s="26">
        <f t="shared" ref="I47:I51" si="26">H47*F47</f>
        <v>20980.559999999998</v>
      </c>
      <c r="J47" s="222">
        <v>45.79</v>
      </c>
      <c r="K47" s="132">
        <f t="shared" ref="K47:K51" si="27">N47/M47</f>
        <v>859.18690909090913</v>
      </c>
      <c r="L47" s="132">
        <f t="shared" ref="L47:L62" si="28">D47/K47</f>
        <v>1.2011356191308145</v>
      </c>
      <c r="M47" s="133">
        <f t="shared" ref="M47:M62" si="29">M$34</f>
        <v>55</v>
      </c>
      <c r="N47" s="134">
        <f t="shared" ref="N47:N62" si="30">D47*J47</f>
        <v>47255.28</v>
      </c>
      <c r="O47" s="135">
        <f t="shared" ref="O47:O62" si="31">N47+I47</f>
        <v>68235.839999999997</v>
      </c>
      <c r="P47" s="136">
        <f t="shared" ref="P47:P62" si="32">O47/F47</f>
        <v>66.11999999999999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</row>
    <row r="48" spans="1:76" s="29" customFormat="1" ht="32.6">
      <c r="A48" s="20">
        <f>IF(F48&lt;&gt;"",1+MAX($A$8:A47),"")</f>
        <v>29</v>
      </c>
      <c r="B48" s="259"/>
      <c r="C48" s="39" t="s">
        <v>98</v>
      </c>
      <c r="D48" s="24">
        <v>17</v>
      </c>
      <c r="E48" s="23">
        <v>0</v>
      </c>
      <c r="F48" s="24">
        <f t="shared" si="25"/>
        <v>17</v>
      </c>
      <c r="G48" s="129" t="s">
        <v>42</v>
      </c>
      <c r="H48" s="213">
        <v>785</v>
      </c>
      <c r="I48" s="26">
        <f t="shared" si="26"/>
        <v>13345</v>
      </c>
      <c r="J48" s="222">
        <v>176.81</v>
      </c>
      <c r="K48" s="132">
        <f t="shared" si="27"/>
        <v>54.650363636363636</v>
      </c>
      <c r="L48" s="132">
        <f t="shared" si="28"/>
        <v>0.31106837848537977</v>
      </c>
      <c r="M48" s="133">
        <f t="shared" si="29"/>
        <v>55</v>
      </c>
      <c r="N48" s="134">
        <f t="shared" si="30"/>
        <v>3005.77</v>
      </c>
      <c r="O48" s="135">
        <f t="shared" si="31"/>
        <v>16350.77</v>
      </c>
      <c r="P48" s="136">
        <f t="shared" si="32"/>
        <v>961.81000000000006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</row>
    <row r="49" spans="1:76" s="29" customFormat="1" ht="16.3">
      <c r="A49" s="20">
        <f>IF(F49&lt;&gt;"",1+MAX($A$8:A48),"")</f>
        <v>30</v>
      </c>
      <c r="B49" s="259"/>
      <c r="C49" s="39" t="s">
        <v>99</v>
      </c>
      <c r="D49" s="24">
        <v>5</v>
      </c>
      <c r="E49" s="23">
        <v>0</v>
      </c>
      <c r="F49" s="24">
        <f t="shared" si="25"/>
        <v>5</v>
      </c>
      <c r="G49" s="129" t="s">
        <v>42</v>
      </c>
      <c r="H49" s="213">
        <v>1341.46</v>
      </c>
      <c r="I49" s="26">
        <f t="shared" si="26"/>
        <v>6707.3</v>
      </c>
      <c r="J49" s="222">
        <v>302.14</v>
      </c>
      <c r="K49" s="132">
        <f t="shared" si="27"/>
        <v>27.467272727272725</v>
      </c>
      <c r="L49" s="132">
        <f t="shared" si="28"/>
        <v>0.18203481829615412</v>
      </c>
      <c r="M49" s="133">
        <f t="shared" si="29"/>
        <v>55</v>
      </c>
      <c r="N49" s="134">
        <f t="shared" si="30"/>
        <v>1510.6999999999998</v>
      </c>
      <c r="O49" s="135">
        <f t="shared" si="31"/>
        <v>8218</v>
      </c>
      <c r="P49" s="136">
        <f t="shared" si="32"/>
        <v>1643.6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</row>
    <row r="50" spans="1:76" s="29" customFormat="1" ht="32.6">
      <c r="A50" s="20">
        <f>IF(F50&lt;&gt;"",1+MAX($A$8:A49),"")</f>
        <v>31</v>
      </c>
      <c r="B50" s="259"/>
      <c r="C50" s="39" t="s">
        <v>100</v>
      </c>
      <c r="D50" s="24">
        <v>4</v>
      </c>
      <c r="E50" s="23">
        <v>0</v>
      </c>
      <c r="F50" s="24">
        <f t="shared" si="25"/>
        <v>4</v>
      </c>
      <c r="G50" s="129" t="s">
        <v>42</v>
      </c>
      <c r="H50" s="213">
        <v>785</v>
      </c>
      <c r="I50" s="26">
        <f t="shared" ref="I50" si="33">H50*F50</f>
        <v>3140</v>
      </c>
      <c r="J50" s="222">
        <v>176.81</v>
      </c>
      <c r="K50" s="132">
        <f t="shared" si="27"/>
        <v>12.858909090909091</v>
      </c>
      <c r="L50" s="132">
        <f t="shared" si="28"/>
        <v>0.31106837848537977</v>
      </c>
      <c r="M50" s="133">
        <f t="shared" si="29"/>
        <v>55</v>
      </c>
      <c r="N50" s="134">
        <f t="shared" si="30"/>
        <v>707.24</v>
      </c>
      <c r="O50" s="135">
        <f t="shared" si="31"/>
        <v>3847.24</v>
      </c>
      <c r="P50" s="136">
        <f t="shared" si="32"/>
        <v>961.81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</row>
    <row r="51" spans="1:76" s="29" customFormat="1" ht="32.6">
      <c r="A51" s="20">
        <f>IF(F51&lt;&gt;"",1+MAX($A$8:A50),"")</f>
        <v>32</v>
      </c>
      <c r="B51" s="259"/>
      <c r="C51" s="39" t="s">
        <v>101</v>
      </c>
      <c r="D51" s="24">
        <v>1</v>
      </c>
      <c r="E51" s="23">
        <v>0</v>
      </c>
      <c r="F51" s="24">
        <f t="shared" si="25"/>
        <v>1</v>
      </c>
      <c r="G51" s="129" t="s">
        <v>42</v>
      </c>
      <c r="H51" s="213">
        <v>773</v>
      </c>
      <c r="I51" s="26">
        <f t="shared" si="26"/>
        <v>773</v>
      </c>
      <c r="J51" s="222">
        <v>174.10999999999999</v>
      </c>
      <c r="K51" s="132">
        <f t="shared" si="27"/>
        <v>3.1656363636363634</v>
      </c>
      <c r="L51" s="132">
        <f t="shared" si="28"/>
        <v>0.31589225202458221</v>
      </c>
      <c r="M51" s="133">
        <f t="shared" si="29"/>
        <v>55</v>
      </c>
      <c r="N51" s="134">
        <f t="shared" si="30"/>
        <v>174.10999999999999</v>
      </c>
      <c r="O51" s="135">
        <f t="shared" si="31"/>
        <v>947.11</v>
      </c>
      <c r="P51" s="136">
        <f t="shared" si="32"/>
        <v>947.11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</row>
    <row r="52" spans="1:76" s="29" customFormat="1" ht="16.3">
      <c r="A52" s="20">
        <f>IF(F52&lt;&gt;"",1+MAX($A$8:A51),"")</f>
        <v>33</v>
      </c>
      <c r="B52" s="259"/>
      <c r="C52" s="39" t="s">
        <v>102</v>
      </c>
      <c r="D52" s="24">
        <v>56</v>
      </c>
      <c r="E52" s="23">
        <v>0</v>
      </c>
      <c r="F52" s="24">
        <f t="shared" ref="F52:F62" si="34">(1+E52)*D52</f>
        <v>56</v>
      </c>
      <c r="G52" s="129" t="s">
        <v>42</v>
      </c>
      <c r="H52" s="213">
        <v>22.54</v>
      </c>
      <c r="I52" s="26">
        <f t="shared" ref="I52:I62" si="35">H52*F52</f>
        <v>1262.24</v>
      </c>
      <c r="J52" s="222">
        <v>66.820000000000007</v>
      </c>
      <c r="K52" s="132">
        <f t="shared" ref="K52:K62" si="36">N52/M52</f>
        <v>68.034909090909096</v>
      </c>
      <c r="L52" s="132">
        <f t="shared" si="28"/>
        <v>0.82310685423525887</v>
      </c>
      <c r="M52" s="133">
        <f t="shared" si="29"/>
        <v>55</v>
      </c>
      <c r="N52" s="134">
        <f t="shared" si="30"/>
        <v>3741.9200000000005</v>
      </c>
      <c r="O52" s="135">
        <f t="shared" si="31"/>
        <v>5004.1600000000008</v>
      </c>
      <c r="P52" s="136">
        <f t="shared" si="32"/>
        <v>89.360000000000014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</row>
    <row r="53" spans="1:76" s="29" customFormat="1" ht="16.3">
      <c r="A53" s="20">
        <f>IF(F53&lt;&gt;"",1+MAX($A$8:A52),"")</f>
        <v>34</v>
      </c>
      <c r="B53" s="259"/>
      <c r="C53" s="39" t="s">
        <v>103</v>
      </c>
      <c r="D53" s="24">
        <v>2</v>
      </c>
      <c r="E53" s="23">
        <v>0</v>
      </c>
      <c r="F53" s="24">
        <f t="shared" si="34"/>
        <v>2</v>
      </c>
      <c r="G53" s="129" t="s">
        <v>42</v>
      </c>
      <c r="H53" s="213">
        <v>37.92</v>
      </c>
      <c r="I53" s="26">
        <f t="shared" si="35"/>
        <v>75.84</v>
      </c>
      <c r="J53" s="222">
        <v>74.33</v>
      </c>
      <c r="K53" s="132">
        <f t="shared" si="36"/>
        <v>2.7029090909090909</v>
      </c>
      <c r="L53" s="132">
        <f t="shared" si="28"/>
        <v>0.73994349522400105</v>
      </c>
      <c r="M53" s="133">
        <f t="shared" si="29"/>
        <v>55</v>
      </c>
      <c r="N53" s="134">
        <f t="shared" si="30"/>
        <v>148.66</v>
      </c>
      <c r="O53" s="135">
        <f t="shared" si="31"/>
        <v>224.5</v>
      </c>
      <c r="P53" s="136">
        <f t="shared" si="32"/>
        <v>112.25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</row>
    <row r="54" spans="1:76" s="29" customFormat="1" ht="16.3">
      <c r="A54" s="20">
        <f>IF(F54&lt;&gt;"",1+MAX($A$8:A53),"")</f>
        <v>35</v>
      </c>
      <c r="B54" s="259"/>
      <c r="C54" s="39" t="s">
        <v>104</v>
      </c>
      <c r="D54" s="24">
        <v>1</v>
      </c>
      <c r="E54" s="23">
        <v>0</v>
      </c>
      <c r="F54" s="24">
        <f t="shared" si="34"/>
        <v>1</v>
      </c>
      <c r="G54" s="129" t="s">
        <v>42</v>
      </c>
      <c r="H54" s="213">
        <v>1341.46</v>
      </c>
      <c r="I54" s="26">
        <f t="shared" si="35"/>
        <v>1341.46</v>
      </c>
      <c r="J54" s="222">
        <v>302.14</v>
      </c>
      <c r="K54" s="132">
        <f t="shared" si="36"/>
        <v>5.4934545454545454</v>
      </c>
      <c r="L54" s="132">
        <f t="shared" si="28"/>
        <v>0.18203481829615412</v>
      </c>
      <c r="M54" s="133">
        <f t="shared" si="29"/>
        <v>55</v>
      </c>
      <c r="N54" s="134">
        <f t="shared" si="30"/>
        <v>302.14</v>
      </c>
      <c r="O54" s="135">
        <f t="shared" si="31"/>
        <v>1643.6</v>
      </c>
      <c r="P54" s="136">
        <f t="shared" si="32"/>
        <v>1643.6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</row>
    <row r="55" spans="1:76" s="29" customFormat="1" ht="16.3">
      <c r="A55" s="20">
        <f>IF(F55&lt;&gt;"",1+MAX($A$8:A54),"")</f>
        <v>36</v>
      </c>
      <c r="B55" s="259"/>
      <c r="C55" s="39" t="s">
        <v>105</v>
      </c>
      <c r="D55" s="24">
        <v>38</v>
      </c>
      <c r="E55" s="23">
        <v>0</v>
      </c>
      <c r="F55" s="24">
        <f t="shared" si="34"/>
        <v>38</v>
      </c>
      <c r="G55" s="129" t="s">
        <v>42</v>
      </c>
      <c r="H55" s="213">
        <v>32.799999999999997</v>
      </c>
      <c r="I55" s="26">
        <f t="shared" ref="I55" si="37">H55*F55</f>
        <v>1246.3999999999999</v>
      </c>
      <c r="J55" s="222">
        <v>74.33</v>
      </c>
      <c r="K55" s="132">
        <f t="shared" si="36"/>
        <v>51.355272727272727</v>
      </c>
      <c r="L55" s="132">
        <f t="shared" si="28"/>
        <v>0.73994349522400105</v>
      </c>
      <c r="M55" s="133">
        <f t="shared" si="29"/>
        <v>55</v>
      </c>
      <c r="N55" s="134">
        <f t="shared" si="30"/>
        <v>2824.54</v>
      </c>
      <c r="O55" s="135">
        <f t="shared" si="31"/>
        <v>4070.9399999999996</v>
      </c>
      <c r="P55" s="136">
        <f t="shared" si="32"/>
        <v>107.13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</row>
    <row r="56" spans="1:76" s="29" customFormat="1" ht="16.3">
      <c r="A56" s="20">
        <f>IF(F56&lt;&gt;"",1+MAX($A$8:A55),"")</f>
        <v>37</v>
      </c>
      <c r="B56" s="259"/>
      <c r="C56" s="39" t="s">
        <v>106</v>
      </c>
      <c r="D56" s="24">
        <v>4</v>
      </c>
      <c r="E56" s="23">
        <v>0</v>
      </c>
      <c r="F56" s="24">
        <f t="shared" si="34"/>
        <v>4</v>
      </c>
      <c r="G56" s="129" t="s">
        <v>42</v>
      </c>
      <c r="H56" s="213">
        <v>27.12</v>
      </c>
      <c r="I56" s="26">
        <f t="shared" si="35"/>
        <v>108.48</v>
      </c>
      <c r="J56" s="222">
        <v>48.8</v>
      </c>
      <c r="K56" s="132">
        <f t="shared" si="36"/>
        <v>3.5490909090909089</v>
      </c>
      <c r="L56" s="132">
        <f t="shared" si="28"/>
        <v>1.1270491803278688</v>
      </c>
      <c r="M56" s="133">
        <f t="shared" si="29"/>
        <v>55</v>
      </c>
      <c r="N56" s="134">
        <f t="shared" si="30"/>
        <v>195.2</v>
      </c>
      <c r="O56" s="135">
        <f t="shared" si="31"/>
        <v>303.68</v>
      </c>
      <c r="P56" s="136">
        <f t="shared" si="32"/>
        <v>75.92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</row>
    <row r="57" spans="1:76" s="29" customFormat="1" ht="16.3">
      <c r="A57" s="20">
        <f>IF(F57&lt;&gt;"",1+MAX($A$8:A56),"")</f>
        <v>38</v>
      </c>
      <c r="B57" s="259" t="s">
        <v>139</v>
      </c>
      <c r="C57" s="39" t="s">
        <v>107</v>
      </c>
      <c r="D57" s="24">
        <v>52</v>
      </c>
      <c r="E57" s="23">
        <v>0</v>
      </c>
      <c r="F57" s="24">
        <f t="shared" si="34"/>
        <v>52</v>
      </c>
      <c r="G57" s="129" t="s">
        <v>42</v>
      </c>
      <c r="H57" s="213">
        <v>98.28</v>
      </c>
      <c r="I57" s="26">
        <f t="shared" si="35"/>
        <v>5110.5600000000004</v>
      </c>
      <c r="J57" s="222">
        <v>111.12</v>
      </c>
      <c r="K57" s="132">
        <f t="shared" si="36"/>
        <v>105.05890909090908</v>
      </c>
      <c r="L57" s="132">
        <f t="shared" si="28"/>
        <v>0.49496040316774664</v>
      </c>
      <c r="M57" s="133">
        <f t="shared" si="29"/>
        <v>55</v>
      </c>
      <c r="N57" s="134">
        <f t="shared" si="30"/>
        <v>5778.24</v>
      </c>
      <c r="O57" s="135">
        <f t="shared" si="31"/>
        <v>10888.8</v>
      </c>
      <c r="P57" s="136">
        <f t="shared" si="32"/>
        <v>209.39999999999998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</row>
    <row r="58" spans="1:76" s="29" customFormat="1" ht="16.3">
      <c r="A58" s="20">
        <f>IF(F58&lt;&gt;"",1+MAX($A$8:A57),"")</f>
        <v>39</v>
      </c>
      <c r="B58" s="259"/>
      <c r="C58" s="39" t="s">
        <v>108</v>
      </c>
      <c r="D58" s="24">
        <v>3</v>
      </c>
      <c r="E58" s="23">
        <v>0</v>
      </c>
      <c r="F58" s="24">
        <f t="shared" si="34"/>
        <v>3</v>
      </c>
      <c r="G58" s="129" t="s">
        <v>42</v>
      </c>
      <c r="H58" s="213">
        <v>98.28</v>
      </c>
      <c r="I58" s="26">
        <f t="shared" si="35"/>
        <v>294.84000000000003</v>
      </c>
      <c r="J58" s="222">
        <v>111.12</v>
      </c>
      <c r="K58" s="132">
        <f t="shared" si="36"/>
        <v>6.0610909090909093</v>
      </c>
      <c r="L58" s="132">
        <f t="shared" si="28"/>
        <v>0.49496040316774659</v>
      </c>
      <c r="M58" s="133">
        <f t="shared" si="29"/>
        <v>55</v>
      </c>
      <c r="N58" s="134">
        <f t="shared" si="30"/>
        <v>333.36</v>
      </c>
      <c r="O58" s="135">
        <f t="shared" si="31"/>
        <v>628.20000000000005</v>
      </c>
      <c r="P58" s="136">
        <f t="shared" si="32"/>
        <v>209.4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</row>
    <row r="59" spans="1:76" s="29" customFormat="1" ht="16.3">
      <c r="A59" s="20">
        <f>IF(F59&lt;&gt;"",1+MAX($A$8:A58),"")</f>
        <v>40</v>
      </c>
      <c r="B59" s="259"/>
      <c r="C59" s="39" t="s">
        <v>109</v>
      </c>
      <c r="D59" s="24">
        <v>1</v>
      </c>
      <c r="E59" s="23">
        <v>0</v>
      </c>
      <c r="F59" s="24">
        <f t="shared" si="34"/>
        <v>1</v>
      </c>
      <c r="G59" s="129" t="s">
        <v>42</v>
      </c>
      <c r="H59" s="213">
        <v>113.02</v>
      </c>
      <c r="I59" s="26">
        <f t="shared" si="35"/>
        <v>113.02</v>
      </c>
      <c r="J59" s="222">
        <v>127.63000000000001</v>
      </c>
      <c r="K59" s="132">
        <f t="shared" si="36"/>
        <v>2.3205454545454547</v>
      </c>
      <c r="L59" s="132">
        <f t="shared" si="28"/>
        <v>0.43093316618349914</v>
      </c>
      <c r="M59" s="133">
        <f t="shared" si="29"/>
        <v>55</v>
      </c>
      <c r="N59" s="134">
        <f t="shared" si="30"/>
        <v>127.63000000000001</v>
      </c>
      <c r="O59" s="135">
        <f t="shared" si="31"/>
        <v>240.65</v>
      </c>
      <c r="P59" s="136">
        <f t="shared" si="32"/>
        <v>240.65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</row>
    <row r="60" spans="1:76" s="29" customFormat="1" ht="16.3">
      <c r="A60" s="20">
        <f>IF(F60&lt;&gt;"",1+MAX($A$8:A59),"")</f>
        <v>41</v>
      </c>
      <c r="B60" s="259"/>
      <c r="C60" s="39" t="s">
        <v>110</v>
      </c>
      <c r="D60" s="24">
        <v>2</v>
      </c>
      <c r="E60" s="23">
        <v>0</v>
      </c>
      <c r="F60" s="24">
        <f t="shared" si="34"/>
        <v>2</v>
      </c>
      <c r="G60" s="129" t="s">
        <v>42</v>
      </c>
      <c r="H60" s="213">
        <v>1506.9333333333334</v>
      </c>
      <c r="I60" s="26">
        <f t="shared" si="35"/>
        <v>3013.8666666666668</v>
      </c>
      <c r="J60" s="222">
        <v>679.45</v>
      </c>
      <c r="K60" s="132">
        <f t="shared" si="36"/>
        <v>24.707272727272731</v>
      </c>
      <c r="L60" s="132">
        <f t="shared" si="28"/>
        <v>8.0947825447052757E-2</v>
      </c>
      <c r="M60" s="133">
        <f t="shared" si="29"/>
        <v>55</v>
      </c>
      <c r="N60" s="134">
        <f t="shared" si="30"/>
        <v>1358.9</v>
      </c>
      <c r="O60" s="135">
        <f t="shared" si="31"/>
        <v>4372.7666666666664</v>
      </c>
      <c r="P60" s="136">
        <f t="shared" si="32"/>
        <v>2186.3833333333332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</row>
    <row r="61" spans="1:76" s="29" customFormat="1" ht="16.3">
      <c r="A61" s="20">
        <f>IF(F61&lt;&gt;"",1+MAX($A$8:A60),"")</f>
        <v>42</v>
      </c>
      <c r="B61" s="259"/>
      <c r="C61" s="39" t="s">
        <v>111</v>
      </c>
      <c r="D61" s="24">
        <v>5</v>
      </c>
      <c r="E61" s="23">
        <v>0</v>
      </c>
      <c r="F61" s="24">
        <f t="shared" si="34"/>
        <v>5</v>
      </c>
      <c r="G61" s="129" t="s">
        <v>42</v>
      </c>
      <c r="H61" s="213">
        <v>196.56</v>
      </c>
      <c r="I61" s="26">
        <f t="shared" si="35"/>
        <v>982.8</v>
      </c>
      <c r="J61" s="222">
        <v>177.19</v>
      </c>
      <c r="K61" s="132">
        <f t="shared" si="36"/>
        <v>16.108181818181819</v>
      </c>
      <c r="L61" s="132">
        <f t="shared" si="28"/>
        <v>0.3104012641796941</v>
      </c>
      <c r="M61" s="133">
        <f t="shared" si="29"/>
        <v>55</v>
      </c>
      <c r="N61" s="134">
        <f t="shared" si="30"/>
        <v>885.95</v>
      </c>
      <c r="O61" s="135">
        <f t="shared" si="31"/>
        <v>1868.75</v>
      </c>
      <c r="P61" s="136">
        <f t="shared" si="32"/>
        <v>373.75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</row>
    <row r="62" spans="1:76" s="29" customFormat="1" ht="16.3">
      <c r="A62" s="20">
        <f>IF(F62&lt;&gt;"",1+MAX($A$8:A61),"")</f>
        <v>43</v>
      </c>
      <c r="B62" s="260"/>
      <c r="C62" s="39" t="s">
        <v>112</v>
      </c>
      <c r="D62" s="24">
        <v>1</v>
      </c>
      <c r="E62" s="23">
        <v>0</v>
      </c>
      <c r="F62" s="24">
        <f t="shared" si="34"/>
        <v>1</v>
      </c>
      <c r="G62" s="129" t="s">
        <v>42</v>
      </c>
      <c r="H62" s="213">
        <v>226.04</v>
      </c>
      <c r="I62" s="26">
        <f t="shared" si="35"/>
        <v>226.04</v>
      </c>
      <c r="J62" s="222">
        <v>204.20999999999998</v>
      </c>
      <c r="K62" s="132">
        <f t="shared" si="36"/>
        <v>3.7129090909090907</v>
      </c>
      <c r="L62" s="132">
        <f t="shared" si="28"/>
        <v>0.26933059105822438</v>
      </c>
      <c r="M62" s="133">
        <f t="shared" si="29"/>
        <v>55</v>
      </c>
      <c r="N62" s="134">
        <f t="shared" si="30"/>
        <v>204.20999999999998</v>
      </c>
      <c r="O62" s="135">
        <f t="shared" si="31"/>
        <v>430.25</v>
      </c>
      <c r="P62" s="136">
        <f t="shared" si="32"/>
        <v>430.25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</row>
    <row r="63" spans="1:76" s="29" customFormat="1" ht="16.3">
      <c r="A63" s="20" t="str">
        <f>IF(F63&lt;&gt;"",1+MAX($A$8:A62),"")</f>
        <v/>
      </c>
      <c r="B63" s="36"/>
      <c r="C63" s="56" t="s">
        <v>49</v>
      </c>
      <c r="D63" s="24"/>
      <c r="E63" s="23"/>
      <c r="F63" s="24"/>
      <c r="G63" s="129"/>
      <c r="H63" s="212"/>
      <c r="I63" s="26"/>
      <c r="J63" s="215"/>
      <c r="K63" s="122"/>
      <c r="L63" s="132"/>
      <c r="M63" s="133"/>
      <c r="N63" s="134"/>
      <c r="O63" s="135"/>
      <c r="P63" s="136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</row>
    <row r="64" spans="1:76" s="29" customFormat="1" ht="16.3">
      <c r="A64" s="20">
        <f>IF(F64&lt;&gt;"",1+MAX($A$8:A63),"")</f>
        <v>44</v>
      </c>
      <c r="B64" s="258" t="s">
        <v>140</v>
      </c>
      <c r="C64" s="39" t="s">
        <v>171</v>
      </c>
      <c r="D64" s="24">
        <v>1</v>
      </c>
      <c r="E64" s="23">
        <v>0</v>
      </c>
      <c r="F64" s="24">
        <f t="shared" ref="F64:F67" si="38">(1+E64)*D64</f>
        <v>1</v>
      </c>
      <c r="G64" s="129" t="s">
        <v>42</v>
      </c>
      <c r="H64" s="213">
        <v>671.95</v>
      </c>
      <c r="I64" s="26">
        <f t="shared" ref="I64:I67" si="39">H64*F64</f>
        <v>671.95</v>
      </c>
      <c r="J64" s="222">
        <v>320.51</v>
      </c>
      <c r="K64" s="132">
        <f t="shared" ref="K64:K67" si="40">N64/M64</f>
        <v>5.827454545454545</v>
      </c>
      <c r="L64" s="132">
        <f t="shared" ref="L64:L76" si="41">D64/K64</f>
        <v>0.17160151009328883</v>
      </c>
      <c r="M64" s="133">
        <f>M$34</f>
        <v>55</v>
      </c>
      <c r="N64" s="134">
        <f t="shared" ref="N64:N76" si="42">D64*J64</f>
        <v>320.51</v>
      </c>
      <c r="O64" s="135">
        <f t="shared" ref="O64:O76" si="43">N64+I64</f>
        <v>992.46</v>
      </c>
      <c r="P64" s="136">
        <f t="shared" ref="P64:P76" si="44">O64/F64</f>
        <v>992.46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</row>
    <row r="65" spans="1:76" s="29" customFormat="1" ht="16.3">
      <c r="A65" s="20">
        <f>IF(F65&lt;&gt;"",1+MAX($A$8:A64),"")</f>
        <v>45</v>
      </c>
      <c r="B65" s="260"/>
      <c r="C65" s="39" t="s">
        <v>113</v>
      </c>
      <c r="D65" s="24">
        <v>16</v>
      </c>
      <c r="E65" s="23">
        <v>0</v>
      </c>
      <c r="F65" s="24">
        <f t="shared" si="38"/>
        <v>16</v>
      </c>
      <c r="G65" s="129" t="s">
        <v>42</v>
      </c>
      <c r="H65" s="213">
        <v>44.6</v>
      </c>
      <c r="I65" s="26">
        <f t="shared" si="39"/>
        <v>713.6</v>
      </c>
      <c r="J65" s="222">
        <v>86.34</v>
      </c>
      <c r="K65" s="132">
        <f t="shared" si="40"/>
        <v>25.117090909090908</v>
      </c>
      <c r="L65" s="132">
        <f t="shared" si="41"/>
        <v>0.63701644660643963</v>
      </c>
      <c r="M65" s="133">
        <f>M$34</f>
        <v>55</v>
      </c>
      <c r="N65" s="134">
        <f t="shared" si="42"/>
        <v>1381.44</v>
      </c>
      <c r="O65" s="135">
        <f t="shared" si="43"/>
        <v>2095.04</v>
      </c>
      <c r="P65" s="136">
        <f t="shared" si="44"/>
        <v>130.94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</row>
    <row r="66" spans="1:76" s="29" customFormat="1" ht="32.6">
      <c r="A66" s="20">
        <f>IF(F66&lt;&gt;"",1+MAX($A$8:A65),"")</f>
        <v>46</v>
      </c>
      <c r="B66" s="258" t="s">
        <v>155</v>
      </c>
      <c r="C66" s="188" t="s">
        <v>145</v>
      </c>
      <c r="D66" s="187">
        <v>178</v>
      </c>
      <c r="E66" s="23">
        <v>0</v>
      </c>
      <c r="F66" s="24">
        <f t="shared" si="38"/>
        <v>178</v>
      </c>
      <c r="G66" s="129" t="s">
        <v>42</v>
      </c>
      <c r="H66" s="213">
        <v>52.2</v>
      </c>
      <c r="I66" s="26">
        <f t="shared" si="39"/>
        <v>9291.6</v>
      </c>
      <c r="J66" s="222">
        <v>90.850000000000009</v>
      </c>
      <c r="K66" s="132">
        <f t="shared" si="40"/>
        <v>294.0236363636364</v>
      </c>
      <c r="L66" s="132">
        <f t="shared" si="41"/>
        <v>0.60539350577875617</v>
      </c>
      <c r="M66" s="133">
        <f>M$34</f>
        <v>55</v>
      </c>
      <c r="N66" s="134">
        <f t="shared" si="42"/>
        <v>16171.300000000001</v>
      </c>
      <c r="O66" s="135">
        <f t="shared" si="43"/>
        <v>25462.9</v>
      </c>
      <c r="P66" s="136">
        <f t="shared" si="44"/>
        <v>143.05000000000001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</row>
    <row r="67" spans="1:76" s="29" customFormat="1" ht="16.3">
      <c r="A67" s="20">
        <f>IF(F67&lt;&gt;"",1+MAX($A$8:A66),"")</f>
        <v>47</v>
      </c>
      <c r="B67" s="259"/>
      <c r="C67" s="188" t="s">
        <v>146</v>
      </c>
      <c r="D67" s="187">
        <v>1</v>
      </c>
      <c r="E67" s="23">
        <v>0</v>
      </c>
      <c r="F67" s="24">
        <f t="shared" si="38"/>
        <v>1</v>
      </c>
      <c r="G67" s="129" t="s">
        <v>42</v>
      </c>
      <c r="H67" s="213">
        <v>169.95</v>
      </c>
      <c r="I67" s="26">
        <f t="shared" si="39"/>
        <v>169.95</v>
      </c>
      <c r="J67" s="222">
        <v>107.59</v>
      </c>
      <c r="K67" s="132">
        <f t="shared" si="40"/>
        <v>1.9561818181818182</v>
      </c>
      <c r="L67" s="132">
        <f t="shared" si="41"/>
        <v>0.51119992564364714</v>
      </c>
      <c r="M67" s="133">
        <f>M$34</f>
        <v>55</v>
      </c>
      <c r="N67" s="134">
        <f t="shared" si="42"/>
        <v>107.59</v>
      </c>
      <c r="O67" s="135">
        <f t="shared" si="43"/>
        <v>277.53999999999996</v>
      </c>
      <c r="P67" s="136">
        <f t="shared" si="44"/>
        <v>277.53999999999996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</row>
    <row r="68" spans="1:76" s="29" customFormat="1" ht="16.3">
      <c r="A68" s="20">
        <f>IF(F68&lt;&gt;"",1+MAX($A$8:A67),"")</f>
        <v>48</v>
      </c>
      <c r="B68" s="259"/>
      <c r="C68" s="188" t="s">
        <v>147</v>
      </c>
      <c r="D68" s="187">
        <v>134</v>
      </c>
      <c r="E68" s="23">
        <v>0</v>
      </c>
      <c r="F68" s="24">
        <f t="shared" ref="F68:F74" si="45">(1+E68)*D68</f>
        <v>134</v>
      </c>
      <c r="G68" s="129" t="s">
        <v>42</v>
      </c>
      <c r="H68" s="213">
        <v>32.090000000000003</v>
      </c>
      <c r="I68" s="26">
        <f t="shared" ref="I68:I74" si="46">H68*F68</f>
        <v>4300.0600000000004</v>
      </c>
      <c r="J68" s="222">
        <v>72.83</v>
      </c>
      <c r="K68" s="132">
        <f t="shared" ref="K68:K74" si="47">N68/M68</f>
        <v>177.44036363636363</v>
      </c>
      <c r="L68" s="132">
        <f t="shared" si="41"/>
        <v>0.75518330358368813</v>
      </c>
      <c r="M68" s="133">
        <f t="shared" ref="M68:M76" si="48">M$34</f>
        <v>55</v>
      </c>
      <c r="N68" s="134">
        <f t="shared" si="42"/>
        <v>9759.2199999999993</v>
      </c>
      <c r="O68" s="135">
        <f t="shared" si="43"/>
        <v>14059.279999999999</v>
      </c>
      <c r="P68" s="136">
        <f t="shared" si="44"/>
        <v>104.91999999999999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</row>
    <row r="69" spans="1:76" s="29" customFormat="1" ht="16.3">
      <c r="A69" s="20">
        <f>IF(F69&lt;&gt;"",1+MAX($A$8:A68),"")</f>
        <v>49</v>
      </c>
      <c r="B69" s="259"/>
      <c r="C69" s="188" t="s">
        <v>148</v>
      </c>
      <c r="D69" s="187">
        <v>4</v>
      </c>
      <c r="E69" s="23">
        <v>0</v>
      </c>
      <c r="F69" s="24">
        <f t="shared" si="45"/>
        <v>4</v>
      </c>
      <c r="G69" s="129" t="s">
        <v>42</v>
      </c>
      <c r="H69" s="213">
        <v>42.5</v>
      </c>
      <c r="I69" s="26">
        <f t="shared" si="46"/>
        <v>170</v>
      </c>
      <c r="J69" s="222">
        <v>83.04</v>
      </c>
      <c r="K69" s="132">
        <f t="shared" si="47"/>
        <v>6.0392727272727278</v>
      </c>
      <c r="L69" s="132">
        <f t="shared" si="41"/>
        <v>0.66233140655105971</v>
      </c>
      <c r="M69" s="133">
        <f t="shared" si="48"/>
        <v>55</v>
      </c>
      <c r="N69" s="134">
        <f t="shared" si="42"/>
        <v>332.16</v>
      </c>
      <c r="O69" s="135">
        <f t="shared" si="43"/>
        <v>502.16</v>
      </c>
      <c r="P69" s="136">
        <f t="shared" si="44"/>
        <v>125.54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</row>
    <row r="70" spans="1:76" s="29" customFormat="1" ht="16.3">
      <c r="A70" s="20">
        <f>IF(F70&lt;&gt;"",1+MAX($A$8:A69),"")</f>
        <v>50</v>
      </c>
      <c r="B70" s="259"/>
      <c r="C70" s="188" t="s">
        <v>149</v>
      </c>
      <c r="D70" s="187">
        <v>8</v>
      </c>
      <c r="E70" s="23">
        <v>0</v>
      </c>
      <c r="F70" s="24">
        <f t="shared" si="45"/>
        <v>8</v>
      </c>
      <c r="G70" s="129" t="s">
        <v>42</v>
      </c>
      <c r="H70" s="213">
        <v>19.989999999999998</v>
      </c>
      <c r="I70" s="26">
        <f t="shared" si="46"/>
        <v>159.91999999999999</v>
      </c>
      <c r="J70" s="222">
        <v>39.04</v>
      </c>
      <c r="K70" s="132">
        <f t="shared" si="47"/>
        <v>5.6785454545454543</v>
      </c>
      <c r="L70" s="132">
        <f t="shared" si="41"/>
        <v>1.4088114754098362</v>
      </c>
      <c r="M70" s="133">
        <f t="shared" si="48"/>
        <v>55</v>
      </c>
      <c r="N70" s="134">
        <f t="shared" si="42"/>
        <v>312.32</v>
      </c>
      <c r="O70" s="135">
        <f t="shared" si="43"/>
        <v>472.24</v>
      </c>
      <c r="P70" s="136">
        <f t="shared" si="44"/>
        <v>59.03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</row>
    <row r="71" spans="1:76" s="29" customFormat="1" ht="16.3">
      <c r="A71" s="20">
        <f>IF(F71&lt;&gt;"",1+MAX($A$8:A70),"")</f>
        <v>51</v>
      </c>
      <c r="B71" s="259"/>
      <c r="C71" s="188" t="s">
        <v>150</v>
      </c>
      <c r="D71" s="187">
        <v>30</v>
      </c>
      <c r="E71" s="23">
        <v>0</v>
      </c>
      <c r="F71" s="24">
        <f t="shared" si="45"/>
        <v>30</v>
      </c>
      <c r="G71" s="129" t="s">
        <v>42</v>
      </c>
      <c r="H71" s="213">
        <v>53.95</v>
      </c>
      <c r="I71" s="26">
        <f t="shared" si="46"/>
        <v>1618.5</v>
      </c>
      <c r="J71" s="222">
        <v>61.419999999999995</v>
      </c>
      <c r="K71" s="132">
        <f t="shared" si="47"/>
        <v>33.50181818181818</v>
      </c>
      <c r="L71" s="132">
        <f t="shared" si="41"/>
        <v>0.89547378704005209</v>
      </c>
      <c r="M71" s="133">
        <f t="shared" si="48"/>
        <v>55</v>
      </c>
      <c r="N71" s="134">
        <f t="shared" si="42"/>
        <v>1842.6</v>
      </c>
      <c r="O71" s="135">
        <f t="shared" si="43"/>
        <v>3461.1</v>
      </c>
      <c r="P71" s="136">
        <f t="shared" si="44"/>
        <v>115.36999999999999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</row>
    <row r="72" spans="1:76" s="29" customFormat="1" ht="16.3">
      <c r="A72" s="20">
        <f>IF(F72&lt;&gt;"",1+MAX($A$8:A71),"")</f>
        <v>52</v>
      </c>
      <c r="B72" s="259"/>
      <c r="C72" s="188" t="s">
        <v>151</v>
      </c>
      <c r="D72" s="187">
        <v>13</v>
      </c>
      <c r="E72" s="23">
        <v>0</v>
      </c>
      <c r="F72" s="24">
        <f t="shared" si="45"/>
        <v>13</v>
      </c>
      <c r="G72" s="129" t="s">
        <v>42</v>
      </c>
      <c r="H72" s="213">
        <v>18.5</v>
      </c>
      <c r="I72" s="26">
        <f t="shared" si="46"/>
        <v>240.5</v>
      </c>
      <c r="J72" s="222">
        <v>42.05</v>
      </c>
      <c r="K72" s="132">
        <f t="shared" si="47"/>
        <v>9.9390909090909094</v>
      </c>
      <c r="L72" s="132">
        <f t="shared" si="41"/>
        <v>1.3079667063020213</v>
      </c>
      <c r="M72" s="133">
        <f t="shared" si="48"/>
        <v>55</v>
      </c>
      <c r="N72" s="134">
        <f t="shared" si="42"/>
        <v>546.65</v>
      </c>
      <c r="O72" s="135">
        <f t="shared" si="43"/>
        <v>787.15</v>
      </c>
      <c r="P72" s="136">
        <f t="shared" si="44"/>
        <v>60.55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</row>
    <row r="73" spans="1:76" s="29" customFormat="1" ht="16.3">
      <c r="A73" s="20">
        <f>IF(F73&lt;&gt;"",1+MAX($A$8:A72),"")</f>
        <v>53</v>
      </c>
      <c r="B73" s="259"/>
      <c r="C73" s="188" t="s">
        <v>152</v>
      </c>
      <c r="D73" s="187">
        <v>26</v>
      </c>
      <c r="E73" s="23">
        <v>0</v>
      </c>
      <c r="F73" s="24">
        <f t="shared" si="45"/>
        <v>26</v>
      </c>
      <c r="G73" s="129" t="s">
        <v>42</v>
      </c>
      <c r="H73" s="213">
        <v>64.59</v>
      </c>
      <c r="I73" s="26">
        <f t="shared" si="46"/>
        <v>1679.3400000000001</v>
      </c>
      <c r="J73" s="222">
        <v>109.99000000000001</v>
      </c>
      <c r="K73" s="132">
        <f t="shared" si="47"/>
        <v>51.995272727272734</v>
      </c>
      <c r="L73" s="132">
        <f t="shared" si="41"/>
        <v>0.50004545867806161</v>
      </c>
      <c r="M73" s="133">
        <f t="shared" si="48"/>
        <v>55</v>
      </c>
      <c r="N73" s="134">
        <f t="shared" si="42"/>
        <v>2859.7400000000002</v>
      </c>
      <c r="O73" s="135">
        <f t="shared" si="43"/>
        <v>4539.08</v>
      </c>
      <c r="P73" s="136">
        <f t="shared" si="44"/>
        <v>174.57999999999998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</row>
    <row r="74" spans="1:76" s="29" customFormat="1" ht="16.3">
      <c r="A74" s="20">
        <f>IF(F74&lt;&gt;"",1+MAX($A$8:A73),"")</f>
        <v>54</v>
      </c>
      <c r="B74" s="259"/>
      <c r="C74" s="188" t="s">
        <v>153</v>
      </c>
      <c r="D74" s="187">
        <v>15</v>
      </c>
      <c r="E74" s="23">
        <v>0</v>
      </c>
      <c r="F74" s="24">
        <f t="shared" si="45"/>
        <v>15</v>
      </c>
      <c r="G74" s="129" t="s">
        <v>42</v>
      </c>
      <c r="H74" s="213">
        <v>32.5</v>
      </c>
      <c r="I74" s="26">
        <f t="shared" si="46"/>
        <v>487.5</v>
      </c>
      <c r="J74" s="222">
        <v>73.58</v>
      </c>
      <c r="K74" s="132">
        <f t="shared" si="47"/>
        <v>20.067272727272726</v>
      </c>
      <c r="L74" s="132">
        <f t="shared" si="41"/>
        <v>0.7474857298178853</v>
      </c>
      <c r="M74" s="133">
        <f t="shared" si="48"/>
        <v>55</v>
      </c>
      <c r="N74" s="134">
        <f t="shared" si="42"/>
        <v>1103.7</v>
      </c>
      <c r="O74" s="135">
        <f t="shared" si="43"/>
        <v>1591.2</v>
      </c>
      <c r="P74" s="136">
        <f t="shared" si="44"/>
        <v>106.08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</row>
    <row r="75" spans="1:76" s="29" customFormat="1" ht="16.3">
      <c r="A75" s="20">
        <f>IF(F75&lt;&gt;"",1+MAX($A$8:A74),"")</f>
        <v>55</v>
      </c>
      <c r="B75" s="259"/>
      <c r="C75" s="188" t="s">
        <v>153</v>
      </c>
      <c r="D75" s="187">
        <v>2</v>
      </c>
      <c r="E75" s="23">
        <v>0</v>
      </c>
      <c r="F75" s="24">
        <f t="shared" ref="F75:F76" si="49">(1+E75)*D75</f>
        <v>2</v>
      </c>
      <c r="G75" s="129" t="s">
        <v>42</v>
      </c>
      <c r="H75" s="213">
        <v>32.5</v>
      </c>
      <c r="I75" s="26">
        <f t="shared" ref="I75:I76" si="50">H75*F75</f>
        <v>65</v>
      </c>
      <c r="J75" s="222">
        <v>73.58</v>
      </c>
      <c r="K75" s="132">
        <f t="shared" ref="K75:K76" si="51">N75/M75</f>
        <v>2.6756363636363636</v>
      </c>
      <c r="L75" s="132">
        <f t="shared" si="41"/>
        <v>0.7474857298178853</v>
      </c>
      <c r="M75" s="133">
        <f t="shared" si="48"/>
        <v>55</v>
      </c>
      <c r="N75" s="134">
        <f t="shared" si="42"/>
        <v>147.16</v>
      </c>
      <c r="O75" s="135">
        <f t="shared" si="43"/>
        <v>212.16</v>
      </c>
      <c r="P75" s="136">
        <f t="shared" si="44"/>
        <v>106.08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</row>
    <row r="76" spans="1:76" s="29" customFormat="1" ht="16.3">
      <c r="A76" s="20">
        <f>IF(F76&lt;&gt;"",1+MAX($A$8:A75),"")</f>
        <v>56</v>
      </c>
      <c r="B76" s="260"/>
      <c r="C76" s="188" t="s">
        <v>154</v>
      </c>
      <c r="D76" s="187">
        <v>37</v>
      </c>
      <c r="E76" s="23">
        <v>0</v>
      </c>
      <c r="F76" s="24">
        <f t="shared" si="49"/>
        <v>37</v>
      </c>
      <c r="G76" s="129" t="s">
        <v>42</v>
      </c>
      <c r="H76" s="213">
        <v>69.12</v>
      </c>
      <c r="I76" s="26">
        <f t="shared" si="50"/>
        <v>2557.44</v>
      </c>
      <c r="J76" s="222">
        <v>96.100000000000009</v>
      </c>
      <c r="K76" s="132">
        <f t="shared" si="51"/>
        <v>64.649090909090916</v>
      </c>
      <c r="L76" s="132">
        <f t="shared" si="41"/>
        <v>0.57232049947970853</v>
      </c>
      <c r="M76" s="133">
        <f t="shared" si="48"/>
        <v>55</v>
      </c>
      <c r="N76" s="134">
        <f t="shared" si="42"/>
        <v>3555.7000000000003</v>
      </c>
      <c r="O76" s="135">
        <f t="shared" si="43"/>
        <v>6113.14</v>
      </c>
      <c r="P76" s="136">
        <f t="shared" si="44"/>
        <v>165.22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</row>
    <row r="77" spans="1:76" s="29" customFormat="1" ht="16.3">
      <c r="A77" s="20" t="str">
        <f>IF(F77&lt;&gt;"",1+MAX($A$8:A76),"")</f>
        <v/>
      </c>
      <c r="B77" s="258" t="s">
        <v>155</v>
      </c>
      <c r="C77" s="56" t="s">
        <v>50</v>
      </c>
      <c r="D77" s="24"/>
      <c r="E77" s="23"/>
      <c r="F77" s="24"/>
      <c r="G77" s="129"/>
      <c r="H77" s="212"/>
      <c r="I77" s="26"/>
      <c r="J77" s="215"/>
      <c r="K77" s="122"/>
      <c r="L77" s="132"/>
      <c r="M77" s="133"/>
      <c r="N77" s="134"/>
      <c r="O77" s="135"/>
      <c r="P77" s="136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</row>
    <row r="78" spans="1:76" s="29" customFormat="1" ht="32.6">
      <c r="A78" s="20">
        <f>IF(F78&lt;&gt;"",1+MAX($A$8:A77),"")</f>
        <v>57</v>
      </c>
      <c r="B78" s="259"/>
      <c r="C78" s="188" t="s">
        <v>156</v>
      </c>
      <c r="D78" s="187">
        <v>469</v>
      </c>
      <c r="E78" s="23">
        <v>0</v>
      </c>
      <c r="F78" s="24">
        <f t="shared" ref="F78:F82" si="52">(1+E78)*D78</f>
        <v>469</v>
      </c>
      <c r="G78" s="129" t="s">
        <v>42</v>
      </c>
      <c r="H78" s="213">
        <v>130.99</v>
      </c>
      <c r="I78" s="26">
        <f t="shared" ref="I78:I82" si="53">H78*F78</f>
        <v>61434.310000000005</v>
      </c>
      <c r="J78" s="222">
        <v>108.18</v>
      </c>
      <c r="K78" s="132">
        <f t="shared" ref="K78:K82" si="54">N78/M78</f>
        <v>922.48036363636379</v>
      </c>
      <c r="L78" s="132">
        <f t="shared" ref="L78:L95" si="55">D78/K78</f>
        <v>0.50841190608245512</v>
      </c>
      <c r="M78" s="133">
        <f t="shared" ref="M78:M94" si="56">M$34</f>
        <v>55</v>
      </c>
      <c r="N78" s="134">
        <f t="shared" ref="N78:N95" si="57">D78*J78</f>
        <v>50736.420000000006</v>
      </c>
      <c r="O78" s="135">
        <f t="shared" ref="O78:O95" si="58">N78+I78</f>
        <v>112170.73000000001</v>
      </c>
      <c r="P78" s="136">
        <f t="shared" ref="P78:P95" si="59">O78/F78</f>
        <v>239.17000000000002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</row>
    <row r="79" spans="1:76" s="29" customFormat="1" ht="32.6">
      <c r="A79" s="20">
        <f>IF(F79&lt;&gt;"",1+MAX($A$8:A78),"")</f>
        <v>58</v>
      </c>
      <c r="B79" s="259"/>
      <c r="C79" s="188" t="s">
        <v>157</v>
      </c>
      <c r="D79" s="187">
        <v>83</v>
      </c>
      <c r="E79" s="23">
        <v>0</v>
      </c>
      <c r="F79" s="24">
        <f t="shared" si="52"/>
        <v>83</v>
      </c>
      <c r="G79" s="129" t="s">
        <v>42</v>
      </c>
      <c r="H79" s="213">
        <v>165.99</v>
      </c>
      <c r="I79" s="26">
        <f t="shared" si="53"/>
        <v>13777.17</v>
      </c>
      <c r="J79" s="222">
        <v>137.09</v>
      </c>
      <c r="K79" s="132">
        <f t="shared" si="54"/>
        <v>206.88127272727274</v>
      </c>
      <c r="L79" s="132">
        <f t="shared" si="55"/>
        <v>0.40119629440513527</v>
      </c>
      <c r="M79" s="133">
        <f t="shared" si="56"/>
        <v>55</v>
      </c>
      <c r="N79" s="134">
        <f t="shared" si="57"/>
        <v>11378.470000000001</v>
      </c>
      <c r="O79" s="135">
        <f t="shared" si="58"/>
        <v>25155.64</v>
      </c>
      <c r="P79" s="136">
        <f t="shared" si="59"/>
        <v>303.08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</row>
    <row r="80" spans="1:76" s="29" customFormat="1" ht="32.6">
      <c r="A80" s="20">
        <f>IF(F80&lt;&gt;"",1+MAX($A$8:A79),"")</f>
        <v>59</v>
      </c>
      <c r="B80" s="259"/>
      <c r="C80" s="188" t="s">
        <v>158</v>
      </c>
      <c r="D80" s="187">
        <v>302</v>
      </c>
      <c r="E80" s="23">
        <v>0</v>
      </c>
      <c r="F80" s="24">
        <f t="shared" si="52"/>
        <v>302</v>
      </c>
      <c r="G80" s="129" t="s">
        <v>42</v>
      </c>
      <c r="H80" s="213">
        <v>24.95</v>
      </c>
      <c r="I80" s="26">
        <f t="shared" si="53"/>
        <v>7534.9</v>
      </c>
      <c r="J80" s="222">
        <v>20.610000000000003</v>
      </c>
      <c r="K80" s="132">
        <f t="shared" si="54"/>
        <v>113.16763636363639</v>
      </c>
      <c r="L80" s="132">
        <f t="shared" si="55"/>
        <v>2.6686074721009212</v>
      </c>
      <c r="M80" s="133">
        <f t="shared" si="56"/>
        <v>55</v>
      </c>
      <c r="N80" s="134">
        <f t="shared" si="57"/>
        <v>6224.2200000000012</v>
      </c>
      <c r="O80" s="135">
        <f t="shared" si="58"/>
        <v>13759.12</v>
      </c>
      <c r="P80" s="136">
        <f t="shared" si="59"/>
        <v>45.56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</row>
    <row r="81" spans="1:76" s="29" customFormat="1" ht="32.6">
      <c r="A81" s="20">
        <f>IF(F81&lt;&gt;"",1+MAX($A$8:A80),"")</f>
        <v>60</v>
      </c>
      <c r="B81" s="259"/>
      <c r="C81" s="188" t="s">
        <v>159</v>
      </c>
      <c r="D81" s="187">
        <v>81</v>
      </c>
      <c r="E81" s="23">
        <v>0</v>
      </c>
      <c r="F81" s="24">
        <f t="shared" si="52"/>
        <v>81</v>
      </c>
      <c r="G81" s="129" t="s">
        <v>42</v>
      </c>
      <c r="H81" s="213">
        <v>24.95</v>
      </c>
      <c r="I81" s="26">
        <f t="shared" si="53"/>
        <v>2020.95</v>
      </c>
      <c r="J81" s="222">
        <v>20.610000000000003</v>
      </c>
      <c r="K81" s="132">
        <f t="shared" si="54"/>
        <v>30.352909090909098</v>
      </c>
      <c r="L81" s="132">
        <f t="shared" si="55"/>
        <v>2.6686074721009212</v>
      </c>
      <c r="M81" s="133">
        <f t="shared" si="56"/>
        <v>55</v>
      </c>
      <c r="N81" s="134">
        <f t="shared" si="57"/>
        <v>1669.4100000000003</v>
      </c>
      <c r="O81" s="135">
        <f t="shared" si="58"/>
        <v>3690.3600000000006</v>
      </c>
      <c r="P81" s="136">
        <f t="shared" si="59"/>
        <v>45.560000000000009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</row>
    <row r="82" spans="1:76" s="29" customFormat="1" ht="32.6">
      <c r="A82" s="20">
        <f>IF(F82&lt;&gt;"",1+MAX($A$8:A81),"")</f>
        <v>61</v>
      </c>
      <c r="B82" s="259"/>
      <c r="C82" s="188" t="s">
        <v>160</v>
      </c>
      <c r="D82" s="187">
        <v>20</v>
      </c>
      <c r="E82" s="23">
        <v>0</v>
      </c>
      <c r="F82" s="24">
        <f t="shared" si="52"/>
        <v>20</v>
      </c>
      <c r="G82" s="129" t="s">
        <v>42</v>
      </c>
      <c r="H82" s="213">
        <v>59.95</v>
      </c>
      <c r="I82" s="26">
        <f t="shared" si="53"/>
        <v>1199</v>
      </c>
      <c r="J82" s="222">
        <v>49.51</v>
      </c>
      <c r="K82" s="132">
        <f t="shared" si="54"/>
        <v>18.003636363636364</v>
      </c>
      <c r="L82" s="132">
        <f t="shared" si="55"/>
        <v>1.110886689557665</v>
      </c>
      <c r="M82" s="133">
        <f t="shared" si="56"/>
        <v>55</v>
      </c>
      <c r="N82" s="134">
        <f t="shared" si="57"/>
        <v>990.19999999999993</v>
      </c>
      <c r="O82" s="135">
        <f t="shared" si="58"/>
        <v>2189.1999999999998</v>
      </c>
      <c r="P82" s="136">
        <f t="shared" si="59"/>
        <v>109.46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</row>
    <row r="83" spans="1:76" s="29" customFormat="1" ht="32.6">
      <c r="A83" s="20">
        <f>IF(F83&lt;&gt;"",1+MAX($A$8:A82),"")</f>
        <v>62</v>
      </c>
      <c r="B83" s="259"/>
      <c r="C83" s="188" t="s">
        <v>161</v>
      </c>
      <c r="D83" s="187">
        <v>29</v>
      </c>
      <c r="E83" s="23">
        <v>0</v>
      </c>
      <c r="F83" s="24">
        <f t="shared" ref="F83:F94" si="60">(1+E83)*D83</f>
        <v>29</v>
      </c>
      <c r="G83" s="129" t="s">
        <v>42</v>
      </c>
      <c r="H83" s="213">
        <v>24.95</v>
      </c>
      <c r="I83" s="26">
        <f t="shared" ref="I83:I94" si="61">H83*F83</f>
        <v>723.55</v>
      </c>
      <c r="J83" s="222">
        <v>20.610000000000003</v>
      </c>
      <c r="K83" s="132">
        <f t="shared" ref="K83:K94" si="62">N83/M83</f>
        <v>10.86709090909091</v>
      </c>
      <c r="L83" s="132">
        <f t="shared" si="55"/>
        <v>2.6686074721009216</v>
      </c>
      <c r="M83" s="133">
        <f t="shared" si="56"/>
        <v>55</v>
      </c>
      <c r="N83" s="134">
        <f t="shared" si="57"/>
        <v>597.69000000000005</v>
      </c>
      <c r="O83" s="135">
        <f t="shared" si="58"/>
        <v>1321.24</v>
      </c>
      <c r="P83" s="136">
        <f t="shared" si="59"/>
        <v>45.56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</row>
    <row r="84" spans="1:76" s="29" customFormat="1" ht="32.6">
      <c r="A84" s="20">
        <f>IF(F84&lt;&gt;"",1+MAX($A$8:A83),"")</f>
        <v>63</v>
      </c>
      <c r="B84" s="259"/>
      <c r="C84" s="188" t="s">
        <v>162</v>
      </c>
      <c r="D84" s="187">
        <v>5</v>
      </c>
      <c r="E84" s="23">
        <v>0</v>
      </c>
      <c r="F84" s="24">
        <f t="shared" si="60"/>
        <v>5</v>
      </c>
      <c r="G84" s="129" t="s">
        <v>42</v>
      </c>
      <c r="H84" s="213">
        <v>59.95</v>
      </c>
      <c r="I84" s="26">
        <f t="shared" si="61"/>
        <v>299.75</v>
      </c>
      <c r="J84" s="222">
        <v>49.51</v>
      </c>
      <c r="K84" s="132">
        <f t="shared" si="62"/>
        <v>4.500909090909091</v>
      </c>
      <c r="L84" s="132">
        <f t="shared" si="55"/>
        <v>1.110886689557665</v>
      </c>
      <c r="M84" s="133">
        <f t="shared" si="56"/>
        <v>55</v>
      </c>
      <c r="N84" s="134">
        <f t="shared" si="57"/>
        <v>247.54999999999998</v>
      </c>
      <c r="O84" s="135">
        <f t="shared" si="58"/>
        <v>547.29999999999995</v>
      </c>
      <c r="P84" s="136">
        <f t="shared" si="59"/>
        <v>109.46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</row>
    <row r="85" spans="1:76" s="29" customFormat="1" ht="32.6">
      <c r="A85" s="20">
        <f>IF(F85&lt;&gt;"",1+MAX($A$8:A84),"")</f>
        <v>64</v>
      </c>
      <c r="B85" s="259"/>
      <c r="C85" s="188" t="s">
        <v>163</v>
      </c>
      <c r="D85" s="187">
        <v>142</v>
      </c>
      <c r="E85" s="23">
        <v>0</v>
      </c>
      <c r="F85" s="24">
        <f t="shared" si="60"/>
        <v>142</v>
      </c>
      <c r="G85" s="129" t="s">
        <v>42</v>
      </c>
      <c r="H85" s="213">
        <v>59.95</v>
      </c>
      <c r="I85" s="26">
        <f t="shared" si="61"/>
        <v>8512.9</v>
      </c>
      <c r="J85" s="222">
        <v>49.51</v>
      </c>
      <c r="K85" s="132">
        <f t="shared" si="62"/>
        <v>127.82581818181818</v>
      </c>
      <c r="L85" s="132">
        <f t="shared" si="55"/>
        <v>1.1108866895576652</v>
      </c>
      <c r="M85" s="133">
        <f t="shared" si="56"/>
        <v>55</v>
      </c>
      <c r="N85" s="134">
        <f t="shared" si="57"/>
        <v>7030.42</v>
      </c>
      <c r="O85" s="135">
        <f t="shared" si="58"/>
        <v>15543.32</v>
      </c>
      <c r="P85" s="136">
        <f t="shared" si="59"/>
        <v>109.46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</row>
    <row r="86" spans="1:76" s="29" customFormat="1" ht="32.6">
      <c r="A86" s="20">
        <f>IF(F86&lt;&gt;"",1+MAX($A$8:A85),"")</f>
        <v>65</v>
      </c>
      <c r="B86" s="259"/>
      <c r="C86" s="188" t="s">
        <v>164</v>
      </c>
      <c r="D86" s="187">
        <v>33</v>
      </c>
      <c r="E86" s="23">
        <v>0</v>
      </c>
      <c r="F86" s="24">
        <f t="shared" si="60"/>
        <v>33</v>
      </c>
      <c r="G86" s="129" t="s">
        <v>42</v>
      </c>
      <c r="H86" s="213">
        <v>59.95</v>
      </c>
      <c r="I86" s="26">
        <f t="shared" si="61"/>
        <v>1978.3500000000001</v>
      </c>
      <c r="J86" s="222">
        <v>49.51</v>
      </c>
      <c r="K86" s="132">
        <f t="shared" si="62"/>
        <v>29.706</v>
      </c>
      <c r="L86" s="132">
        <f t="shared" si="55"/>
        <v>1.1108866895576652</v>
      </c>
      <c r="M86" s="133">
        <f t="shared" si="56"/>
        <v>55</v>
      </c>
      <c r="N86" s="134">
        <f t="shared" si="57"/>
        <v>1633.83</v>
      </c>
      <c r="O86" s="135">
        <f t="shared" si="58"/>
        <v>3612.1800000000003</v>
      </c>
      <c r="P86" s="136">
        <f t="shared" si="59"/>
        <v>109.46000000000001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</row>
    <row r="87" spans="1:76" s="29" customFormat="1" ht="32.6">
      <c r="A87" s="20">
        <f>IF(F87&lt;&gt;"",1+MAX($A$8:A86),"")</f>
        <v>66</v>
      </c>
      <c r="B87" s="259"/>
      <c r="C87" s="188" t="s">
        <v>165</v>
      </c>
      <c r="D87" s="187">
        <v>9</v>
      </c>
      <c r="E87" s="23">
        <v>0</v>
      </c>
      <c r="F87" s="24">
        <f t="shared" si="60"/>
        <v>9</v>
      </c>
      <c r="G87" s="129" t="s">
        <v>42</v>
      </c>
      <c r="H87" s="213">
        <v>59.95</v>
      </c>
      <c r="I87" s="26">
        <f t="shared" si="61"/>
        <v>539.55000000000007</v>
      </c>
      <c r="J87" s="222">
        <v>49.51</v>
      </c>
      <c r="K87" s="132">
        <f t="shared" si="62"/>
        <v>8.1016363636363629</v>
      </c>
      <c r="L87" s="132">
        <f t="shared" si="55"/>
        <v>1.1108866895576652</v>
      </c>
      <c r="M87" s="133">
        <f t="shared" si="56"/>
        <v>55</v>
      </c>
      <c r="N87" s="134">
        <f t="shared" si="57"/>
        <v>445.59</v>
      </c>
      <c r="O87" s="135">
        <f t="shared" si="58"/>
        <v>985.1400000000001</v>
      </c>
      <c r="P87" s="136">
        <f t="shared" si="59"/>
        <v>109.46000000000001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</row>
    <row r="88" spans="1:76" s="29" customFormat="1" ht="32.6">
      <c r="A88" s="20">
        <f>IF(F88&lt;&gt;"",1+MAX($A$8:A87),"")</f>
        <v>67</v>
      </c>
      <c r="B88" s="259"/>
      <c r="C88" s="188" t="s">
        <v>166</v>
      </c>
      <c r="D88" s="187">
        <v>45</v>
      </c>
      <c r="E88" s="23">
        <v>0</v>
      </c>
      <c r="F88" s="24">
        <f t="shared" si="60"/>
        <v>45</v>
      </c>
      <c r="G88" s="129" t="s">
        <v>42</v>
      </c>
      <c r="H88" s="213">
        <v>24.95</v>
      </c>
      <c r="I88" s="26">
        <f t="shared" si="61"/>
        <v>1122.75</v>
      </c>
      <c r="J88" s="222">
        <v>20.610000000000003</v>
      </c>
      <c r="K88" s="132">
        <f t="shared" si="62"/>
        <v>16.862727272727277</v>
      </c>
      <c r="L88" s="132">
        <f t="shared" si="55"/>
        <v>2.6686074721009212</v>
      </c>
      <c r="M88" s="133">
        <f t="shared" si="56"/>
        <v>55</v>
      </c>
      <c r="N88" s="134">
        <f t="shared" si="57"/>
        <v>927.45000000000016</v>
      </c>
      <c r="O88" s="135">
        <f t="shared" si="58"/>
        <v>2050.2000000000003</v>
      </c>
      <c r="P88" s="136">
        <f t="shared" si="59"/>
        <v>45.560000000000009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</row>
    <row r="89" spans="1:76" s="29" customFormat="1" ht="32.6">
      <c r="A89" s="20">
        <f>IF(F89&lt;&gt;"",1+MAX($A$8:A88),"")</f>
        <v>68</v>
      </c>
      <c r="B89" s="259"/>
      <c r="C89" s="188" t="s">
        <v>167</v>
      </c>
      <c r="D89" s="187">
        <v>4</v>
      </c>
      <c r="E89" s="23">
        <v>0</v>
      </c>
      <c r="F89" s="24">
        <f t="shared" si="60"/>
        <v>4</v>
      </c>
      <c r="G89" s="129" t="s">
        <v>42</v>
      </c>
      <c r="H89" s="213">
        <v>307.64999999999998</v>
      </c>
      <c r="I89" s="26">
        <f t="shared" si="61"/>
        <v>1230.5999999999999</v>
      </c>
      <c r="J89" s="222">
        <v>184.78</v>
      </c>
      <c r="K89" s="132">
        <f t="shared" si="62"/>
        <v>13.438545454545455</v>
      </c>
      <c r="L89" s="132">
        <f t="shared" si="55"/>
        <v>0.29765126095897826</v>
      </c>
      <c r="M89" s="133">
        <f t="shared" si="56"/>
        <v>55</v>
      </c>
      <c r="N89" s="134">
        <f t="shared" si="57"/>
        <v>739.12</v>
      </c>
      <c r="O89" s="135">
        <f t="shared" si="58"/>
        <v>1969.7199999999998</v>
      </c>
      <c r="P89" s="136">
        <f t="shared" si="59"/>
        <v>492.42999999999995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</row>
    <row r="90" spans="1:76" s="29" customFormat="1" ht="32.6">
      <c r="A90" s="20">
        <f>IF(F90&lt;&gt;"",1+MAX($A$8:A89),"")</f>
        <v>69</v>
      </c>
      <c r="B90" s="259"/>
      <c r="C90" s="188" t="s">
        <v>168</v>
      </c>
      <c r="D90" s="187">
        <v>26</v>
      </c>
      <c r="E90" s="23">
        <v>0</v>
      </c>
      <c r="F90" s="24">
        <f t="shared" si="60"/>
        <v>26</v>
      </c>
      <c r="G90" s="129" t="s">
        <v>42</v>
      </c>
      <c r="H90" s="213">
        <v>342.65</v>
      </c>
      <c r="I90" s="26">
        <f t="shared" si="61"/>
        <v>8908.9</v>
      </c>
      <c r="J90" s="222">
        <v>205.79999999999998</v>
      </c>
      <c r="K90" s="132">
        <f t="shared" si="62"/>
        <v>97.287272727272708</v>
      </c>
      <c r="L90" s="132">
        <f t="shared" si="55"/>
        <v>0.26724975704567544</v>
      </c>
      <c r="M90" s="133">
        <f t="shared" si="56"/>
        <v>55</v>
      </c>
      <c r="N90" s="134">
        <f t="shared" si="57"/>
        <v>5350.7999999999993</v>
      </c>
      <c r="O90" s="135">
        <f t="shared" si="58"/>
        <v>14259.699999999999</v>
      </c>
      <c r="P90" s="136">
        <f t="shared" si="59"/>
        <v>548.44999999999993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</row>
    <row r="91" spans="1:76" s="29" customFormat="1" ht="32.6">
      <c r="A91" s="20">
        <f>IF(F91&lt;&gt;"",1+MAX($A$8:A90),"")</f>
        <v>70</v>
      </c>
      <c r="B91" s="259"/>
      <c r="C91" s="188" t="s">
        <v>169</v>
      </c>
      <c r="D91" s="187">
        <v>8</v>
      </c>
      <c r="E91" s="23">
        <v>0</v>
      </c>
      <c r="F91" s="24">
        <f t="shared" si="60"/>
        <v>8</v>
      </c>
      <c r="G91" s="129" t="s">
        <v>42</v>
      </c>
      <c r="H91" s="213">
        <v>105.6</v>
      </c>
      <c r="I91" s="26">
        <f t="shared" si="61"/>
        <v>844.8</v>
      </c>
      <c r="J91" s="222">
        <v>87.210000000000008</v>
      </c>
      <c r="K91" s="132">
        <f t="shared" si="62"/>
        <v>12.68509090909091</v>
      </c>
      <c r="L91" s="132">
        <f t="shared" si="55"/>
        <v>0.63066162137369564</v>
      </c>
      <c r="M91" s="133">
        <f t="shared" si="56"/>
        <v>55</v>
      </c>
      <c r="N91" s="134">
        <f t="shared" si="57"/>
        <v>697.68000000000006</v>
      </c>
      <c r="O91" s="135">
        <f t="shared" si="58"/>
        <v>1542.48</v>
      </c>
      <c r="P91" s="136">
        <f t="shared" si="59"/>
        <v>192.81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</row>
    <row r="92" spans="1:76" s="29" customFormat="1" ht="32.6">
      <c r="A92" s="20">
        <f>IF(F92&lt;&gt;"",1+MAX($A$8:A91),"")</f>
        <v>71</v>
      </c>
      <c r="B92" s="259"/>
      <c r="C92" s="188" t="s">
        <v>170</v>
      </c>
      <c r="D92" s="187">
        <v>9</v>
      </c>
      <c r="E92" s="23">
        <v>0</v>
      </c>
      <c r="F92" s="24">
        <f t="shared" si="60"/>
        <v>9</v>
      </c>
      <c r="G92" s="129" t="s">
        <v>42</v>
      </c>
      <c r="H92" s="213">
        <v>140.6</v>
      </c>
      <c r="I92" s="26">
        <f t="shared" si="61"/>
        <v>1265.3999999999999</v>
      </c>
      <c r="J92" s="222">
        <v>116.12</v>
      </c>
      <c r="K92" s="132">
        <f t="shared" si="62"/>
        <v>19.001454545454543</v>
      </c>
      <c r="L92" s="132">
        <f t="shared" si="55"/>
        <v>0.47364795039614199</v>
      </c>
      <c r="M92" s="133">
        <f t="shared" si="56"/>
        <v>55</v>
      </c>
      <c r="N92" s="134">
        <f t="shared" si="57"/>
        <v>1045.08</v>
      </c>
      <c r="O92" s="135">
        <f t="shared" si="58"/>
        <v>2310.4799999999996</v>
      </c>
      <c r="P92" s="136">
        <f t="shared" si="59"/>
        <v>256.71999999999997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</row>
    <row r="93" spans="1:76" s="29" customFormat="1" ht="16.3">
      <c r="A93" s="20">
        <f>IF(F93&lt;&gt;"",1+MAX($A$8:A92),"")</f>
        <v>72</v>
      </c>
      <c r="B93" s="259"/>
      <c r="C93" s="188" t="s">
        <v>172</v>
      </c>
      <c r="D93" s="187">
        <v>69</v>
      </c>
      <c r="E93" s="23">
        <v>0</v>
      </c>
      <c r="F93" s="24">
        <f t="shared" si="60"/>
        <v>69</v>
      </c>
      <c r="G93" s="129" t="s">
        <v>42</v>
      </c>
      <c r="H93" s="213">
        <v>135.69999999999999</v>
      </c>
      <c r="I93" s="26">
        <f t="shared" si="61"/>
        <v>9363.2999999999993</v>
      </c>
      <c r="J93" s="222">
        <v>112.07000000000001</v>
      </c>
      <c r="K93" s="132">
        <f t="shared" si="62"/>
        <v>140.59690909090909</v>
      </c>
      <c r="L93" s="132">
        <f t="shared" si="55"/>
        <v>0.49076470063353261</v>
      </c>
      <c r="M93" s="133">
        <f t="shared" si="56"/>
        <v>55</v>
      </c>
      <c r="N93" s="134">
        <f t="shared" si="57"/>
        <v>7732.8300000000008</v>
      </c>
      <c r="O93" s="135">
        <f t="shared" si="58"/>
        <v>17096.13</v>
      </c>
      <c r="P93" s="136">
        <f t="shared" si="59"/>
        <v>247.77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</row>
    <row r="94" spans="1:76" s="29" customFormat="1" ht="16.3">
      <c r="A94" s="20">
        <f>IF(F94&lt;&gt;"",1+MAX($A$8:A93),"")</f>
        <v>73</v>
      </c>
      <c r="B94" s="259"/>
      <c r="C94" s="188" t="s">
        <v>173</v>
      </c>
      <c r="D94" s="187">
        <v>8</v>
      </c>
      <c r="E94" s="23">
        <v>0</v>
      </c>
      <c r="F94" s="24">
        <f t="shared" si="60"/>
        <v>8</v>
      </c>
      <c r="G94" s="129" t="s">
        <v>42</v>
      </c>
      <c r="H94" s="213">
        <v>135.69999999999999</v>
      </c>
      <c r="I94" s="26">
        <f t="shared" si="61"/>
        <v>1085.5999999999999</v>
      </c>
      <c r="J94" s="222">
        <v>112.07000000000001</v>
      </c>
      <c r="K94" s="132">
        <f t="shared" si="62"/>
        <v>16.30109090909091</v>
      </c>
      <c r="L94" s="132">
        <f t="shared" si="55"/>
        <v>0.49076470063353261</v>
      </c>
      <c r="M94" s="133">
        <f t="shared" si="56"/>
        <v>55</v>
      </c>
      <c r="N94" s="134">
        <f t="shared" si="57"/>
        <v>896.56000000000006</v>
      </c>
      <c r="O94" s="135">
        <f t="shared" si="58"/>
        <v>1982.1599999999999</v>
      </c>
      <c r="P94" s="136">
        <f t="shared" si="59"/>
        <v>247.76999999999998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</row>
    <row r="95" spans="1:76" s="29" customFormat="1" ht="32.6">
      <c r="A95" s="20">
        <f>IF(F95&lt;&gt;"",1+MAX($A$8:A94),"")</f>
        <v>74</v>
      </c>
      <c r="B95" s="260"/>
      <c r="C95" s="188" t="s">
        <v>174</v>
      </c>
      <c r="D95" s="187">
        <v>4</v>
      </c>
      <c r="E95" s="23">
        <v>0</v>
      </c>
      <c r="F95" s="24">
        <f t="shared" ref="F95" si="63">(1+E95)*D95</f>
        <v>4</v>
      </c>
      <c r="G95" s="129" t="s">
        <v>42</v>
      </c>
      <c r="H95" s="213">
        <v>975.1</v>
      </c>
      <c r="I95" s="26">
        <f t="shared" ref="I95" si="64">H95*F95</f>
        <v>3900.4</v>
      </c>
      <c r="J95" s="222">
        <v>366.03999999999996</v>
      </c>
      <c r="K95" s="132">
        <f t="shared" ref="K95" si="65">N95/M95</f>
        <v>26.621090909090906</v>
      </c>
      <c r="L95" s="132">
        <f t="shared" si="55"/>
        <v>0.15025680253524207</v>
      </c>
      <c r="M95" s="133">
        <f t="shared" ref="M95" si="66">M$34</f>
        <v>55</v>
      </c>
      <c r="N95" s="134">
        <f t="shared" si="57"/>
        <v>1464.1599999999999</v>
      </c>
      <c r="O95" s="135">
        <f t="shared" si="58"/>
        <v>5364.5599999999995</v>
      </c>
      <c r="P95" s="136">
        <f t="shared" si="59"/>
        <v>1341.1399999999999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</row>
    <row r="96" spans="1:76" s="29" customFormat="1" ht="16.3">
      <c r="A96" s="20" t="str">
        <f>IF(F96&lt;&gt;"",1+MAX($A$8:A95),"")</f>
        <v/>
      </c>
      <c r="B96" s="258" t="s">
        <v>137</v>
      </c>
      <c r="C96" s="56" t="s">
        <v>72</v>
      </c>
      <c r="D96" s="24"/>
      <c r="E96" s="23"/>
      <c r="F96" s="24"/>
      <c r="G96" s="129"/>
      <c r="H96" s="212"/>
      <c r="I96" s="26"/>
      <c r="J96" s="215"/>
      <c r="K96" s="122"/>
      <c r="L96" s="132"/>
      <c r="M96" s="133"/>
      <c r="N96" s="134"/>
      <c r="O96" s="135"/>
      <c r="P96" s="136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</row>
    <row r="97" spans="1:76" s="29" customFormat="1" ht="16.3">
      <c r="A97" s="20">
        <f>IF(F97&lt;&gt;"",1+MAX($A$8:A96),"")</f>
        <v>75</v>
      </c>
      <c r="B97" s="259"/>
      <c r="C97" s="39" t="s">
        <v>114</v>
      </c>
      <c r="D97" s="24">
        <v>1</v>
      </c>
      <c r="E97" s="23">
        <v>0</v>
      </c>
      <c r="F97" s="24">
        <f t="shared" ref="F97:F100" si="67">(1+E97)*D97</f>
        <v>1</v>
      </c>
      <c r="G97" s="129" t="s">
        <v>42</v>
      </c>
      <c r="H97" s="213">
        <v>360</v>
      </c>
      <c r="I97" s="26">
        <f t="shared" ref="I97" si="68">H97*F97</f>
        <v>360</v>
      </c>
      <c r="J97" s="222">
        <v>255.26</v>
      </c>
      <c r="K97" s="132">
        <f t="shared" ref="K97:K100" si="69">N97/M97</f>
        <v>4.6410909090909085</v>
      </c>
      <c r="L97" s="132">
        <f>D97/K97</f>
        <v>0.21546658309174962</v>
      </c>
      <c r="M97" s="133">
        <f t="shared" ref="M97:M100" si="70">M$34</f>
        <v>55</v>
      </c>
      <c r="N97" s="134">
        <f>D97*J97</f>
        <v>255.26</v>
      </c>
      <c r="O97" s="135">
        <f>N97+I97</f>
        <v>615.26</v>
      </c>
      <c r="P97" s="136">
        <f>O97/F97</f>
        <v>615.26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</row>
    <row r="98" spans="1:76" s="29" customFormat="1" ht="16.3">
      <c r="A98" s="20">
        <f>IF(F98&lt;&gt;"",1+MAX($A$8:A97),"")</f>
        <v>76</v>
      </c>
      <c r="B98" s="259"/>
      <c r="C98" s="39" t="s">
        <v>115</v>
      </c>
      <c r="D98" s="24">
        <v>1</v>
      </c>
      <c r="E98" s="23">
        <v>0</v>
      </c>
      <c r="F98" s="24">
        <f t="shared" si="67"/>
        <v>1</v>
      </c>
      <c r="G98" s="129" t="s">
        <v>42</v>
      </c>
      <c r="H98" s="213">
        <v>360</v>
      </c>
      <c r="I98" s="26">
        <f t="shared" ref="I98" si="71">H98*F98</f>
        <v>360</v>
      </c>
      <c r="J98" s="222">
        <v>255.26</v>
      </c>
      <c r="K98" s="132">
        <f t="shared" si="69"/>
        <v>4.6410909090909085</v>
      </c>
      <c r="L98" s="132">
        <f>D98/K98</f>
        <v>0.21546658309174962</v>
      </c>
      <c r="M98" s="133">
        <f t="shared" si="70"/>
        <v>55</v>
      </c>
      <c r="N98" s="134">
        <f>D98*J98</f>
        <v>255.26</v>
      </c>
      <c r="O98" s="135">
        <f>N98+I98</f>
        <v>615.26</v>
      </c>
      <c r="P98" s="136">
        <f>O98/F98</f>
        <v>615.26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</row>
    <row r="99" spans="1:76" s="29" customFormat="1" ht="16.3">
      <c r="A99" s="20">
        <f>IF(F99&lt;&gt;"",1+MAX($A$8:A98),"")</f>
        <v>77</v>
      </c>
      <c r="B99" s="259"/>
      <c r="C99" s="39" t="s">
        <v>116</v>
      </c>
      <c r="D99" s="24">
        <v>8</v>
      </c>
      <c r="E99" s="23">
        <v>0</v>
      </c>
      <c r="F99" s="24">
        <f t="shared" si="67"/>
        <v>8</v>
      </c>
      <c r="G99" s="129" t="s">
        <v>42</v>
      </c>
      <c r="H99" s="213">
        <v>89.98</v>
      </c>
      <c r="I99" s="26">
        <f t="shared" ref="I99:I100" si="72">H99*F99</f>
        <v>719.84</v>
      </c>
      <c r="J99" s="222">
        <v>83.04</v>
      </c>
      <c r="K99" s="132">
        <f t="shared" si="69"/>
        <v>12.078545454545456</v>
      </c>
      <c r="L99" s="132">
        <f>D99/K99</f>
        <v>0.66233140655105971</v>
      </c>
      <c r="M99" s="133">
        <f t="shared" si="70"/>
        <v>55</v>
      </c>
      <c r="N99" s="134">
        <f>D99*J99</f>
        <v>664.32</v>
      </c>
      <c r="O99" s="135">
        <f>N99+I99</f>
        <v>1384.16</v>
      </c>
      <c r="P99" s="136">
        <f>O99/F99</f>
        <v>173.02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</row>
    <row r="100" spans="1:76" s="29" customFormat="1" ht="16.3">
      <c r="A100" s="20">
        <f>IF(F100&lt;&gt;"",1+MAX($A$8:A99),"")</f>
        <v>78</v>
      </c>
      <c r="B100" s="260"/>
      <c r="C100" s="39" t="s">
        <v>117</v>
      </c>
      <c r="D100" s="24">
        <v>1</v>
      </c>
      <c r="E100" s="23">
        <v>0</v>
      </c>
      <c r="F100" s="24">
        <f t="shared" si="67"/>
        <v>1</v>
      </c>
      <c r="G100" s="129" t="s">
        <v>42</v>
      </c>
      <c r="H100" s="213">
        <v>32</v>
      </c>
      <c r="I100" s="26">
        <f t="shared" si="72"/>
        <v>32</v>
      </c>
      <c r="J100" s="222">
        <v>39.57</v>
      </c>
      <c r="K100" s="132">
        <f t="shared" si="69"/>
        <v>0.71945454545454546</v>
      </c>
      <c r="L100" s="132">
        <f>D100/K100</f>
        <v>1.389941875157948</v>
      </c>
      <c r="M100" s="133">
        <f t="shared" si="70"/>
        <v>55</v>
      </c>
      <c r="N100" s="134">
        <f>D100*J100</f>
        <v>39.57</v>
      </c>
      <c r="O100" s="135">
        <f>N100+I100</f>
        <v>71.569999999999993</v>
      </c>
      <c r="P100" s="136">
        <f>O100/F100</f>
        <v>71.569999999999993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</row>
    <row r="101" spans="1:76" s="29" customFormat="1" ht="16.3">
      <c r="A101" s="20" t="str">
        <f>IF(F101&lt;&gt;"",1+MAX($A$8:A100),"")</f>
        <v/>
      </c>
      <c r="B101" s="258" t="s">
        <v>136</v>
      </c>
      <c r="C101" s="56" t="s">
        <v>51</v>
      </c>
      <c r="D101" s="24"/>
      <c r="E101" s="23"/>
      <c r="F101" s="24"/>
      <c r="G101" s="129"/>
      <c r="H101" s="212"/>
      <c r="I101" s="26"/>
      <c r="J101" s="215"/>
      <c r="K101" s="122"/>
      <c r="L101" s="132"/>
      <c r="M101" s="133"/>
      <c r="N101" s="134"/>
      <c r="O101" s="135"/>
      <c r="P101" s="136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</row>
    <row r="102" spans="1:76" s="29" customFormat="1" ht="16.3">
      <c r="A102" s="20">
        <f>IF(F102&lt;&gt;"",1+MAX($A$8:A101),"")</f>
        <v>79</v>
      </c>
      <c r="B102" s="259"/>
      <c r="C102" s="39" t="s">
        <v>75</v>
      </c>
      <c r="D102" s="24">
        <v>2</v>
      </c>
      <c r="E102" s="23">
        <v>0</v>
      </c>
      <c r="F102" s="24">
        <f t="shared" ref="F102:F106" si="73">(1+E102)*D102</f>
        <v>2</v>
      </c>
      <c r="G102" s="129" t="s">
        <v>42</v>
      </c>
      <c r="H102" s="213">
        <v>178.55</v>
      </c>
      <c r="I102" s="26">
        <f t="shared" ref="I102:I106" si="74">H102*F102</f>
        <v>357.1</v>
      </c>
      <c r="J102" s="222">
        <v>161.41999999999999</v>
      </c>
      <c r="K102" s="132">
        <f t="shared" ref="K102:K106" si="75">N102/M102</f>
        <v>5.8698181818181814</v>
      </c>
      <c r="L102" s="132">
        <f t="shared" ref="L102:L117" si="76">D102/K102</f>
        <v>0.3407260562507744</v>
      </c>
      <c r="M102" s="133">
        <f t="shared" ref="M102:M117" si="77">M$34</f>
        <v>55</v>
      </c>
      <c r="N102" s="134">
        <f t="shared" ref="N102:N117" si="78">D102*J102</f>
        <v>322.83999999999997</v>
      </c>
      <c r="O102" s="135">
        <f t="shared" ref="O102:O117" si="79">N102+I102</f>
        <v>679.94</v>
      </c>
      <c r="P102" s="136">
        <f t="shared" ref="P102:P117" si="80">O102/F102</f>
        <v>339.97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</row>
    <row r="103" spans="1:76" s="29" customFormat="1" ht="16.3">
      <c r="A103" s="20">
        <f>IF(F103&lt;&gt;"",1+MAX($A$8:A102),"")</f>
        <v>80</v>
      </c>
      <c r="B103" s="259"/>
      <c r="C103" s="39" t="s">
        <v>76</v>
      </c>
      <c r="D103" s="24">
        <v>1</v>
      </c>
      <c r="E103" s="23">
        <v>0</v>
      </c>
      <c r="F103" s="24">
        <f t="shared" si="73"/>
        <v>1</v>
      </c>
      <c r="G103" s="129" t="s">
        <v>42</v>
      </c>
      <c r="H103" s="213">
        <v>312.46250000000003</v>
      </c>
      <c r="I103" s="26">
        <f t="shared" si="74"/>
        <v>312.46250000000003</v>
      </c>
      <c r="J103" s="222">
        <v>211.72</v>
      </c>
      <c r="K103" s="132">
        <f t="shared" si="75"/>
        <v>3.8494545454545452</v>
      </c>
      <c r="L103" s="132">
        <f t="shared" si="76"/>
        <v>0.25977706404685436</v>
      </c>
      <c r="M103" s="133">
        <f t="shared" si="77"/>
        <v>55</v>
      </c>
      <c r="N103" s="134">
        <f t="shared" si="78"/>
        <v>211.72</v>
      </c>
      <c r="O103" s="135">
        <f t="shared" si="79"/>
        <v>524.1825</v>
      </c>
      <c r="P103" s="136">
        <f t="shared" si="80"/>
        <v>524.1825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</row>
    <row r="104" spans="1:76" s="29" customFormat="1" ht="16.3">
      <c r="A104" s="20">
        <f>IF(F104&lt;&gt;"",1+MAX($A$8:A103),"")</f>
        <v>81</v>
      </c>
      <c r="B104" s="259"/>
      <c r="C104" s="39" t="s">
        <v>77</v>
      </c>
      <c r="D104" s="24">
        <v>1</v>
      </c>
      <c r="E104" s="23">
        <v>0</v>
      </c>
      <c r="F104" s="24">
        <f t="shared" si="73"/>
        <v>1</v>
      </c>
      <c r="G104" s="129" t="s">
        <v>42</v>
      </c>
      <c r="H104" s="213">
        <v>357.1</v>
      </c>
      <c r="I104" s="26">
        <f t="shared" si="74"/>
        <v>357.1</v>
      </c>
      <c r="J104" s="222">
        <v>241.75</v>
      </c>
      <c r="K104" s="132">
        <f t="shared" si="75"/>
        <v>4.3954545454545455</v>
      </c>
      <c r="L104" s="132">
        <f t="shared" si="76"/>
        <v>0.22750775594622544</v>
      </c>
      <c r="M104" s="133">
        <f t="shared" si="77"/>
        <v>55</v>
      </c>
      <c r="N104" s="134">
        <f t="shared" si="78"/>
        <v>241.75</v>
      </c>
      <c r="O104" s="135">
        <f t="shared" si="79"/>
        <v>598.85</v>
      </c>
      <c r="P104" s="136">
        <f t="shared" si="80"/>
        <v>598.85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</row>
    <row r="105" spans="1:76" s="29" customFormat="1" ht="16.3">
      <c r="A105" s="20">
        <f>IF(F105&lt;&gt;"",1+MAX($A$8:A104),"")</f>
        <v>82</v>
      </c>
      <c r="B105" s="259"/>
      <c r="C105" s="39" t="s">
        <v>78</v>
      </c>
      <c r="D105" s="24">
        <v>543</v>
      </c>
      <c r="E105" s="23">
        <v>0</v>
      </c>
      <c r="F105" s="24">
        <f t="shared" si="73"/>
        <v>543</v>
      </c>
      <c r="G105" s="129" t="s">
        <v>42</v>
      </c>
      <c r="H105" s="213">
        <v>25.67</v>
      </c>
      <c r="I105" s="26">
        <f t="shared" si="74"/>
        <v>13938.810000000001</v>
      </c>
      <c r="J105" s="222">
        <v>35.29</v>
      </c>
      <c r="K105" s="132">
        <f t="shared" si="75"/>
        <v>348.4085454545455</v>
      </c>
      <c r="L105" s="132">
        <f t="shared" si="76"/>
        <v>1.5585151601020117</v>
      </c>
      <c r="M105" s="133">
        <f t="shared" si="77"/>
        <v>55</v>
      </c>
      <c r="N105" s="134">
        <f t="shared" si="78"/>
        <v>19162.47</v>
      </c>
      <c r="O105" s="135">
        <f t="shared" si="79"/>
        <v>33101.279999999999</v>
      </c>
      <c r="P105" s="136">
        <f t="shared" si="80"/>
        <v>60.96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</row>
    <row r="106" spans="1:76" s="29" customFormat="1" ht="16.3">
      <c r="A106" s="20">
        <f>IF(F106&lt;&gt;"",1+MAX($A$8:A105),"")</f>
        <v>83</v>
      </c>
      <c r="B106" s="259"/>
      <c r="C106" s="39" t="s">
        <v>79</v>
      </c>
      <c r="D106" s="24">
        <v>7</v>
      </c>
      <c r="E106" s="23">
        <v>0</v>
      </c>
      <c r="F106" s="24">
        <f t="shared" si="73"/>
        <v>7</v>
      </c>
      <c r="G106" s="129" t="s">
        <v>42</v>
      </c>
      <c r="H106" s="213">
        <v>25.67</v>
      </c>
      <c r="I106" s="26">
        <f t="shared" si="74"/>
        <v>179.69</v>
      </c>
      <c r="J106" s="222">
        <v>35.29</v>
      </c>
      <c r="K106" s="132">
        <f t="shared" si="75"/>
        <v>4.4914545454545456</v>
      </c>
      <c r="L106" s="132">
        <f t="shared" si="76"/>
        <v>1.558515160102012</v>
      </c>
      <c r="M106" s="133">
        <f t="shared" si="77"/>
        <v>55</v>
      </c>
      <c r="N106" s="134">
        <f t="shared" si="78"/>
        <v>247.03</v>
      </c>
      <c r="O106" s="135">
        <f t="shared" si="79"/>
        <v>426.72</v>
      </c>
      <c r="P106" s="136">
        <f t="shared" si="80"/>
        <v>60.96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</row>
    <row r="107" spans="1:76" s="29" customFormat="1" ht="16.3">
      <c r="A107" s="20">
        <f>IF(F107&lt;&gt;"",1+MAX($A$8:A106),"")</f>
        <v>84</v>
      </c>
      <c r="B107" s="259"/>
      <c r="C107" s="39" t="s">
        <v>80</v>
      </c>
      <c r="D107" s="24">
        <v>5</v>
      </c>
      <c r="E107" s="23">
        <v>0</v>
      </c>
      <c r="F107" s="24">
        <f t="shared" ref="F107:F117" si="81">(1+E107)*D107</f>
        <v>5</v>
      </c>
      <c r="G107" s="129" t="s">
        <v>42</v>
      </c>
      <c r="H107" s="213">
        <v>35.71</v>
      </c>
      <c r="I107" s="26">
        <f t="shared" ref="I107:I117" si="82">H107*F107</f>
        <v>178.55</v>
      </c>
      <c r="J107" s="222">
        <v>48.8</v>
      </c>
      <c r="K107" s="132">
        <f t="shared" ref="K107:K117" si="83">N107/M107</f>
        <v>4.4363636363636365</v>
      </c>
      <c r="L107" s="132">
        <f t="shared" si="76"/>
        <v>1.1270491803278688</v>
      </c>
      <c r="M107" s="133">
        <f t="shared" si="77"/>
        <v>55</v>
      </c>
      <c r="N107" s="134">
        <f t="shared" si="78"/>
        <v>244</v>
      </c>
      <c r="O107" s="135">
        <f t="shared" si="79"/>
        <v>422.55</v>
      </c>
      <c r="P107" s="136">
        <f t="shared" si="80"/>
        <v>84.51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</row>
    <row r="108" spans="1:76" s="29" customFormat="1" ht="16.3">
      <c r="A108" s="20">
        <f>IF(F108&lt;&gt;"",1+MAX($A$8:A107),"")</f>
        <v>85</v>
      </c>
      <c r="B108" s="259"/>
      <c r="C108" s="39" t="s">
        <v>81</v>
      </c>
      <c r="D108" s="24">
        <v>4</v>
      </c>
      <c r="E108" s="23">
        <v>0</v>
      </c>
      <c r="F108" s="24">
        <f t="shared" si="81"/>
        <v>4</v>
      </c>
      <c r="G108" s="129" t="s">
        <v>42</v>
      </c>
      <c r="H108" s="213">
        <v>32.087500000000006</v>
      </c>
      <c r="I108" s="26">
        <f t="shared" si="82"/>
        <v>128.35000000000002</v>
      </c>
      <c r="J108" s="222">
        <v>43.55</v>
      </c>
      <c r="K108" s="132">
        <f t="shared" si="83"/>
        <v>3.167272727272727</v>
      </c>
      <c r="L108" s="132">
        <f t="shared" si="76"/>
        <v>1.2629161882893227</v>
      </c>
      <c r="M108" s="133">
        <f t="shared" si="77"/>
        <v>55</v>
      </c>
      <c r="N108" s="134">
        <f t="shared" si="78"/>
        <v>174.2</v>
      </c>
      <c r="O108" s="135">
        <f t="shared" si="79"/>
        <v>302.55</v>
      </c>
      <c r="P108" s="136">
        <f t="shared" si="80"/>
        <v>75.637500000000003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</row>
    <row r="109" spans="1:76" s="29" customFormat="1" ht="16.3">
      <c r="A109" s="20">
        <f>IF(F109&lt;&gt;"",1+MAX($A$8:A108),"")</f>
        <v>86</v>
      </c>
      <c r="B109" s="259"/>
      <c r="C109" s="39" t="s">
        <v>82</v>
      </c>
      <c r="D109" s="24">
        <v>3</v>
      </c>
      <c r="E109" s="23">
        <v>0</v>
      </c>
      <c r="F109" s="24">
        <f t="shared" si="81"/>
        <v>3</v>
      </c>
      <c r="G109" s="129" t="s">
        <v>42</v>
      </c>
      <c r="H109" s="213">
        <v>48</v>
      </c>
      <c r="I109" s="26">
        <f t="shared" si="82"/>
        <v>144</v>
      </c>
      <c r="J109" s="222">
        <v>65.320000000000007</v>
      </c>
      <c r="K109" s="132">
        <f t="shared" si="83"/>
        <v>3.5629090909090917</v>
      </c>
      <c r="L109" s="132">
        <f t="shared" si="76"/>
        <v>0.84200857317819944</v>
      </c>
      <c r="M109" s="133">
        <f t="shared" si="77"/>
        <v>55</v>
      </c>
      <c r="N109" s="134">
        <f t="shared" si="78"/>
        <v>195.96000000000004</v>
      </c>
      <c r="O109" s="135">
        <f t="shared" si="79"/>
        <v>339.96000000000004</v>
      </c>
      <c r="P109" s="136">
        <f t="shared" si="80"/>
        <v>113.32000000000001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</row>
    <row r="110" spans="1:76" s="29" customFormat="1" ht="16.3">
      <c r="A110" s="20">
        <f>IF(F110&lt;&gt;"",1+MAX($A$8:A109),"")</f>
        <v>87</v>
      </c>
      <c r="B110" s="259"/>
      <c r="C110" s="39" t="s">
        <v>83</v>
      </c>
      <c r="D110" s="24">
        <v>8</v>
      </c>
      <c r="E110" s="23">
        <v>0</v>
      </c>
      <c r="F110" s="24">
        <f t="shared" si="81"/>
        <v>8</v>
      </c>
      <c r="G110" s="129" t="s">
        <v>42</v>
      </c>
      <c r="H110" s="213">
        <v>53.565000000000005</v>
      </c>
      <c r="I110" s="26">
        <f t="shared" si="82"/>
        <v>428.52000000000004</v>
      </c>
      <c r="J110" s="222">
        <v>72.83</v>
      </c>
      <c r="K110" s="132">
        <f t="shared" si="83"/>
        <v>10.593454545454545</v>
      </c>
      <c r="L110" s="132">
        <f t="shared" si="76"/>
        <v>0.75518330358368813</v>
      </c>
      <c r="M110" s="133">
        <f t="shared" si="77"/>
        <v>55</v>
      </c>
      <c r="N110" s="134">
        <f t="shared" si="78"/>
        <v>582.64</v>
      </c>
      <c r="O110" s="135">
        <f t="shared" si="79"/>
        <v>1011.1600000000001</v>
      </c>
      <c r="P110" s="136">
        <f t="shared" si="80"/>
        <v>126.39500000000001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</row>
    <row r="111" spans="1:76" s="29" customFormat="1" ht="16.3">
      <c r="A111" s="20">
        <f>IF(F111&lt;&gt;"",1+MAX($A$8:A110),"")</f>
        <v>88</v>
      </c>
      <c r="B111" s="259"/>
      <c r="C111" s="39" t="s">
        <v>84</v>
      </c>
      <c r="D111" s="24">
        <v>1</v>
      </c>
      <c r="E111" s="23">
        <v>0</v>
      </c>
      <c r="F111" s="24">
        <f t="shared" si="81"/>
        <v>1</v>
      </c>
      <c r="G111" s="129" t="s">
        <v>42</v>
      </c>
      <c r="H111" s="213">
        <v>53.565000000000005</v>
      </c>
      <c r="I111" s="26">
        <f t="shared" si="82"/>
        <v>53.565000000000005</v>
      </c>
      <c r="J111" s="222">
        <v>72.83</v>
      </c>
      <c r="K111" s="132">
        <f t="shared" si="83"/>
        <v>1.3241818181818181</v>
      </c>
      <c r="L111" s="132">
        <f t="shared" si="76"/>
        <v>0.75518330358368813</v>
      </c>
      <c r="M111" s="133">
        <f t="shared" si="77"/>
        <v>55</v>
      </c>
      <c r="N111" s="134">
        <f t="shared" si="78"/>
        <v>72.83</v>
      </c>
      <c r="O111" s="135">
        <f t="shared" si="79"/>
        <v>126.39500000000001</v>
      </c>
      <c r="P111" s="136">
        <f t="shared" si="80"/>
        <v>126.39500000000001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</row>
    <row r="112" spans="1:76" s="29" customFormat="1" ht="16.3">
      <c r="A112" s="20">
        <f>IF(F112&lt;&gt;"",1+MAX($A$8:A111),"")</f>
        <v>89</v>
      </c>
      <c r="B112" s="259"/>
      <c r="C112" s="39" t="s">
        <v>85</v>
      </c>
      <c r="D112" s="24">
        <v>5</v>
      </c>
      <c r="E112" s="23">
        <v>0</v>
      </c>
      <c r="F112" s="24">
        <f t="shared" si="81"/>
        <v>5</v>
      </c>
      <c r="G112" s="129" t="s">
        <v>42</v>
      </c>
      <c r="H112" s="213">
        <v>51.34</v>
      </c>
      <c r="I112" s="26">
        <f t="shared" si="82"/>
        <v>256.70000000000005</v>
      </c>
      <c r="J112" s="222">
        <v>69.83</v>
      </c>
      <c r="K112" s="132">
        <f t="shared" si="83"/>
        <v>6.3481818181818177</v>
      </c>
      <c r="L112" s="132">
        <f t="shared" si="76"/>
        <v>0.78762709437204648</v>
      </c>
      <c r="M112" s="133">
        <f t="shared" si="77"/>
        <v>55</v>
      </c>
      <c r="N112" s="134">
        <f t="shared" si="78"/>
        <v>349.15</v>
      </c>
      <c r="O112" s="135">
        <f t="shared" si="79"/>
        <v>605.85</v>
      </c>
      <c r="P112" s="136">
        <f t="shared" si="80"/>
        <v>121.17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</row>
    <row r="113" spans="1:76" s="29" customFormat="1" ht="16.3">
      <c r="A113" s="20">
        <f>IF(F113&lt;&gt;"",1+MAX($A$8:A112),"")</f>
        <v>90</v>
      </c>
      <c r="B113" s="259"/>
      <c r="C113" s="39" t="s">
        <v>86</v>
      </c>
      <c r="D113" s="24">
        <v>2</v>
      </c>
      <c r="E113" s="23">
        <v>0</v>
      </c>
      <c r="F113" s="24">
        <f t="shared" si="81"/>
        <v>2</v>
      </c>
      <c r="G113" s="129" t="s">
        <v>42</v>
      </c>
      <c r="H113" s="213">
        <v>80.347500000000011</v>
      </c>
      <c r="I113" s="26">
        <f t="shared" si="82"/>
        <v>160.69500000000002</v>
      </c>
      <c r="J113" s="222">
        <v>108.87</v>
      </c>
      <c r="K113" s="132">
        <f t="shared" si="83"/>
        <v>3.9589090909090912</v>
      </c>
      <c r="L113" s="132">
        <f t="shared" si="76"/>
        <v>0.50518967576008078</v>
      </c>
      <c r="M113" s="133">
        <f t="shared" si="77"/>
        <v>55</v>
      </c>
      <c r="N113" s="134">
        <f t="shared" si="78"/>
        <v>217.74</v>
      </c>
      <c r="O113" s="135">
        <f t="shared" si="79"/>
        <v>378.43500000000006</v>
      </c>
      <c r="P113" s="136">
        <f t="shared" si="80"/>
        <v>189.21750000000003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</row>
    <row r="114" spans="1:76" s="29" customFormat="1" ht="16.3">
      <c r="A114" s="20">
        <f>IF(F114&lt;&gt;"",1+MAX($A$8:A113),"")</f>
        <v>91</v>
      </c>
      <c r="B114" s="259"/>
      <c r="C114" s="39" t="s">
        <v>87</v>
      </c>
      <c r="D114" s="24">
        <v>1</v>
      </c>
      <c r="E114" s="23">
        <v>0</v>
      </c>
      <c r="F114" s="24">
        <f t="shared" si="81"/>
        <v>1</v>
      </c>
      <c r="G114" s="129" t="s">
        <v>42</v>
      </c>
      <c r="H114" s="213">
        <v>89.275000000000006</v>
      </c>
      <c r="I114" s="26">
        <f t="shared" si="82"/>
        <v>89.275000000000006</v>
      </c>
      <c r="J114" s="222">
        <v>120.88000000000001</v>
      </c>
      <c r="K114" s="132">
        <f t="shared" si="83"/>
        <v>2.1978181818181821</v>
      </c>
      <c r="L114" s="132">
        <f t="shared" si="76"/>
        <v>0.45499669093315681</v>
      </c>
      <c r="M114" s="133">
        <f t="shared" si="77"/>
        <v>55</v>
      </c>
      <c r="N114" s="134">
        <f t="shared" si="78"/>
        <v>120.88000000000001</v>
      </c>
      <c r="O114" s="135">
        <f t="shared" si="79"/>
        <v>210.15500000000003</v>
      </c>
      <c r="P114" s="136">
        <f t="shared" si="80"/>
        <v>210.15500000000003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</row>
    <row r="115" spans="1:76" s="29" customFormat="1" ht="16.3">
      <c r="A115" s="20">
        <f>IF(F115&lt;&gt;"",1+MAX($A$8:A114),"")</f>
        <v>92</v>
      </c>
      <c r="B115" s="259"/>
      <c r="C115" s="39" t="s">
        <v>88</v>
      </c>
      <c r="D115" s="24">
        <v>1</v>
      </c>
      <c r="E115" s="23">
        <v>0</v>
      </c>
      <c r="F115" s="24">
        <f t="shared" si="81"/>
        <v>1</v>
      </c>
      <c r="G115" s="129" t="s">
        <v>42</v>
      </c>
      <c r="H115" s="213">
        <v>1071.3</v>
      </c>
      <c r="I115" s="26">
        <f t="shared" si="82"/>
        <v>1071.3</v>
      </c>
      <c r="J115" s="222">
        <v>482.75</v>
      </c>
      <c r="K115" s="132">
        <f t="shared" si="83"/>
        <v>8.7772727272727273</v>
      </c>
      <c r="L115" s="132">
        <f t="shared" si="76"/>
        <v>0.11393060590367685</v>
      </c>
      <c r="M115" s="133">
        <f t="shared" si="77"/>
        <v>55</v>
      </c>
      <c r="N115" s="134">
        <f t="shared" si="78"/>
        <v>482.75</v>
      </c>
      <c r="O115" s="135">
        <f t="shared" si="79"/>
        <v>1554.05</v>
      </c>
      <c r="P115" s="136">
        <f t="shared" si="80"/>
        <v>1554.05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</row>
    <row r="116" spans="1:76" s="29" customFormat="1" ht="16.3">
      <c r="A116" s="20">
        <f>IF(F116&lt;&gt;"",1+MAX($A$8:A115),"")</f>
        <v>93</v>
      </c>
      <c r="B116" s="259"/>
      <c r="C116" s="39" t="s">
        <v>89</v>
      </c>
      <c r="D116" s="24">
        <v>1</v>
      </c>
      <c r="E116" s="23">
        <v>0</v>
      </c>
      <c r="F116" s="24">
        <f t="shared" si="81"/>
        <v>1</v>
      </c>
      <c r="G116" s="129" t="s">
        <v>42</v>
      </c>
      <c r="H116" s="213">
        <v>107.13000000000001</v>
      </c>
      <c r="I116" s="26">
        <f t="shared" si="82"/>
        <v>107.13000000000001</v>
      </c>
      <c r="J116" s="222">
        <v>120.88000000000001</v>
      </c>
      <c r="K116" s="132">
        <f t="shared" si="83"/>
        <v>2.1978181818181821</v>
      </c>
      <c r="L116" s="132">
        <f t="shared" si="76"/>
        <v>0.45499669093315681</v>
      </c>
      <c r="M116" s="133">
        <f t="shared" si="77"/>
        <v>55</v>
      </c>
      <c r="N116" s="134">
        <f t="shared" si="78"/>
        <v>120.88000000000001</v>
      </c>
      <c r="O116" s="135">
        <f t="shared" si="79"/>
        <v>228.01000000000002</v>
      </c>
      <c r="P116" s="136">
        <f t="shared" si="80"/>
        <v>228.01000000000002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</row>
    <row r="117" spans="1:76" s="29" customFormat="1" ht="16.3">
      <c r="A117" s="20">
        <f>IF(F117&lt;&gt;"",1+MAX($A$8:A116),"")</f>
        <v>94</v>
      </c>
      <c r="B117" s="260"/>
      <c r="C117" s="39" t="s">
        <v>90</v>
      </c>
      <c r="D117" s="24">
        <v>2</v>
      </c>
      <c r="E117" s="23">
        <v>0</v>
      </c>
      <c r="F117" s="24">
        <f t="shared" si="81"/>
        <v>2</v>
      </c>
      <c r="G117" s="129" t="s">
        <v>42</v>
      </c>
      <c r="H117" s="213">
        <v>124.985</v>
      </c>
      <c r="I117" s="26">
        <f t="shared" si="82"/>
        <v>249.97</v>
      </c>
      <c r="J117" s="222">
        <v>141.14999999999998</v>
      </c>
      <c r="K117" s="132">
        <f t="shared" si="83"/>
        <v>5.1327272727272719</v>
      </c>
      <c r="L117" s="132">
        <f t="shared" si="76"/>
        <v>0.38965639390719098</v>
      </c>
      <c r="M117" s="133">
        <f t="shared" si="77"/>
        <v>55</v>
      </c>
      <c r="N117" s="134">
        <f t="shared" si="78"/>
        <v>282.29999999999995</v>
      </c>
      <c r="O117" s="135">
        <f t="shared" si="79"/>
        <v>532.27</v>
      </c>
      <c r="P117" s="136">
        <f t="shared" si="80"/>
        <v>266.13499999999999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</row>
    <row r="118" spans="1:76" s="29" customFormat="1" ht="16.3">
      <c r="A118" s="20" t="str">
        <f>IF(F118&lt;&gt;"",1+MAX($A$8:A117),"")</f>
        <v/>
      </c>
      <c r="B118" s="36"/>
      <c r="C118" s="56" t="s">
        <v>118</v>
      </c>
      <c r="D118" s="24"/>
      <c r="E118" s="23"/>
      <c r="F118" s="24"/>
      <c r="G118" s="129"/>
      <c r="H118" s="212"/>
      <c r="I118" s="26"/>
      <c r="J118" s="215"/>
      <c r="K118" s="122"/>
      <c r="L118" s="132"/>
      <c r="M118" s="133"/>
      <c r="N118" s="134"/>
      <c r="O118" s="135"/>
      <c r="P118" s="136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</row>
    <row r="119" spans="1:76" s="29" customFormat="1" ht="16.3">
      <c r="A119" s="20">
        <f>IF(F119&lt;&gt;"",1+MAX($A$8:A118),"")</f>
        <v>95</v>
      </c>
      <c r="B119" s="36" t="s">
        <v>143</v>
      </c>
      <c r="C119" s="39" t="s">
        <v>119</v>
      </c>
      <c r="D119" s="24">
        <v>24</v>
      </c>
      <c r="E119" s="23">
        <v>0</v>
      </c>
      <c r="F119" s="24">
        <f t="shared" ref="F119" si="84">(1+E119)*D119</f>
        <v>24</v>
      </c>
      <c r="G119" s="129" t="s">
        <v>42</v>
      </c>
      <c r="H119" s="213">
        <v>17</v>
      </c>
      <c r="I119" s="26">
        <f t="shared" ref="I119" si="85">H119*F119</f>
        <v>408</v>
      </c>
      <c r="J119" s="222">
        <v>38.29</v>
      </c>
      <c r="K119" s="132">
        <f t="shared" ref="K119" si="86">N119/M119</f>
        <v>16.708363636363636</v>
      </c>
      <c r="L119" s="132">
        <f>D119/K119</f>
        <v>1.4364063724209977</v>
      </c>
      <c r="M119" s="133">
        <f>M$34</f>
        <v>55</v>
      </c>
      <c r="N119" s="134">
        <f>D119*J119</f>
        <v>918.96</v>
      </c>
      <c r="O119" s="135">
        <f>N119+I119</f>
        <v>1326.96</v>
      </c>
      <c r="P119" s="136">
        <f>O119/F119</f>
        <v>55.29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</row>
    <row r="120" spans="1:76" s="29" customFormat="1" ht="16.3">
      <c r="A120" s="20" t="str">
        <f>IF(F120&lt;&gt;"",1+MAX($A$8:A119),"")</f>
        <v/>
      </c>
      <c r="B120" s="36"/>
      <c r="C120" s="125"/>
      <c r="D120" s="124"/>
      <c r="E120" s="123"/>
      <c r="F120" s="124"/>
      <c r="G120" s="127"/>
      <c r="H120" s="215"/>
      <c r="I120" s="122"/>
      <c r="J120" s="215"/>
      <c r="K120" s="122"/>
      <c r="L120" s="132"/>
      <c r="M120" s="133"/>
      <c r="N120" s="134"/>
      <c r="O120" s="135"/>
      <c r="P120" s="136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</row>
    <row r="121" spans="1:76" s="31" customFormat="1" ht="19.75">
      <c r="A121" s="207" t="str">
        <f>IF(F121&lt;&gt;"",1+MAX($A$8:A120),"")</f>
        <v/>
      </c>
      <c r="B121" s="280" t="s">
        <v>59</v>
      </c>
      <c r="C121" s="281"/>
      <c r="D121" s="281"/>
      <c r="E121" s="281"/>
      <c r="F121" s="281"/>
      <c r="G121" s="281"/>
      <c r="H121" s="281"/>
      <c r="I121" s="281"/>
      <c r="J121" s="281"/>
      <c r="K121" s="281"/>
      <c r="L121" s="281"/>
      <c r="M121" s="225">
        <v>55</v>
      </c>
      <c r="N121" s="205"/>
      <c r="O121" s="224">
        <f>SUM(O122:O132)</f>
        <v>41625.07142</v>
      </c>
      <c r="P121" s="207"/>
      <c r="Q121" s="28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</row>
    <row r="122" spans="1:76" s="29" customFormat="1" ht="16.3">
      <c r="A122" s="20" t="str">
        <f>IF(F122&lt;&gt;"",1+MAX($A$8:A121),"")</f>
        <v/>
      </c>
      <c r="B122" s="36"/>
      <c r="C122" s="125"/>
      <c r="D122" s="124"/>
      <c r="E122" s="123"/>
      <c r="F122" s="124"/>
      <c r="G122" s="127"/>
      <c r="H122" s="215"/>
      <c r="I122" s="122"/>
      <c r="J122" s="215"/>
      <c r="K122" s="122"/>
      <c r="L122" s="132"/>
      <c r="M122" s="133"/>
      <c r="N122" s="134"/>
      <c r="O122" s="135"/>
      <c r="P122" s="136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</row>
    <row r="123" spans="1:76" s="29" customFormat="1" ht="15.45" customHeight="1">
      <c r="A123" s="20" t="str">
        <f>IF(F123&lt;&gt;"",1+MAX($A$8:A122),"")</f>
        <v/>
      </c>
      <c r="B123" s="258" t="s">
        <v>144</v>
      </c>
      <c r="C123" s="126" t="s">
        <v>60</v>
      </c>
      <c r="D123" s="124"/>
      <c r="E123" s="123"/>
      <c r="F123" s="124"/>
      <c r="G123" s="127"/>
      <c r="H123" s="215"/>
      <c r="I123" s="122"/>
      <c r="J123" s="215"/>
      <c r="K123" s="122"/>
      <c r="L123" s="132"/>
      <c r="M123" s="133"/>
      <c r="N123" s="134"/>
      <c r="O123" s="135"/>
      <c r="P123" s="136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</row>
    <row r="124" spans="1:76" s="29" customFormat="1" ht="16.3">
      <c r="A124" s="20">
        <f>IF(F124&lt;&gt;"",1+MAX($A$8:A123),"")</f>
        <v>96</v>
      </c>
      <c r="B124" s="259"/>
      <c r="C124" s="125" t="s">
        <v>129</v>
      </c>
      <c r="D124" s="124">
        <v>3751.92</v>
      </c>
      <c r="E124" s="123">
        <v>0.05</v>
      </c>
      <c r="F124" s="124">
        <f>(1+E124)*D124</f>
        <v>3939.5160000000001</v>
      </c>
      <c r="G124" s="127" t="s">
        <v>41</v>
      </c>
      <c r="H124" s="213">
        <v>0.16</v>
      </c>
      <c r="I124" s="26">
        <f t="shared" ref="I124:I125" si="87">H124*F124</f>
        <v>630.32256000000007</v>
      </c>
      <c r="J124" s="222">
        <v>1.1300000000000001</v>
      </c>
      <c r="K124" s="132">
        <f t="shared" ref="K124:K125" si="88">N124/M124</f>
        <v>77.08490181818182</v>
      </c>
      <c r="L124" s="132">
        <f>D124/K124</f>
        <v>48.672566371681413</v>
      </c>
      <c r="M124" s="133">
        <f>M$121</f>
        <v>55</v>
      </c>
      <c r="N124" s="134">
        <f>D124*J124</f>
        <v>4239.6696000000002</v>
      </c>
      <c r="O124" s="135">
        <f>N124+I124</f>
        <v>4869.9921599999998</v>
      </c>
      <c r="P124" s="136">
        <f>O124/F124</f>
        <v>1.2361904761904761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</row>
    <row r="125" spans="1:76" s="29" customFormat="1" ht="16.3">
      <c r="A125" s="20">
        <f>IF(F125&lt;&gt;"",1+MAX($A$8:A124),"")</f>
        <v>97</v>
      </c>
      <c r="B125" s="259"/>
      <c r="C125" s="125" t="s">
        <v>130</v>
      </c>
      <c r="D125" s="124">
        <v>3434.44</v>
      </c>
      <c r="E125" s="123">
        <v>0.05</v>
      </c>
      <c r="F125" s="124">
        <f t="shared" ref="F125" si="89">(1+E125)*D125</f>
        <v>3606.1620000000003</v>
      </c>
      <c r="G125" s="127" t="s">
        <v>41</v>
      </c>
      <c r="H125" s="213">
        <v>0.13</v>
      </c>
      <c r="I125" s="26">
        <f t="shared" si="87"/>
        <v>468.80106000000006</v>
      </c>
      <c r="J125" s="222">
        <v>1.1300000000000001</v>
      </c>
      <c r="K125" s="132">
        <f t="shared" si="88"/>
        <v>70.562130909090911</v>
      </c>
      <c r="L125" s="132">
        <f>D125/K125</f>
        <v>48.672566371681413</v>
      </c>
      <c r="M125" s="133">
        <f>M$121</f>
        <v>55</v>
      </c>
      <c r="N125" s="134">
        <f>D125*J125</f>
        <v>3880.9172000000003</v>
      </c>
      <c r="O125" s="135">
        <f>N125+I125</f>
        <v>4349.7182600000006</v>
      </c>
      <c r="P125" s="136">
        <f>O125/F125</f>
        <v>1.2061904761904763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</row>
    <row r="126" spans="1:76" s="29" customFormat="1" ht="16.3">
      <c r="A126" s="20">
        <f>IF(F126&lt;&gt;"",1+MAX($A$8:A125),"")</f>
        <v>98</v>
      </c>
      <c r="B126" s="259"/>
      <c r="C126" s="125" t="s">
        <v>125</v>
      </c>
      <c r="D126" s="124">
        <v>3594</v>
      </c>
      <c r="E126" s="123">
        <v>0.05</v>
      </c>
      <c r="F126" s="124">
        <f>(1+E126)*D126</f>
        <v>3773.7000000000003</v>
      </c>
      <c r="G126" s="127" t="s">
        <v>41</v>
      </c>
      <c r="H126" s="213">
        <v>0.53</v>
      </c>
      <c r="I126" s="26">
        <f t="shared" ref="I126" si="90">H126*F126</f>
        <v>2000.0610000000001</v>
      </c>
      <c r="J126" s="222">
        <v>1.8800000000000001</v>
      </c>
      <c r="K126" s="132">
        <f t="shared" ref="K126" si="91">N126/M126</f>
        <v>122.84945454545455</v>
      </c>
      <c r="L126" s="132">
        <f>D126/K126</f>
        <v>29.25531914893617</v>
      </c>
      <c r="M126" s="133">
        <f>M$121</f>
        <v>55</v>
      </c>
      <c r="N126" s="134">
        <f>D126*J126</f>
        <v>6756.72</v>
      </c>
      <c r="O126" s="135">
        <f>N126+I126</f>
        <v>8756.7810000000009</v>
      </c>
      <c r="P126" s="136">
        <f>O126/F126</f>
        <v>2.3204761904761906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</row>
    <row r="127" spans="1:76" s="29" customFormat="1" ht="15.45" customHeight="1">
      <c r="A127" s="20" t="str">
        <f>IF(F127&lt;&gt;"",1+MAX($A$8:A126),"")</f>
        <v/>
      </c>
      <c r="B127" s="259"/>
      <c r="C127" s="126" t="s">
        <v>61</v>
      </c>
      <c r="D127" s="124"/>
      <c r="E127" s="123"/>
      <c r="F127" s="124"/>
      <c r="G127" s="127"/>
      <c r="H127" s="215"/>
      <c r="I127" s="122"/>
      <c r="J127" s="215"/>
      <c r="K127" s="122"/>
      <c r="L127" s="132"/>
      <c r="M127" s="133"/>
      <c r="N127" s="134"/>
      <c r="O127" s="135"/>
      <c r="P127" s="136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</row>
    <row r="128" spans="1:76" s="29" customFormat="1" ht="16.3">
      <c r="A128" s="20">
        <f>IF(F128&lt;&gt;"",1+MAX($A$8:A127),"")</f>
        <v>99</v>
      </c>
      <c r="B128" s="259"/>
      <c r="C128" s="125" t="s">
        <v>131</v>
      </c>
      <c r="D128" s="124">
        <v>32</v>
      </c>
      <c r="E128" s="123">
        <v>0</v>
      </c>
      <c r="F128" s="124">
        <f t="shared" ref="F128:F129" si="92">(1+E128)*D128</f>
        <v>32</v>
      </c>
      <c r="G128" s="127" t="s">
        <v>42</v>
      </c>
      <c r="H128" s="213">
        <v>72.489999999999995</v>
      </c>
      <c r="I128" s="26">
        <f t="shared" ref="I128:I129" si="93">H128*F128</f>
        <v>2319.6799999999998</v>
      </c>
      <c r="J128" s="222">
        <v>78.84</v>
      </c>
      <c r="K128" s="132">
        <f t="shared" ref="K128:K129" si="94">N128/M128</f>
        <v>45.870545454545457</v>
      </c>
      <c r="L128" s="132">
        <f>D128/K128</f>
        <v>0.69761542364282081</v>
      </c>
      <c r="M128" s="133">
        <f>M$121</f>
        <v>55</v>
      </c>
      <c r="N128" s="134">
        <f>D128*J128</f>
        <v>2522.88</v>
      </c>
      <c r="O128" s="135">
        <f>N128+I128</f>
        <v>4842.5599999999995</v>
      </c>
      <c r="P128" s="136">
        <f>O128/F128</f>
        <v>151.32999999999998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</row>
    <row r="129" spans="1:409" s="29" customFormat="1" ht="16.3">
      <c r="A129" s="20">
        <f>IF(F129&lt;&gt;"",1+MAX($A$8:A128),"")</f>
        <v>100</v>
      </c>
      <c r="B129" s="259"/>
      <c r="C129" s="125" t="s">
        <v>132</v>
      </c>
      <c r="D129" s="124">
        <v>17</v>
      </c>
      <c r="E129" s="123">
        <v>0</v>
      </c>
      <c r="F129" s="124">
        <f t="shared" si="92"/>
        <v>17</v>
      </c>
      <c r="G129" s="127" t="s">
        <v>42</v>
      </c>
      <c r="H129" s="213">
        <v>44.33</v>
      </c>
      <c r="I129" s="26">
        <f t="shared" si="93"/>
        <v>753.61</v>
      </c>
      <c r="J129" s="222">
        <v>88.600000000000009</v>
      </c>
      <c r="K129" s="132">
        <f t="shared" si="94"/>
        <v>27.385454545454547</v>
      </c>
      <c r="L129" s="132">
        <f>D129/K129</f>
        <v>0.62076749435665912</v>
      </c>
      <c r="M129" s="133">
        <f>M$121</f>
        <v>55</v>
      </c>
      <c r="N129" s="134">
        <f>D129*J129</f>
        <v>1506.2</v>
      </c>
      <c r="O129" s="135">
        <f>N129+I129</f>
        <v>2259.81</v>
      </c>
      <c r="P129" s="136">
        <f>O129/F129</f>
        <v>132.93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</row>
    <row r="130" spans="1:409" s="29" customFormat="1" ht="16.3">
      <c r="A130" s="20">
        <f>IF(F130&lt;&gt;"",1+MAX($A$8:A129),"")</f>
        <v>101</v>
      </c>
      <c r="B130" s="259"/>
      <c r="C130" s="125" t="s">
        <v>133</v>
      </c>
      <c r="D130" s="124">
        <v>33</v>
      </c>
      <c r="E130" s="123">
        <v>0</v>
      </c>
      <c r="F130" s="124">
        <f t="shared" ref="F130:F132" si="95">(1+E130)*D130</f>
        <v>33</v>
      </c>
      <c r="G130" s="127" t="s">
        <v>42</v>
      </c>
      <c r="H130" s="213">
        <v>54</v>
      </c>
      <c r="I130" s="26">
        <f t="shared" ref="I130:I132" si="96">H130*F130</f>
        <v>1782</v>
      </c>
      <c r="J130" s="222">
        <v>76.58</v>
      </c>
      <c r="K130" s="132">
        <f t="shared" ref="K130:K132" si="97">N130/M130</f>
        <v>45.948</v>
      </c>
      <c r="L130" s="132">
        <f>D130/K130</f>
        <v>0.71820318621049883</v>
      </c>
      <c r="M130" s="133">
        <f t="shared" ref="M130:M132" si="98">M$121</f>
        <v>55</v>
      </c>
      <c r="N130" s="134">
        <f>D130*J130</f>
        <v>2527.14</v>
      </c>
      <c r="O130" s="135">
        <f>N130+I130</f>
        <v>4309.1399999999994</v>
      </c>
      <c r="P130" s="136">
        <f>O130/F130</f>
        <v>130.57999999999998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</row>
    <row r="131" spans="1:409" s="29" customFormat="1" ht="16.3">
      <c r="A131" s="20">
        <f>IF(F131&lt;&gt;"",1+MAX($A$8:A130),"")</f>
        <v>102</v>
      </c>
      <c r="B131" s="259"/>
      <c r="C131" s="125" t="s">
        <v>135</v>
      </c>
      <c r="D131" s="124">
        <v>1</v>
      </c>
      <c r="E131" s="123">
        <v>0</v>
      </c>
      <c r="F131" s="124">
        <f t="shared" si="95"/>
        <v>1</v>
      </c>
      <c r="G131" s="127" t="s">
        <v>42</v>
      </c>
      <c r="H131" s="213">
        <v>1350</v>
      </c>
      <c r="I131" s="26">
        <f t="shared" si="96"/>
        <v>1350</v>
      </c>
      <c r="J131" s="222">
        <v>506.77</v>
      </c>
      <c r="K131" s="132">
        <f t="shared" si="97"/>
        <v>9.2140000000000004</v>
      </c>
      <c r="L131" s="132">
        <f>D131/K131</f>
        <v>0.10853049706967657</v>
      </c>
      <c r="M131" s="133">
        <f t="shared" si="98"/>
        <v>55</v>
      </c>
      <c r="N131" s="134">
        <f>D131*J131</f>
        <v>506.77</v>
      </c>
      <c r="O131" s="135">
        <f>N131+I131</f>
        <v>1856.77</v>
      </c>
      <c r="P131" s="136">
        <f>O131/F131</f>
        <v>1856.77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</row>
    <row r="132" spans="1:409" s="29" customFormat="1" ht="16.3">
      <c r="A132" s="20">
        <f>IF(F132&lt;&gt;"",1+MAX($A$8:A131),"")</f>
        <v>103</v>
      </c>
      <c r="B132" s="260"/>
      <c r="C132" s="125" t="s">
        <v>134</v>
      </c>
      <c r="D132" s="124">
        <v>70</v>
      </c>
      <c r="E132" s="123">
        <v>0</v>
      </c>
      <c r="F132" s="124">
        <f t="shared" si="95"/>
        <v>70</v>
      </c>
      <c r="G132" s="127" t="s">
        <v>42</v>
      </c>
      <c r="H132" s="213">
        <v>52.19</v>
      </c>
      <c r="I132" s="26">
        <f t="shared" si="96"/>
        <v>3653.2999999999997</v>
      </c>
      <c r="J132" s="222">
        <v>96.100000000000009</v>
      </c>
      <c r="K132" s="132">
        <f t="shared" si="97"/>
        <v>122.30909090909093</v>
      </c>
      <c r="L132" s="132">
        <f>D132/K132</f>
        <v>0.57232049947970853</v>
      </c>
      <c r="M132" s="133">
        <f t="shared" si="98"/>
        <v>55</v>
      </c>
      <c r="N132" s="134">
        <f>D132*J132</f>
        <v>6727.0000000000009</v>
      </c>
      <c r="O132" s="135">
        <f>N132+I132</f>
        <v>10380.300000000001</v>
      </c>
      <c r="P132" s="136">
        <f>O132/F132</f>
        <v>148.29000000000002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</row>
    <row r="133" spans="1:409" s="29" customFormat="1" ht="16.75" thickBot="1">
      <c r="A133" s="208" t="str">
        <f>IF(F133&lt;&gt;"",1+MAX($A$8:A132),"")</f>
        <v/>
      </c>
      <c r="B133" s="171"/>
      <c r="C133" s="194"/>
      <c r="D133" s="149"/>
      <c r="E133" s="150"/>
      <c r="F133" s="149"/>
      <c r="G133" s="151"/>
      <c r="H133" s="216"/>
      <c r="I133" s="152"/>
      <c r="J133" s="216"/>
      <c r="K133" s="153"/>
      <c r="L133" s="153"/>
      <c r="M133" s="154"/>
      <c r="N133" s="155"/>
      <c r="O133" s="156"/>
      <c r="P133" s="157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</row>
    <row r="134" spans="1:409" s="28" customFormat="1" ht="20.149999999999999" thickBot="1">
      <c r="A134" s="255" t="s">
        <v>43</v>
      </c>
      <c r="B134" s="256"/>
      <c r="C134" s="257"/>
      <c r="D134" s="32"/>
      <c r="E134" s="32"/>
      <c r="F134" s="32"/>
      <c r="G134" s="130"/>
      <c r="H134" s="217"/>
      <c r="I134" s="54"/>
      <c r="J134" s="217"/>
      <c r="K134" s="249" t="s">
        <v>44</v>
      </c>
      <c r="L134" s="250"/>
      <c r="M134" s="250"/>
      <c r="N134" s="250"/>
      <c r="O134" s="251"/>
      <c r="P134" s="148">
        <f>SUM(O7:O132)/2</f>
        <v>1084880.3720966668</v>
      </c>
      <c r="Q134" s="30"/>
    </row>
    <row r="135" spans="1:409" s="28" customFormat="1" ht="15.75" customHeight="1" thickBot="1">
      <c r="A135" s="265" t="s">
        <v>45</v>
      </c>
      <c r="B135" s="266"/>
      <c r="C135" s="266"/>
      <c r="D135" s="32"/>
      <c r="E135" s="32"/>
      <c r="F135" s="32"/>
      <c r="G135" s="130"/>
      <c r="H135" s="217"/>
      <c r="I135" s="54"/>
      <c r="J135" s="217"/>
      <c r="K135" s="40"/>
      <c r="L135" s="41"/>
      <c r="M135" s="41"/>
      <c r="N135" s="41"/>
      <c r="O135" s="41"/>
      <c r="P135" s="42"/>
      <c r="Q135" s="30"/>
    </row>
    <row r="136" spans="1:409" ht="19.75">
      <c r="A136" s="265"/>
      <c r="B136" s="266"/>
      <c r="C136" s="266"/>
      <c r="D136" s="161"/>
      <c r="E136" s="161"/>
      <c r="F136" s="161"/>
      <c r="G136" s="130"/>
      <c r="H136" s="217"/>
      <c r="I136" s="54"/>
      <c r="J136" s="217"/>
      <c r="K136" s="252" t="s">
        <v>46</v>
      </c>
      <c r="L136" s="253"/>
      <c r="M136" s="253"/>
      <c r="N136" s="253"/>
      <c r="O136" s="253"/>
      <c r="P136" s="254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43"/>
      <c r="IY136" s="43"/>
      <c r="IZ136" s="43"/>
      <c r="JA136" s="43"/>
      <c r="JB136" s="43"/>
      <c r="JC136" s="43"/>
      <c r="JD136" s="43"/>
      <c r="JE136" s="43"/>
      <c r="JF136" s="43"/>
      <c r="JG136" s="43"/>
      <c r="JH136" s="43"/>
      <c r="JI136" s="43"/>
      <c r="JJ136" s="43"/>
      <c r="JK136" s="43"/>
      <c r="JL136" s="43"/>
      <c r="JM136" s="43"/>
      <c r="JN136" s="43"/>
      <c r="JO136" s="43"/>
      <c r="JP136" s="43"/>
      <c r="JQ136" s="43"/>
      <c r="JR136" s="43"/>
      <c r="JS136" s="43"/>
      <c r="JT136" s="43"/>
      <c r="JU136" s="43"/>
      <c r="JV136" s="43"/>
      <c r="JW136" s="43"/>
      <c r="JX136" s="43"/>
      <c r="JY136" s="43"/>
      <c r="JZ136" s="43"/>
      <c r="KA136" s="43"/>
      <c r="KB136" s="43"/>
      <c r="KC136" s="43"/>
      <c r="KD136" s="43"/>
      <c r="KE136" s="43"/>
      <c r="KF136" s="43"/>
      <c r="KG136" s="43"/>
      <c r="KH136" s="43"/>
      <c r="KI136" s="43"/>
      <c r="KJ136" s="43"/>
      <c r="KK136" s="43"/>
      <c r="KL136" s="43"/>
      <c r="KM136" s="43"/>
      <c r="KN136" s="43"/>
      <c r="KO136" s="43"/>
      <c r="KP136" s="43"/>
      <c r="KQ136" s="43"/>
      <c r="KR136" s="43"/>
      <c r="KS136" s="43"/>
      <c r="KT136" s="43"/>
      <c r="KU136" s="43"/>
      <c r="KV136" s="43"/>
      <c r="KW136" s="43"/>
      <c r="KX136" s="43"/>
      <c r="KY136" s="43"/>
      <c r="KZ136" s="43"/>
      <c r="LA136" s="43"/>
      <c r="LB136" s="43"/>
      <c r="LC136" s="43"/>
      <c r="LD136" s="43"/>
      <c r="LE136" s="43"/>
      <c r="LF136" s="43"/>
      <c r="LG136" s="43"/>
      <c r="LH136" s="43"/>
      <c r="LI136" s="43"/>
      <c r="LJ136" s="43"/>
      <c r="LK136" s="43"/>
      <c r="LL136" s="43"/>
      <c r="LM136" s="43"/>
      <c r="LN136" s="43"/>
      <c r="LO136" s="43"/>
      <c r="LP136" s="43"/>
      <c r="LQ136" s="43"/>
      <c r="LR136" s="43"/>
      <c r="LS136" s="43"/>
      <c r="LT136" s="43"/>
      <c r="LU136" s="43"/>
      <c r="LV136" s="43"/>
      <c r="LW136" s="43"/>
      <c r="LX136" s="43"/>
      <c r="LY136" s="43"/>
      <c r="LZ136" s="43"/>
      <c r="MA136" s="43"/>
      <c r="MB136" s="43"/>
      <c r="MC136" s="43"/>
      <c r="MD136" s="43"/>
      <c r="ME136" s="43"/>
      <c r="MF136" s="43"/>
      <c r="MG136" s="43"/>
      <c r="MH136" s="43"/>
      <c r="MI136" s="43"/>
      <c r="MJ136" s="43"/>
      <c r="MK136" s="43"/>
      <c r="ML136" s="43"/>
      <c r="MM136" s="43"/>
      <c r="MN136" s="43"/>
      <c r="MO136" s="43"/>
      <c r="MP136" s="43"/>
      <c r="MQ136" s="43"/>
      <c r="MR136" s="43"/>
      <c r="MS136" s="43"/>
      <c r="MT136" s="43"/>
      <c r="MU136" s="43"/>
      <c r="MV136" s="43"/>
      <c r="MW136" s="43"/>
      <c r="MX136" s="43"/>
      <c r="MY136" s="43"/>
      <c r="MZ136" s="43"/>
      <c r="NA136" s="43"/>
      <c r="NB136" s="43"/>
      <c r="NC136" s="43"/>
      <c r="ND136" s="43"/>
      <c r="NE136" s="43"/>
      <c r="NF136" s="43"/>
      <c r="NG136" s="43"/>
      <c r="NH136" s="43"/>
      <c r="NI136" s="43"/>
      <c r="NJ136" s="43"/>
      <c r="NK136" s="43"/>
      <c r="NL136" s="43"/>
      <c r="NM136" s="43"/>
      <c r="NN136" s="43"/>
      <c r="NO136" s="43"/>
      <c r="NP136" s="43"/>
      <c r="NQ136" s="43"/>
      <c r="NR136" s="43"/>
      <c r="NS136" s="43"/>
      <c r="NT136" s="43"/>
      <c r="NU136" s="43"/>
      <c r="NV136" s="43"/>
      <c r="NW136" s="43"/>
      <c r="NX136" s="43"/>
      <c r="NY136" s="43"/>
      <c r="NZ136" s="43"/>
      <c r="OA136" s="43"/>
      <c r="OB136" s="43"/>
      <c r="OC136" s="43"/>
      <c r="OD136" s="43"/>
      <c r="OE136" s="43"/>
      <c r="OF136" s="43"/>
      <c r="OG136" s="43"/>
      <c r="OH136" s="43"/>
      <c r="OI136" s="43"/>
      <c r="OJ136" s="43"/>
      <c r="OK136" s="43"/>
      <c r="OL136" s="43"/>
      <c r="OM136" s="43"/>
      <c r="ON136" s="43"/>
      <c r="OO136" s="43"/>
      <c r="OP136" s="43"/>
      <c r="OQ136" s="43"/>
      <c r="OR136" s="43"/>
      <c r="OS136" s="43"/>
    </row>
    <row r="137" spans="1:409" ht="16.3">
      <c r="A137" s="265"/>
      <c r="B137" s="266"/>
      <c r="C137" s="266"/>
      <c r="D137" s="162"/>
      <c r="E137" s="161"/>
      <c r="F137" s="161"/>
      <c r="G137" s="130"/>
      <c r="H137" s="217"/>
      <c r="I137" s="54"/>
      <c r="J137" s="217"/>
      <c r="K137" s="267" t="s">
        <v>17</v>
      </c>
      <c r="L137" s="268"/>
      <c r="M137" s="269"/>
      <c r="N137" s="142">
        <v>0.1</v>
      </c>
      <c r="O137" s="142"/>
      <c r="P137" s="143">
        <f>P134*N137</f>
        <v>108488.03720966668</v>
      </c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  <c r="IW137" s="43"/>
      <c r="IX137" s="43"/>
      <c r="IY137" s="43"/>
      <c r="IZ137" s="43"/>
      <c r="JA137" s="43"/>
      <c r="JB137" s="43"/>
      <c r="JC137" s="43"/>
      <c r="JD137" s="43"/>
      <c r="JE137" s="43"/>
      <c r="JF137" s="43"/>
      <c r="JG137" s="43"/>
      <c r="JH137" s="43"/>
      <c r="JI137" s="43"/>
      <c r="JJ137" s="43"/>
      <c r="JK137" s="43"/>
      <c r="JL137" s="43"/>
      <c r="JM137" s="43"/>
      <c r="JN137" s="43"/>
      <c r="JO137" s="43"/>
      <c r="JP137" s="43"/>
      <c r="JQ137" s="43"/>
      <c r="JR137" s="43"/>
      <c r="JS137" s="43"/>
      <c r="JT137" s="43"/>
      <c r="JU137" s="43"/>
      <c r="JV137" s="43"/>
      <c r="JW137" s="43"/>
      <c r="JX137" s="43"/>
      <c r="JY137" s="43"/>
      <c r="JZ137" s="43"/>
      <c r="KA137" s="43"/>
      <c r="KB137" s="43"/>
      <c r="KC137" s="43"/>
      <c r="KD137" s="43"/>
      <c r="KE137" s="43"/>
      <c r="KF137" s="43"/>
      <c r="KG137" s="43"/>
      <c r="KH137" s="43"/>
      <c r="KI137" s="43"/>
      <c r="KJ137" s="43"/>
      <c r="KK137" s="43"/>
      <c r="KL137" s="43"/>
      <c r="KM137" s="43"/>
      <c r="KN137" s="43"/>
      <c r="KO137" s="43"/>
      <c r="KP137" s="43"/>
      <c r="KQ137" s="43"/>
      <c r="KR137" s="43"/>
      <c r="KS137" s="43"/>
      <c r="KT137" s="43"/>
      <c r="KU137" s="43"/>
      <c r="KV137" s="43"/>
      <c r="KW137" s="43"/>
      <c r="KX137" s="43"/>
      <c r="KY137" s="43"/>
      <c r="KZ137" s="43"/>
      <c r="LA137" s="43"/>
      <c r="LB137" s="43"/>
      <c r="LC137" s="43"/>
      <c r="LD137" s="43"/>
      <c r="LE137" s="43"/>
      <c r="LF137" s="43"/>
      <c r="LG137" s="43"/>
      <c r="LH137" s="43"/>
      <c r="LI137" s="43"/>
      <c r="LJ137" s="43"/>
      <c r="LK137" s="43"/>
      <c r="LL137" s="43"/>
      <c r="LM137" s="43"/>
      <c r="LN137" s="43"/>
      <c r="LO137" s="43"/>
      <c r="LP137" s="43"/>
      <c r="LQ137" s="43"/>
      <c r="LR137" s="43"/>
      <c r="LS137" s="43"/>
      <c r="LT137" s="43"/>
      <c r="LU137" s="43"/>
      <c r="LV137" s="43"/>
      <c r="LW137" s="43"/>
      <c r="LX137" s="43"/>
      <c r="LY137" s="43"/>
      <c r="LZ137" s="43"/>
      <c r="MA137" s="43"/>
      <c r="MB137" s="43"/>
      <c r="MC137" s="43"/>
      <c r="MD137" s="43"/>
      <c r="ME137" s="43"/>
      <c r="MF137" s="43"/>
      <c r="MG137" s="43"/>
      <c r="MH137" s="43"/>
      <c r="MI137" s="43"/>
      <c r="MJ137" s="43"/>
      <c r="MK137" s="43"/>
      <c r="ML137" s="43"/>
      <c r="MM137" s="43"/>
      <c r="MN137" s="43"/>
      <c r="MO137" s="43"/>
      <c r="MP137" s="43"/>
      <c r="MQ137" s="43"/>
      <c r="MR137" s="43"/>
      <c r="MS137" s="43"/>
      <c r="MT137" s="43"/>
      <c r="MU137" s="43"/>
      <c r="MV137" s="43"/>
      <c r="MW137" s="43"/>
      <c r="MX137" s="43"/>
      <c r="MY137" s="43"/>
      <c r="MZ137" s="43"/>
      <c r="NA137" s="43"/>
      <c r="NB137" s="43"/>
      <c r="NC137" s="43"/>
      <c r="ND137" s="43"/>
      <c r="NE137" s="43"/>
      <c r="NF137" s="43"/>
      <c r="NG137" s="43"/>
      <c r="NH137" s="43"/>
      <c r="NI137" s="43"/>
      <c r="NJ137" s="43"/>
      <c r="NK137" s="43"/>
      <c r="NL137" s="43"/>
      <c r="NM137" s="43"/>
      <c r="NN137" s="43"/>
      <c r="NO137" s="43"/>
      <c r="NP137" s="43"/>
      <c r="NQ137" s="43"/>
      <c r="NR137" s="43"/>
      <c r="NS137" s="43"/>
      <c r="NT137" s="43"/>
      <c r="NU137" s="43"/>
      <c r="NV137" s="43"/>
      <c r="NW137" s="43"/>
      <c r="NX137" s="43"/>
      <c r="NY137" s="43"/>
      <c r="NZ137" s="43"/>
      <c r="OA137" s="43"/>
      <c r="OB137" s="43"/>
      <c r="OC137" s="43"/>
      <c r="OD137" s="43"/>
      <c r="OE137" s="43"/>
      <c r="OF137" s="43"/>
      <c r="OG137" s="43"/>
      <c r="OH137" s="43"/>
      <c r="OI137" s="43"/>
      <c r="OJ137" s="43"/>
      <c r="OK137" s="43"/>
      <c r="OL137" s="43"/>
      <c r="OM137" s="43"/>
      <c r="ON137" s="43"/>
      <c r="OO137" s="43"/>
      <c r="OP137" s="43"/>
      <c r="OQ137" s="43"/>
      <c r="OR137" s="43"/>
      <c r="OS137" s="43"/>
    </row>
    <row r="138" spans="1:409" ht="16.3">
      <c r="A138" s="44"/>
      <c r="B138" s="163"/>
      <c r="C138" s="161"/>
      <c r="D138" s="30"/>
      <c r="E138" s="161"/>
      <c r="F138" s="161"/>
      <c r="G138" s="130"/>
      <c r="H138" s="217"/>
      <c r="I138" s="54"/>
      <c r="J138" s="217"/>
      <c r="K138" s="267" t="s">
        <v>18</v>
      </c>
      <c r="L138" s="268"/>
      <c r="M138" s="269"/>
      <c r="N138" s="142">
        <v>0.1</v>
      </c>
      <c r="O138" s="142"/>
      <c r="P138" s="143">
        <f>P134*N138</f>
        <v>108488.03720966668</v>
      </c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  <c r="IW138" s="43"/>
      <c r="IX138" s="43"/>
      <c r="IY138" s="43"/>
      <c r="IZ138" s="43"/>
      <c r="JA138" s="43"/>
      <c r="JB138" s="43"/>
      <c r="JC138" s="43"/>
      <c r="JD138" s="43"/>
      <c r="JE138" s="43"/>
      <c r="JF138" s="43"/>
      <c r="JG138" s="43"/>
      <c r="JH138" s="43"/>
      <c r="JI138" s="43"/>
      <c r="JJ138" s="43"/>
      <c r="JK138" s="43"/>
      <c r="JL138" s="43"/>
      <c r="JM138" s="43"/>
      <c r="JN138" s="43"/>
      <c r="JO138" s="43"/>
      <c r="JP138" s="43"/>
      <c r="JQ138" s="43"/>
      <c r="JR138" s="43"/>
      <c r="JS138" s="43"/>
      <c r="JT138" s="43"/>
      <c r="JU138" s="43"/>
      <c r="JV138" s="43"/>
      <c r="JW138" s="43"/>
      <c r="JX138" s="43"/>
      <c r="JY138" s="43"/>
      <c r="JZ138" s="43"/>
      <c r="KA138" s="43"/>
      <c r="KB138" s="43"/>
      <c r="KC138" s="43"/>
      <c r="KD138" s="43"/>
      <c r="KE138" s="43"/>
      <c r="KF138" s="43"/>
      <c r="KG138" s="43"/>
      <c r="KH138" s="43"/>
      <c r="KI138" s="43"/>
      <c r="KJ138" s="43"/>
      <c r="KK138" s="43"/>
      <c r="KL138" s="43"/>
      <c r="KM138" s="43"/>
      <c r="KN138" s="43"/>
      <c r="KO138" s="43"/>
      <c r="KP138" s="43"/>
      <c r="KQ138" s="43"/>
      <c r="KR138" s="43"/>
      <c r="KS138" s="43"/>
      <c r="KT138" s="43"/>
      <c r="KU138" s="43"/>
      <c r="KV138" s="43"/>
      <c r="KW138" s="43"/>
      <c r="KX138" s="43"/>
      <c r="KY138" s="43"/>
      <c r="KZ138" s="43"/>
      <c r="LA138" s="43"/>
      <c r="LB138" s="43"/>
      <c r="LC138" s="43"/>
      <c r="LD138" s="43"/>
      <c r="LE138" s="43"/>
      <c r="LF138" s="43"/>
      <c r="LG138" s="43"/>
      <c r="LH138" s="43"/>
      <c r="LI138" s="43"/>
      <c r="LJ138" s="43"/>
      <c r="LK138" s="43"/>
      <c r="LL138" s="43"/>
      <c r="LM138" s="43"/>
      <c r="LN138" s="43"/>
      <c r="LO138" s="43"/>
      <c r="LP138" s="43"/>
      <c r="LQ138" s="43"/>
      <c r="LR138" s="43"/>
      <c r="LS138" s="43"/>
      <c r="LT138" s="43"/>
      <c r="LU138" s="43"/>
      <c r="LV138" s="43"/>
      <c r="LW138" s="43"/>
      <c r="LX138" s="43"/>
      <c r="LY138" s="43"/>
      <c r="LZ138" s="43"/>
      <c r="MA138" s="43"/>
      <c r="MB138" s="43"/>
      <c r="MC138" s="43"/>
      <c r="MD138" s="43"/>
      <c r="ME138" s="43"/>
      <c r="MF138" s="43"/>
      <c r="MG138" s="43"/>
      <c r="MH138" s="43"/>
      <c r="MI138" s="43"/>
      <c r="MJ138" s="43"/>
      <c r="MK138" s="43"/>
      <c r="ML138" s="43"/>
      <c r="MM138" s="43"/>
      <c r="MN138" s="43"/>
      <c r="MO138" s="43"/>
      <c r="MP138" s="43"/>
      <c r="MQ138" s="43"/>
      <c r="MR138" s="43"/>
      <c r="MS138" s="43"/>
      <c r="MT138" s="43"/>
      <c r="MU138" s="43"/>
      <c r="MV138" s="43"/>
      <c r="MW138" s="43"/>
      <c r="MX138" s="43"/>
      <c r="MY138" s="43"/>
      <c r="MZ138" s="43"/>
      <c r="NA138" s="43"/>
      <c r="NB138" s="43"/>
      <c r="NC138" s="43"/>
      <c r="ND138" s="43"/>
      <c r="NE138" s="43"/>
      <c r="NF138" s="43"/>
      <c r="NG138" s="43"/>
      <c r="NH138" s="43"/>
      <c r="NI138" s="43"/>
      <c r="NJ138" s="43"/>
      <c r="NK138" s="43"/>
      <c r="NL138" s="43"/>
      <c r="NM138" s="43"/>
      <c r="NN138" s="43"/>
      <c r="NO138" s="43"/>
      <c r="NP138" s="43"/>
      <c r="NQ138" s="43"/>
      <c r="NR138" s="43"/>
      <c r="NS138" s="43"/>
      <c r="NT138" s="43"/>
      <c r="NU138" s="43"/>
      <c r="NV138" s="43"/>
      <c r="NW138" s="43"/>
      <c r="NX138" s="43"/>
      <c r="NY138" s="43"/>
      <c r="NZ138" s="43"/>
      <c r="OA138" s="43"/>
      <c r="OB138" s="43"/>
      <c r="OC138" s="43"/>
      <c r="OD138" s="43"/>
      <c r="OE138" s="43"/>
      <c r="OF138" s="43"/>
      <c r="OG138" s="43"/>
      <c r="OH138" s="43"/>
      <c r="OI138" s="43"/>
      <c r="OJ138" s="43"/>
      <c r="OK138" s="43"/>
      <c r="OL138" s="43"/>
      <c r="OM138" s="43"/>
      <c r="ON138" s="43"/>
      <c r="OO138" s="43"/>
      <c r="OP138" s="43"/>
      <c r="OQ138" s="43"/>
      <c r="OR138" s="43"/>
      <c r="OS138" s="43"/>
    </row>
    <row r="139" spans="1:409" ht="16.3">
      <c r="A139" s="44"/>
      <c r="B139" s="163"/>
      <c r="C139" s="161"/>
      <c r="D139" s="30"/>
      <c r="E139" s="161"/>
      <c r="F139" s="161"/>
      <c r="G139" s="130"/>
      <c r="H139" s="217"/>
      <c r="I139" s="54"/>
      <c r="J139" s="217"/>
      <c r="K139" s="267" t="s">
        <v>19</v>
      </c>
      <c r="L139" s="268"/>
      <c r="M139" s="269"/>
      <c r="N139" s="142">
        <v>0</v>
      </c>
      <c r="O139" s="142"/>
      <c r="P139" s="143">
        <f>P134*N139</f>
        <v>0</v>
      </c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  <c r="IW139" s="43"/>
      <c r="IX139" s="43"/>
      <c r="IY139" s="43"/>
      <c r="IZ139" s="43"/>
      <c r="JA139" s="43"/>
      <c r="JB139" s="43"/>
      <c r="JC139" s="43"/>
      <c r="JD139" s="43"/>
      <c r="JE139" s="43"/>
      <c r="JF139" s="43"/>
      <c r="JG139" s="43"/>
      <c r="JH139" s="43"/>
      <c r="JI139" s="43"/>
      <c r="JJ139" s="43"/>
      <c r="JK139" s="43"/>
      <c r="JL139" s="43"/>
      <c r="JM139" s="43"/>
      <c r="JN139" s="43"/>
      <c r="JO139" s="43"/>
      <c r="JP139" s="43"/>
      <c r="JQ139" s="43"/>
      <c r="JR139" s="43"/>
      <c r="JS139" s="43"/>
      <c r="JT139" s="43"/>
      <c r="JU139" s="43"/>
      <c r="JV139" s="43"/>
      <c r="JW139" s="43"/>
      <c r="JX139" s="43"/>
      <c r="JY139" s="43"/>
      <c r="JZ139" s="43"/>
      <c r="KA139" s="43"/>
      <c r="KB139" s="43"/>
      <c r="KC139" s="43"/>
      <c r="KD139" s="43"/>
      <c r="KE139" s="43"/>
      <c r="KF139" s="43"/>
      <c r="KG139" s="43"/>
      <c r="KH139" s="43"/>
      <c r="KI139" s="43"/>
      <c r="KJ139" s="43"/>
      <c r="KK139" s="43"/>
      <c r="KL139" s="43"/>
      <c r="KM139" s="43"/>
      <c r="KN139" s="43"/>
      <c r="KO139" s="43"/>
      <c r="KP139" s="43"/>
      <c r="KQ139" s="43"/>
      <c r="KR139" s="43"/>
      <c r="KS139" s="43"/>
      <c r="KT139" s="43"/>
      <c r="KU139" s="43"/>
      <c r="KV139" s="43"/>
      <c r="KW139" s="43"/>
      <c r="KX139" s="43"/>
      <c r="KY139" s="43"/>
      <c r="KZ139" s="43"/>
      <c r="LA139" s="43"/>
      <c r="LB139" s="43"/>
      <c r="LC139" s="43"/>
      <c r="LD139" s="43"/>
      <c r="LE139" s="43"/>
      <c r="LF139" s="43"/>
      <c r="LG139" s="43"/>
      <c r="LH139" s="43"/>
      <c r="LI139" s="43"/>
      <c r="LJ139" s="43"/>
      <c r="LK139" s="43"/>
      <c r="LL139" s="43"/>
      <c r="LM139" s="43"/>
      <c r="LN139" s="43"/>
      <c r="LO139" s="43"/>
      <c r="LP139" s="43"/>
      <c r="LQ139" s="43"/>
      <c r="LR139" s="43"/>
      <c r="LS139" s="43"/>
      <c r="LT139" s="43"/>
      <c r="LU139" s="43"/>
      <c r="LV139" s="43"/>
      <c r="LW139" s="43"/>
      <c r="LX139" s="43"/>
      <c r="LY139" s="43"/>
      <c r="LZ139" s="43"/>
      <c r="MA139" s="43"/>
      <c r="MB139" s="43"/>
      <c r="MC139" s="43"/>
      <c r="MD139" s="43"/>
      <c r="ME139" s="43"/>
      <c r="MF139" s="43"/>
      <c r="MG139" s="43"/>
      <c r="MH139" s="43"/>
      <c r="MI139" s="43"/>
      <c r="MJ139" s="43"/>
      <c r="MK139" s="43"/>
      <c r="ML139" s="43"/>
      <c r="MM139" s="43"/>
      <c r="MN139" s="43"/>
      <c r="MO139" s="43"/>
      <c r="MP139" s="43"/>
      <c r="MQ139" s="43"/>
      <c r="MR139" s="43"/>
      <c r="MS139" s="43"/>
      <c r="MT139" s="43"/>
      <c r="MU139" s="43"/>
      <c r="MV139" s="43"/>
      <c r="MW139" s="43"/>
      <c r="MX139" s="43"/>
      <c r="MY139" s="43"/>
      <c r="MZ139" s="43"/>
      <c r="NA139" s="43"/>
      <c r="NB139" s="43"/>
      <c r="NC139" s="43"/>
      <c r="ND139" s="43"/>
      <c r="NE139" s="43"/>
      <c r="NF139" s="43"/>
      <c r="NG139" s="43"/>
      <c r="NH139" s="43"/>
      <c r="NI139" s="43"/>
      <c r="NJ139" s="43"/>
      <c r="NK139" s="43"/>
      <c r="NL139" s="43"/>
      <c r="NM139" s="43"/>
      <c r="NN139" s="43"/>
      <c r="NO139" s="43"/>
      <c r="NP139" s="43"/>
      <c r="NQ139" s="43"/>
      <c r="NR139" s="43"/>
      <c r="NS139" s="43"/>
      <c r="NT139" s="43"/>
      <c r="NU139" s="43"/>
      <c r="NV139" s="43"/>
      <c r="NW139" s="43"/>
      <c r="NX139" s="43"/>
      <c r="NY139" s="43"/>
      <c r="NZ139" s="43"/>
      <c r="OA139" s="43"/>
      <c r="OB139" s="43"/>
      <c r="OC139" s="43"/>
      <c r="OD139" s="43"/>
      <c r="OE139" s="43"/>
      <c r="OF139" s="43"/>
      <c r="OG139" s="43"/>
      <c r="OH139" s="43"/>
      <c r="OI139" s="43"/>
      <c r="OJ139" s="43"/>
      <c r="OK139" s="43"/>
      <c r="OL139" s="43"/>
      <c r="OM139" s="43"/>
      <c r="ON139" s="43"/>
      <c r="OO139" s="43"/>
      <c r="OP139" s="43"/>
      <c r="OQ139" s="43"/>
      <c r="OR139" s="43"/>
      <c r="OS139" s="43"/>
    </row>
    <row r="140" spans="1:409" ht="16.3">
      <c r="A140" s="44"/>
      <c r="B140" s="163"/>
      <c r="C140" s="161"/>
      <c r="D140" s="30"/>
      <c r="E140" s="161"/>
      <c r="F140" s="161"/>
      <c r="G140" s="130"/>
      <c r="H140" s="217"/>
      <c r="I140" s="54"/>
      <c r="J140" s="217"/>
      <c r="K140" s="267" t="s">
        <v>20</v>
      </c>
      <c r="L140" s="268"/>
      <c r="M140" s="269"/>
      <c r="N140" s="142">
        <v>0.05</v>
      </c>
      <c r="O140" s="142"/>
      <c r="P140" s="143">
        <f>P134*N140</f>
        <v>54244.018604833342</v>
      </c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/>
      <c r="IX140" s="43"/>
      <c r="IY140" s="43"/>
      <c r="IZ140" s="43"/>
      <c r="JA140" s="43"/>
      <c r="JB140" s="43"/>
      <c r="JC140" s="43"/>
      <c r="JD140" s="43"/>
      <c r="JE140" s="43"/>
      <c r="JF140" s="43"/>
      <c r="JG140" s="43"/>
      <c r="JH140" s="43"/>
      <c r="JI140" s="43"/>
      <c r="JJ140" s="43"/>
      <c r="JK140" s="43"/>
      <c r="JL140" s="43"/>
      <c r="JM140" s="43"/>
      <c r="JN140" s="43"/>
      <c r="JO140" s="43"/>
      <c r="JP140" s="43"/>
      <c r="JQ140" s="43"/>
      <c r="JR140" s="43"/>
      <c r="JS140" s="43"/>
      <c r="JT140" s="43"/>
      <c r="JU140" s="43"/>
      <c r="JV140" s="43"/>
      <c r="JW140" s="43"/>
      <c r="JX140" s="43"/>
      <c r="JY140" s="43"/>
      <c r="JZ140" s="43"/>
      <c r="KA140" s="43"/>
      <c r="KB140" s="43"/>
      <c r="KC140" s="43"/>
      <c r="KD140" s="43"/>
      <c r="KE140" s="43"/>
      <c r="KF140" s="43"/>
      <c r="KG140" s="43"/>
      <c r="KH140" s="43"/>
      <c r="KI140" s="43"/>
      <c r="KJ140" s="43"/>
      <c r="KK140" s="43"/>
      <c r="KL140" s="43"/>
      <c r="KM140" s="43"/>
      <c r="KN140" s="43"/>
      <c r="KO140" s="43"/>
      <c r="KP140" s="43"/>
      <c r="KQ140" s="43"/>
      <c r="KR140" s="43"/>
      <c r="KS140" s="43"/>
      <c r="KT140" s="43"/>
      <c r="KU140" s="43"/>
      <c r="KV140" s="43"/>
      <c r="KW140" s="43"/>
      <c r="KX140" s="43"/>
      <c r="KY140" s="43"/>
      <c r="KZ140" s="43"/>
      <c r="LA140" s="43"/>
      <c r="LB140" s="43"/>
      <c r="LC140" s="43"/>
      <c r="LD140" s="43"/>
      <c r="LE140" s="43"/>
      <c r="LF140" s="43"/>
      <c r="LG140" s="43"/>
      <c r="LH140" s="43"/>
      <c r="LI140" s="43"/>
      <c r="LJ140" s="43"/>
      <c r="LK140" s="43"/>
      <c r="LL140" s="43"/>
      <c r="LM140" s="43"/>
      <c r="LN140" s="43"/>
      <c r="LO140" s="43"/>
      <c r="LP140" s="43"/>
      <c r="LQ140" s="43"/>
      <c r="LR140" s="43"/>
      <c r="LS140" s="43"/>
      <c r="LT140" s="43"/>
      <c r="LU140" s="43"/>
      <c r="LV140" s="43"/>
      <c r="LW140" s="43"/>
      <c r="LX140" s="43"/>
      <c r="LY140" s="43"/>
      <c r="LZ140" s="43"/>
      <c r="MA140" s="43"/>
      <c r="MB140" s="43"/>
      <c r="MC140" s="43"/>
      <c r="MD140" s="43"/>
      <c r="ME140" s="43"/>
      <c r="MF140" s="43"/>
      <c r="MG140" s="43"/>
      <c r="MH140" s="43"/>
      <c r="MI140" s="43"/>
      <c r="MJ140" s="43"/>
      <c r="MK140" s="43"/>
      <c r="ML140" s="43"/>
      <c r="MM140" s="43"/>
      <c r="MN140" s="43"/>
      <c r="MO140" s="43"/>
      <c r="MP140" s="43"/>
      <c r="MQ140" s="43"/>
      <c r="MR140" s="43"/>
      <c r="MS140" s="43"/>
      <c r="MT140" s="43"/>
      <c r="MU140" s="43"/>
      <c r="MV140" s="43"/>
      <c r="MW140" s="43"/>
      <c r="MX140" s="43"/>
      <c r="MY140" s="43"/>
      <c r="MZ140" s="43"/>
      <c r="NA140" s="43"/>
      <c r="NB140" s="43"/>
      <c r="NC140" s="43"/>
      <c r="ND140" s="43"/>
      <c r="NE140" s="43"/>
      <c r="NF140" s="43"/>
      <c r="NG140" s="43"/>
      <c r="NH140" s="43"/>
      <c r="NI140" s="43"/>
      <c r="NJ140" s="43"/>
      <c r="NK140" s="43"/>
      <c r="NL140" s="43"/>
      <c r="NM140" s="43"/>
      <c r="NN140" s="43"/>
      <c r="NO140" s="43"/>
      <c r="NP140" s="43"/>
      <c r="NQ140" s="43"/>
      <c r="NR140" s="43"/>
      <c r="NS140" s="43"/>
      <c r="NT140" s="43"/>
      <c r="NU140" s="43"/>
      <c r="NV140" s="43"/>
      <c r="NW140" s="43"/>
      <c r="NX140" s="43"/>
      <c r="NY140" s="43"/>
      <c r="NZ140" s="43"/>
      <c r="OA140" s="43"/>
      <c r="OB140" s="43"/>
      <c r="OC140" s="43"/>
      <c r="OD140" s="43"/>
      <c r="OE140" s="43"/>
      <c r="OF140" s="43"/>
      <c r="OG140" s="43"/>
      <c r="OH140" s="43"/>
      <c r="OI140" s="43"/>
      <c r="OJ140" s="43"/>
      <c r="OK140" s="43"/>
      <c r="OL140" s="43"/>
      <c r="OM140" s="43"/>
      <c r="ON140" s="43"/>
      <c r="OO140" s="43"/>
      <c r="OP140" s="43"/>
      <c r="OQ140" s="43"/>
      <c r="OR140" s="43"/>
      <c r="OS140" s="43"/>
    </row>
    <row r="141" spans="1:409" ht="16.75" thickBot="1">
      <c r="A141" s="44"/>
      <c r="B141" s="163"/>
      <c r="C141" s="161"/>
      <c r="D141" s="30"/>
      <c r="E141" s="161"/>
      <c r="F141" s="161"/>
      <c r="G141" s="130"/>
      <c r="H141" s="217"/>
      <c r="I141" s="54"/>
      <c r="J141" s="217"/>
      <c r="K141" s="45"/>
      <c r="L141" s="261"/>
      <c r="M141" s="261"/>
      <c r="N141" s="261"/>
      <c r="O141" s="262"/>
      <c r="P141" s="144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  <c r="IW141" s="43"/>
      <c r="IX141" s="43"/>
      <c r="IY141" s="43"/>
      <c r="IZ141" s="43"/>
      <c r="JA141" s="43"/>
      <c r="JB141" s="43"/>
      <c r="JC141" s="43"/>
      <c r="JD141" s="43"/>
      <c r="JE141" s="43"/>
      <c r="JF141" s="43"/>
      <c r="JG141" s="43"/>
      <c r="JH141" s="43"/>
      <c r="JI141" s="43"/>
      <c r="JJ141" s="43"/>
      <c r="JK141" s="43"/>
      <c r="JL141" s="43"/>
      <c r="JM141" s="43"/>
      <c r="JN141" s="43"/>
      <c r="JO141" s="43"/>
      <c r="JP141" s="43"/>
      <c r="JQ141" s="43"/>
      <c r="JR141" s="43"/>
      <c r="JS141" s="43"/>
      <c r="JT141" s="43"/>
      <c r="JU141" s="43"/>
      <c r="JV141" s="43"/>
      <c r="JW141" s="43"/>
      <c r="JX141" s="43"/>
      <c r="JY141" s="43"/>
      <c r="JZ141" s="43"/>
      <c r="KA141" s="43"/>
      <c r="KB141" s="43"/>
      <c r="KC141" s="43"/>
      <c r="KD141" s="43"/>
      <c r="KE141" s="43"/>
      <c r="KF141" s="43"/>
      <c r="KG141" s="43"/>
      <c r="KH141" s="43"/>
      <c r="KI141" s="43"/>
      <c r="KJ141" s="43"/>
      <c r="KK141" s="43"/>
      <c r="KL141" s="43"/>
      <c r="KM141" s="43"/>
      <c r="KN141" s="43"/>
      <c r="KO141" s="43"/>
      <c r="KP141" s="43"/>
      <c r="KQ141" s="43"/>
      <c r="KR141" s="43"/>
      <c r="KS141" s="43"/>
      <c r="KT141" s="43"/>
      <c r="KU141" s="43"/>
      <c r="KV141" s="43"/>
      <c r="KW141" s="43"/>
      <c r="KX141" s="43"/>
      <c r="KY141" s="43"/>
      <c r="KZ141" s="43"/>
      <c r="LA141" s="43"/>
      <c r="LB141" s="43"/>
      <c r="LC141" s="43"/>
      <c r="LD141" s="43"/>
      <c r="LE141" s="43"/>
      <c r="LF141" s="43"/>
      <c r="LG141" s="43"/>
      <c r="LH141" s="43"/>
      <c r="LI141" s="43"/>
      <c r="LJ141" s="43"/>
      <c r="LK141" s="43"/>
      <c r="LL141" s="43"/>
      <c r="LM141" s="43"/>
      <c r="LN141" s="43"/>
      <c r="LO141" s="43"/>
      <c r="LP141" s="43"/>
      <c r="LQ141" s="43"/>
      <c r="LR141" s="43"/>
      <c r="LS141" s="43"/>
      <c r="LT141" s="43"/>
      <c r="LU141" s="43"/>
      <c r="LV141" s="43"/>
      <c r="LW141" s="43"/>
      <c r="LX141" s="43"/>
      <c r="LY141" s="43"/>
      <c r="LZ141" s="43"/>
      <c r="MA141" s="43"/>
      <c r="MB141" s="43"/>
      <c r="MC141" s="43"/>
      <c r="MD141" s="43"/>
      <c r="ME141" s="43"/>
      <c r="MF141" s="43"/>
      <c r="MG141" s="43"/>
      <c r="MH141" s="43"/>
      <c r="MI141" s="43"/>
      <c r="MJ141" s="43"/>
      <c r="MK141" s="43"/>
      <c r="ML141" s="43"/>
      <c r="MM141" s="43"/>
      <c r="MN141" s="43"/>
      <c r="MO141" s="43"/>
      <c r="MP141" s="43"/>
      <c r="MQ141" s="43"/>
      <c r="MR141" s="43"/>
      <c r="MS141" s="43"/>
      <c r="MT141" s="43"/>
      <c r="MU141" s="43"/>
      <c r="MV141" s="43"/>
      <c r="MW141" s="43"/>
      <c r="MX141" s="43"/>
      <c r="MY141" s="43"/>
      <c r="MZ141" s="43"/>
      <c r="NA141" s="43"/>
      <c r="NB141" s="43"/>
      <c r="NC141" s="43"/>
      <c r="ND141" s="43"/>
      <c r="NE141" s="43"/>
      <c r="NF141" s="43"/>
      <c r="NG141" s="43"/>
      <c r="NH141" s="43"/>
      <c r="NI141" s="43"/>
      <c r="NJ141" s="43"/>
      <c r="NK141" s="43"/>
      <c r="NL141" s="43"/>
      <c r="NM141" s="43"/>
      <c r="NN141" s="43"/>
      <c r="NO141" s="43"/>
      <c r="NP141" s="43"/>
      <c r="NQ141" s="43"/>
      <c r="NR141" s="43"/>
      <c r="NS141" s="43"/>
      <c r="NT141" s="43"/>
      <c r="NU141" s="43"/>
      <c r="NV141" s="43"/>
      <c r="NW141" s="43"/>
      <c r="NX141" s="43"/>
      <c r="NY141" s="43"/>
      <c r="NZ141" s="43"/>
      <c r="OA141" s="43"/>
      <c r="OB141" s="43"/>
      <c r="OC141" s="43"/>
      <c r="OD141" s="43"/>
      <c r="OE141" s="43"/>
      <c r="OF141" s="43"/>
      <c r="OG141" s="43"/>
      <c r="OH141" s="43"/>
      <c r="OI141" s="43"/>
      <c r="OJ141" s="43"/>
      <c r="OK141" s="43"/>
      <c r="OL141" s="43"/>
      <c r="OM141" s="43"/>
      <c r="ON141" s="43"/>
      <c r="OO141" s="43"/>
      <c r="OP141" s="43"/>
      <c r="OQ141" s="43"/>
      <c r="OR141" s="43"/>
      <c r="OS141" s="43"/>
    </row>
    <row r="142" spans="1:409" ht="20.149999999999999" thickBot="1">
      <c r="A142" s="164"/>
      <c r="B142" s="165"/>
      <c r="C142" s="166"/>
      <c r="D142" s="167"/>
      <c r="E142" s="168"/>
      <c r="F142" s="168"/>
      <c r="G142" s="169"/>
      <c r="H142" s="218"/>
      <c r="I142" s="170"/>
      <c r="J142" s="218"/>
      <c r="K142" s="48"/>
      <c r="L142" s="263"/>
      <c r="M142" s="263"/>
      <c r="N142" s="263"/>
      <c r="O142" s="264"/>
      <c r="P142" s="49">
        <f>SUM(P134:P140)</f>
        <v>1356100.4651208336</v>
      </c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43"/>
      <c r="IZ142" s="43"/>
      <c r="JA142" s="43"/>
      <c r="JB142" s="43"/>
      <c r="JC142" s="43"/>
      <c r="JD142" s="43"/>
      <c r="JE142" s="43"/>
      <c r="JF142" s="43"/>
      <c r="JG142" s="43"/>
      <c r="JH142" s="43"/>
      <c r="JI142" s="43"/>
      <c r="JJ142" s="43"/>
      <c r="JK142" s="43"/>
      <c r="JL142" s="43"/>
      <c r="JM142" s="43"/>
      <c r="JN142" s="43"/>
      <c r="JO142" s="43"/>
      <c r="JP142" s="43"/>
      <c r="JQ142" s="43"/>
      <c r="JR142" s="43"/>
      <c r="JS142" s="43"/>
      <c r="JT142" s="43"/>
      <c r="JU142" s="43"/>
      <c r="JV142" s="43"/>
      <c r="JW142" s="43"/>
      <c r="JX142" s="43"/>
      <c r="JY142" s="43"/>
      <c r="JZ142" s="43"/>
      <c r="KA142" s="43"/>
      <c r="KB142" s="43"/>
      <c r="KC142" s="43"/>
      <c r="KD142" s="43"/>
      <c r="KE142" s="43"/>
      <c r="KF142" s="43"/>
      <c r="KG142" s="43"/>
      <c r="KH142" s="43"/>
      <c r="KI142" s="43"/>
      <c r="KJ142" s="43"/>
      <c r="KK142" s="43"/>
      <c r="KL142" s="43"/>
      <c r="KM142" s="43"/>
      <c r="KN142" s="43"/>
      <c r="KO142" s="43"/>
      <c r="KP142" s="43"/>
      <c r="KQ142" s="43"/>
      <c r="KR142" s="43"/>
      <c r="KS142" s="43"/>
      <c r="KT142" s="43"/>
      <c r="KU142" s="43"/>
      <c r="KV142" s="43"/>
      <c r="KW142" s="43"/>
      <c r="KX142" s="43"/>
      <c r="KY142" s="43"/>
      <c r="KZ142" s="43"/>
      <c r="LA142" s="43"/>
      <c r="LB142" s="43"/>
      <c r="LC142" s="43"/>
      <c r="LD142" s="43"/>
      <c r="LE142" s="43"/>
      <c r="LF142" s="43"/>
      <c r="LG142" s="43"/>
      <c r="LH142" s="43"/>
      <c r="LI142" s="43"/>
      <c r="LJ142" s="43"/>
      <c r="LK142" s="43"/>
      <c r="LL142" s="43"/>
      <c r="LM142" s="43"/>
      <c r="LN142" s="43"/>
      <c r="LO142" s="43"/>
      <c r="LP142" s="43"/>
      <c r="LQ142" s="43"/>
      <c r="LR142" s="43"/>
      <c r="LS142" s="43"/>
      <c r="LT142" s="43"/>
      <c r="LU142" s="43"/>
      <c r="LV142" s="43"/>
      <c r="LW142" s="43"/>
      <c r="LX142" s="43"/>
      <c r="LY142" s="43"/>
      <c r="LZ142" s="43"/>
      <c r="MA142" s="43"/>
      <c r="MB142" s="43"/>
      <c r="MC142" s="43"/>
      <c r="MD142" s="43"/>
      <c r="ME142" s="43"/>
      <c r="MF142" s="43"/>
      <c r="MG142" s="43"/>
      <c r="MH142" s="43"/>
      <c r="MI142" s="43"/>
      <c r="MJ142" s="43"/>
      <c r="MK142" s="43"/>
      <c r="ML142" s="43"/>
      <c r="MM142" s="43"/>
      <c r="MN142" s="43"/>
      <c r="MO142" s="43"/>
      <c r="MP142" s="43"/>
      <c r="MQ142" s="43"/>
      <c r="MR142" s="43"/>
      <c r="MS142" s="43"/>
      <c r="MT142" s="43"/>
      <c r="MU142" s="43"/>
      <c r="MV142" s="43"/>
      <c r="MW142" s="43"/>
      <c r="MX142" s="43"/>
      <c r="MY142" s="43"/>
      <c r="MZ142" s="43"/>
      <c r="NA142" s="43"/>
      <c r="NB142" s="43"/>
      <c r="NC142" s="43"/>
      <c r="ND142" s="43"/>
      <c r="NE142" s="43"/>
      <c r="NF142" s="43"/>
      <c r="NG142" s="43"/>
      <c r="NH142" s="43"/>
      <c r="NI142" s="43"/>
      <c r="NJ142" s="43"/>
      <c r="NK142" s="43"/>
      <c r="NL142" s="43"/>
      <c r="NM142" s="43"/>
      <c r="NN142" s="43"/>
      <c r="NO142" s="43"/>
      <c r="NP142" s="43"/>
      <c r="NQ142" s="43"/>
      <c r="NR142" s="43"/>
      <c r="NS142" s="43"/>
      <c r="NT142" s="43"/>
      <c r="NU142" s="43"/>
      <c r="NV142" s="43"/>
      <c r="NW142" s="43"/>
      <c r="NX142" s="43"/>
      <c r="NY142" s="43"/>
      <c r="NZ142" s="43"/>
      <c r="OA142" s="43"/>
      <c r="OB142" s="43"/>
      <c r="OC142" s="43"/>
      <c r="OD142" s="43"/>
      <c r="OE142" s="43"/>
      <c r="OF142" s="43"/>
      <c r="OG142" s="43"/>
      <c r="OH142" s="43"/>
      <c r="OI142" s="43"/>
      <c r="OJ142" s="43"/>
      <c r="OK142" s="43"/>
      <c r="OL142" s="43"/>
      <c r="OM142" s="43"/>
      <c r="ON142" s="43"/>
      <c r="OO142" s="43"/>
      <c r="OP142" s="43"/>
      <c r="OQ142" s="43"/>
      <c r="OR142" s="43"/>
      <c r="OS142" s="43"/>
    </row>
    <row r="143" spans="1:409" s="31" customFormat="1" ht="16.3">
      <c r="A143" s="32" t="str">
        <f>IF(F143&lt;&gt;"",1+MAX(#REF!),"")</f>
        <v/>
      </c>
      <c r="B143" s="46"/>
      <c r="C143" s="47"/>
      <c r="D143" s="50"/>
      <c r="E143" s="51"/>
      <c r="F143" s="52"/>
      <c r="G143" s="130"/>
      <c r="H143" s="217"/>
      <c r="I143" s="54"/>
      <c r="J143" s="217"/>
      <c r="K143" s="145">
        <f>SUM(K25:K133)</f>
        <v>12990.426830909091</v>
      </c>
      <c r="L143" s="193" t="s">
        <v>71</v>
      </c>
      <c r="M143" s="53"/>
      <c r="N143" s="55"/>
      <c r="O143" s="55"/>
      <c r="P143" s="30"/>
      <c r="Q143" s="30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9"/>
      <c r="BZ143" s="29"/>
      <c r="CA143" s="29"/>
      <c r="CB143" s="29"/>
      <c r="CC143" s="29"/>
      <c r="CD143" s="29"/>
      <c r="CE143" s="29"/>
      <c r="CF143" s="29"/>
      <c r="CG143" s="29"/>
    </row>
    <row r="144" spans="1:409" s="31" customFormat="1" ht="16.3">
      <c r="A144" s="32" t="str">
        <f>IF(F144&lt;&gt;"",1+MAX($A$143:A143),"")</f>
        <v/>
      </c>
      <c r="B144" s="46"/>
      <c r="C144" s="47"/>
      <c r="D144" s="50"/>
      <c r="E144" s="51"/>
      <c r="F144" s="52"/>
      <c r="G144" s="130"/>
      <c r="H144" s="217"/>
      <c r="I144" s="54"/>
      <c r="J144" s="217"/>
      <c r="K144" s="146">
        <v>10</v>
      </c>
      <c r="L144" s="131" t="s">
        <v>62</v>
      </c>
      <c r="M144" s="53"/>
      <c r="N144" s="55"/>
      <c r="O144" s="55"/>
      <c r="P144" s="30"/>
      <c r="Q144" s="30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9"/>
      <c r="BZ144" s="29"/>
      <c r="CA144" s="29"/>
      <c r="CB144" s="29"/>
      <c r="CC144" s="29"/>
      <c r="CD144" s="29"/>
      <c r="CE144" s="29"/>
      <c r="CF144" s="29"/>
      <c r="CG144" s="29"/>
    </row>
    <row r="145" spans="1:85" s="31" customFormat="1" ht="16.3">
      <c r="A145" s="32" t="str">
        <f>IF(F145&lt;&gt;"",1+MAX($A$143:A144),"")</f>
        <v/>
      </c>
      <c r="B145" s="46"/>
      <c r="C145" s="47"/>
      <c r="D145" s="50"/>
      <c r="E145" s="51"/>
      <c r="F145" s="52"/>
      <c r="G145" s="130"/>
      <c r="H145" s="217"/>
      <c r="I145" s="54"/>
      <c r="J145" s="217"/>
      <c r="K145" s="147">
        <f>K143/K144/8</f>
        <v>162.38033538636364</v>
      </c>
      <c r="L145" s="131" t="s">
        <v>63</v>
      </c>
      <c r="M145" s="53"/>
      <c r="N145" s="55"/>
      <c r="O145" s="55"/>
      <c r="P145" s="30"/>
      <c r="Q145" s="30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9"/>
      <c r="BZ145" s="29"/>
      <c r="CA145" s="29"/>
      <c r="CB145" s="29"/>
      <c r="CC145" s="29"/>
      <c r="CD145" s="29"/>
      <c r="CE145" s="29"/>
      <c r="CF145" s="29"/>
      <c r="CG145" s="29"/>
    </row>
    <row r="146" spans="1:85" s="31" customFormat="1" ht="16.3">
      <c r="A146" s="32" t="str">
        <f>IF(F146&lt;&gt;"",1+MAX($A$143:A145),"")</f>
        <v/>
      </c>
      <c r="B146" s="46"/>
      <c r="C146" s="47"/>
      <c r="D146" s="50"/>
      <c r="E146" s="51"/>
      <c r="F146" s="52"/>
      <c r="G146" s="130"/>
      <c r="H146" s="217"/>
      <c r="I146" s="54"/>
      <c r="J146" s="217"/>
      <c r="K146" s="147">
        <f>K145/20</f>
        <v>8.1190167693181827</v>
      </c>
      <c r="L146" s="131" t="s">
        <v>64</v>
      </c>
      <c r="M146" s="53"/>
      <c r="N146" s="55"/>
      <c r="O146" s="55"/>
      <c r="P146" s="30"/>
      <c r="Q146" s="30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9"/>
      <c r="BZ146" s="29"/>
      <c r="CA146" s="29"/>
      <c r="CB146" s="29"/>
      <c r="CC146" s="29"/>
      <c r="CD146" s="29"/>
      <c r="CE146" s="29"/>
      <c r="CF146" s="29"/>
      <c r="CG146" s="29"/>
    </row>
    <row r="147" spans="1:85" s="31" customFormat="1" ht="16.3">
      <c r="A147" s="32" t="str">
        <f>IF(F147&lt;&gt;"",1+MAX($A$143:A146),"")</f>
        <v/>
      </c>
      <c r="B147" s="46"/>
      <c r="C147" s="47"/>
      <c r="D147" s="50"/>
      <c r="E147" s="51"/>
      <c r="F147" s="52"/>
      <c r="G147" s="130"/>
      <c r="H147" s="217"/>
      <c r="I147" s="54"/>
      <c r="J147" s="217"/>
      <c r="K147" s="54"/>
      <c r="L147" s="53"/>
      <c r="M147" s="53"/>
      <c r="N147" s="55"/>
      <c r="O147" s="55"/>
      <c r="P147" s="30"/>
      <c r="Q147" s="30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9"/>
      <c r="BZ147" s="29"/>
      <c r="CA147" s="29"/>
      <c r="CB147" s="29"/>
      <c r="CC147" s="29"/>
      <c r="CD147" s="29"/>
      <c r="CE147" s="29"/>
      <c r="CF147" s="29"/>
      <c r="CG147" s="29"/>
    </row>
    <row r="148" spans="1:85" s="31" customFormat="1" ht="16.3">
      <c r="A148" s="32" t="str">
        <f>IF(F148&lt;&gt;"",1+MAX($A$143:A147),"")</f>
        <v/>
      </c>
      <c r="B148" s="46"/>
      <c r="C148" s="47"/>
      <c r="D148" s="50"/>
      <c r="E148" s="51"/>
      <c r="F148" s="52"/>
      <c r="G148" s="130"/>
      <c r="H148" s="217"/>
      <c r="I148" s="54"/>
      <c r="J148" s="217"/>
      <c r="K148" s="54"/>
      <c r="L148" s="53"/>
      <c r="M148" s="53"/>
      <c r="N148" s="55"/>
      <c r="O148" s="55"/>
      <c r="P148" s="30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9"/>
      <c r="BZ148" s="29"/>
      <c r="CA148" s="29"/>
      <c r="CB148" s="29"/>
      <c r="CC148" s="29"/>
      <c r="CD148" s="29"/>
      <c r="CE148" s="29"/>
      <c r="CF148" s="29"/>
      <c r="CG148" s="29"/>
    </row>
    <row r="149" spans="1:85" s="31" customFormat="1">
      <c r="A149" s="32" t="str">
        <f>IF(F149&lt;&gt;"",1+MAX($A$143:A148),"")</f>
        <v/>
      </c>
      <c r="B149" s="46"/>
      <c r="C149" s="47"/>
      <c r="D149" s="50"/>
      <c r="E149" s="51"/>
      <c r="F149" s="52"/>
      <c r="G149" s="130"/>
      <c r="H149" s="217"/>
      <c r="I149" s="54"/>
      <c r="J149" s="217"/>
      <c r="K149" s="54"/>
      <c r="L149" s="53"/>
      <c r="M149" s="53"/>
      <c r="N149" s="55"/>
      <c r="O149" s="55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</row>
    <row r="150" spans="1:85" s="31" customFormat="1">
      <c r="A150" s="32" t="str">
        <f>IF(F150&lt;&gt;"",1+MAX($A$143:A149),"")</f>
        <v/>
      </c>
      <c r="B150" s="46"/>
      <c r="C150" s="47"/>
      <c r="D150" s="50"/>
      <c r="E150" s="51"/>
      <c r="F150" s="52"/>
      <c r="G150" s="130"/>
      <c r="H150" s="217"/>
      <c r="I150" s="54"/>
      <c r="J150" s="217"/>
      <c r="K150" s="54"/>
      <c r="L150" s="53"/>
      <c r="M150" s="53"/>
      <c r="N150" s="55"/>
      <c r="O150" s="55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</row>
    <row r="151" spans="1:85" s="31" customFormat="1">
      <c r="A151" s="32" t="str">
        <f>IF(F151&lt;&gt;"",1+MAX($A$143:A150),"")</f>
        <v/>
      </c>
      <c r="B151" s="46"/>
      <c r="C151" s="47"/>
      <c r="D151" s="50"/>
      <c r="E151" s="51"/>
      <c r="F151" s="52"/>
      <c r="G151" s="130"/>
      <c r="H151" s="217"/>
      <c r="I151" s="54"/>
      <c r="J151" s="217"/>
      <c r="K151" s="54"/>
      <c r="L151" s="53"/>
      <c r="M151" s="53"/>
      <c r="N151" s="55"/>
      <c r="O151" s="55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</row>
    <row r="152" spans="1:85" s="31" customFormat="1">
      <c r="A152" s="32" t="str">
        <f>IF(F152&lt;&gt;"",1+MAX($A$143:A151),"")</f>
        <v/>
      </c>
      <c r="B152" s="46"/>
      <c r="C152" s="47"/>
      <c r="D152" s="50"/>
      <c r="E152" s="51"/>
      <c r="F152" s="52"/>
      <c r="G152" s="130"/>
      <c r="H152" s="217"/>
      <c r="I152" s="54"/>
      <c r="J152" s="217"/>
      <c r="K152" s="54"/>
      <c r="L152" s="53"/>
      <c r="M152" s="53"/>
      <c r="N152" s="55"/>
      <c r="O152" s="55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</row>
    <row r="153" spans="1:85" s="31" customFormat="1">
      <c r="A153" s="32" t="str">
        <f>IF(F153&lt;&gt;"",1+MAX($A$143:A152),"")</f>
        <v/>
      </c>
      <c r="B153" s="46"/>
      <c r="C153" s="47"/>
      <c r="D153" s="50"/>
      <c r="E153" s="51"/>
      <c r="F153" s="52"/>
      <c r="G153" s="130"/>
      <c r="H153" s="217"/>
      <c r="I153" s="54"/>
      <c r="J153" s="217"/>
      <c r="K153" s="54"/>
      <c r="L153" s="53"/>
      <c r="M153" s="53"/>
      <c r="N153" s="55"/>
      <c r="O153" s="55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</row>
    <row r="154" spans="1:85" s="31" customFormat="1">
      <c r="A154" s="32" t="str">
        <f>IF(F154&lt;&gt;"",1+MAX($A$143:A153),"")</f>
        <v/>
      </c>
      <c r="B154" s="46"/>
      <c r="C154" s="47"/>
      <c r="D154" s="50"/>
      <c r="E154" s="51"/>
      <c r="F154" s="52"/>
      <c r="G154" s="130"/>
      <c r="H154" s="217"/>
      <c r="I154" s="54"/>
      <c r="J154" s="217"/>
      <c r="K154" s="54"/>
      <c r="L154" s="53"/>
      <c r="M154" s="53"/>
      <c r="N154" s="55"/>
      <c r="O154" s="55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</row>
    <row r="155" spans="1:85" s="31" customFormat="1">
      <c r="A155" s="32" t="str">
        <f>IF(F155&lt;&gt;"",1+MAX($A$143:A154),"")</f>
        <v/>
      </c>
      <c r="B155" s="46"/>
      <c r="C155" s="47"/>
      <c r="D155" s="50"/>
      <c r="E155" s="51"/>
      <c r="F155" s="52"/>
      <c r="G155" s="130"/>
      <c r="H155" s="217"/>
      <c r="I155" s="54"/>
      <c r="J155" s="217"/>
      <c r="K155" s="54"/>
      <c r="L155" s="53"/>
      <c r="M155" s="53"/>
      <c r="N155" s="55"/>
      <c r="O155" s="55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</row>
    <row r="156" spans="1:85" s="31" customFormat="1">
      <c r="A156" s="32" t="str">
        <f>IF(F156&lt;&gt;"",1+MAX($A$143:A155),"")</f>
        <v/>
      </c>
      <c r="B156" s="46"/>
      <c r="C156" s="47"/>
      <c r="D156" s="50"/>
      <c r="E156" s="51"/>
      <c r="F156" s="52"/>
      <c r="G156" s="130"/>
      <c r="H156" s="217"/>
      <c r="I156" s="54"/>
      <c r="J156" s="217"/>
      <c r="K156" s="54"/>
      <c r="L156" s="53"/>
      <c r="M156" s="55"/>
      <c r="N156" s="55"/>
      <c r="O156" s="55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</row>
    <row r="157" spans="1:85" s="31" customFormat="1">
      <c r="A157" s="32" t="str">
        <f>IF(F157&lt;&gt;"",1+MAX($A$143:A156),"")</f>
        <v/>
      </c>
      <c r="B157" s="46"/>
      <c r="C157" s="47"/>
      <c r="D157" s="50"/>
      <c r="E157" s="51"/>
      <c r="F157" s="52"/>
      <c r="G157" s="130"/>
      <c r="H157" s="217"/>
      <c r="I157" s="54"/>
      <c r="J157" s="217"/>
      <c r="K157" s="54"/>
      <c r="L157" s="53"/>
      <c r="M157" s="53"/>
      <c r="N157" s="55"/>
      <c r="O157" s="55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</row>
    <row r="158" spans="1:85" s="31" customFormat="1">
      <c r="A158" s="32" t="str">
        <f>IF(F158&lt;&gt;"",1+MAX($A$143:A157),"")</f>
        <v/>
      </c>
      <c r="B158" s="46"/>
      <c r="C158" s="47"/>
      <c r="D158" s="50"/>
      <c r="E158" s="51"/>
      <c r="F158" s="52"/>
      <c r="G158" s="130"/>
      <c r="H158" s="217"/>
      <c r="I158" s="54"/>
      <c r="J158" s="217"/>
      <c r="K158" s="54"/>
      <c r="L158" s="53"/>
      <c r="M158" s="53"/>
      <c r="N158" s="55"/>
      <c r="O158" s="55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</row>
    <row r="159" spans="1:85" s="31" customFormat="1">
      <c r="A159" s="32" t="str">
        <f>IF(F159&lt;&gt;"",1+MAX($A$143:A158),"")</f>
        <v/>
      </c>
      <c r="B159" s="46"/>
      <c r="C159" s="47"/>
      <c r="D159" s="50"/>
      <c r="E159" s="51"/>
      <c r="F159" s="52"/>
      <c r="G159" s="130"/>
      <c r="H159" s="217"/>
      <c r="I159" s="54"/>
      <c r="J159" s="217"/>
      <c r="K159" s="54"/>
      <c r="L159" s="53"/>
      <c r="M159" s="53"/>
      <c r="N159" s="55"/>
      <c r="O159" s="55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</row>
    <row r="160" spans="1:85" s="31" customFormat="1">
      <c r="A160" s="32" t="str">
        <f>IF(F160&lt;&gt;"",1+MAX($A$143:A159),"")</f>
        <v/>
      </c>
      <c r="B160" s="46"/>
      <c r="C160" s="47"/>
      <c r="D160" s="50"/>
      <c r="E160" s="51"/>
      <c r="F160" s="52"/>
      <c r="G160" s="130"/>
      <c r="H160" s="217"/>
      <c r="I160" s="54"/>
      <c r="J160" s="217"/>
      <c r="K160" s="54"/>
      <c r="L160" s="53"/>
      <c r="M160" s="53"/>
      <c r="N160" s="55"/>
      <c r="O160" s="55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</row>
    <row r="161" spans="1:76" s="31" customFormat="1">
      <c r="A161" s="32" t="str">
        <f>IF(F161&lt;&gt;"",1+MAX($A$143:A160),"")</f>
        <v/>
      </c>
      <c r="B161" s="46"/>
      <c r="C161" s="47"/>
      <c r="D161" s="50"/>
      <c r="E161" s="51"/>
      <c r="F161" s="52"/>
      <c r="G161" s="130"/>
      <c r="H161" s="217"/>
      <c r="I161" s="54"/>
      <c r="J161" s="217"/>
      <c r="K161" s="54"/>
      <c r="L161" s="53"/>
      <c r="M161" s="53"/>
      <c r="N161" s="55"/>
      <c r="O161" s="55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</row>
    <row r="162" spans="1:76" s="31" customFormat="1">
      <c r="A162" s="32" t="str">
        <f>IF(F162&lt;&gt;"",1+MAX($A$143:A161),"")</f>
        <v/>
      </c>
      <c r="B162" s="46"/>
      <c r="C162" s="47"/>
      <c r="D162" s="50"/>
      <c r="E162" s="51"/>
      <c r="F162" s="52"/>
      <c r="G162" s="130"/>
      <c r="H162" s="217"/>
      <c r="I162" s="54"/>
      <c r="J162" s="217"/>
      <c r="K162" s="54"/>
      <c r="L162" s="53"/>
      <c r="M162" s="53"/>
      <c r="N162" s="55"/>
      <c r="O162" s="55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</row>
    <row r="163" spans="1:76" s="31" customFormat="1">
      <c r="A163" s="32" t="str">
        <f>IF(F163&lt;&gt;"",1+MAX($A$143:A162),"")</f>
        <v/>
      </c>
      <c r="B163" s="46"/>
      <c r="C163" s="47"/>
      <c r="D163" s="50"/>
      <c r="E163" s="51"/>
      <c r="F163" s="52"/>
      <c r="G163" s="130"/>
      <c r="H163" s="217"/>
      <c r="I163" s="54"/>
      <c r="J163" s="217"/>
      <c r="K163" s="54"/>
      <c r="L163" s="53"/>
      <c r="M163" s="53"/>
      <c r="N163" s="55"/>
      <c r="O163" s="55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</row>
    <row r="164" spans="1:76" s="31" customFormat="1">
      <c r="A164" s="32" t="str">
        <f>IF(F164&lt;&gt;"",1+MAX($A$143:A163),"")</f>
        <v/>
      </c>
      <c r="B164" s="46"/>
      <c r="C164" s="47"/>
      <c r="D164" s="50"/>
      <c r="E164" s="51"/>
      <c r="F164" s="52"/>
      <c r="G164" s="130"/>
      <c r="H164" s="217"/>
      <c r="I164" s="54"/>
      <c r="J164" s="217"/>
      <c r="K164" s="54"/>
      <c r="L164" s="53"/>
      <c r="M164" s="53"/>
      <c r="N164" s="53"/>
      <c r="O164" s="53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</row>
    <row r="165" spans="1:76" s="31" customFormat="1">
      <c r="A165" s="32" t="str">
        <f>IF(F165&lt;&gt;"",1+MAX($A$143:A164),"")</f>
        <v/>
      </c>
      <c r="B165" s="46"/>
      <c r="C165" s="47"/>
      <c r="D165" s="50"/>
      <c r="E165" s="51"/>
      <c r="F165" s="52"/>
      <c r="G165" s="130"/>
      <c r="H165" s="217"/>
      <c r="I165" s="54"/>
      <c r="J165" s="217"/>
      <c r="K165" s="54"/>
      <c r="L165" s="53"/>
      <c r="M165" s="53"/>
      <c r="N165" s="53"/>
      <c r="O165" s="53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</row>
    <row r="166" spans="1:76" s="31" customFormat="1">
      <c r="A166" s="32" t="str">
        <f>IF(F166&lt;&gt;"",1+MAX($A$143:A165),"")</f>
        <v/>
      </c>
      <c r="B166" s="46"/>
      <c r="C166" s="47"/>
      <c r="D166" s="50"/>
      <c r="E166" s="51"/>
      <c r="F166" s="52"/>
      <c r="G166" s="130"/>
      <c r="H166" s="217"/>
      <c r="I166" s="54"/>
      <c r="J166" s="217"/>
      <c r="K166" s="54"/>
      <c r="L166" s="53"/>
      <c r="M166" s="53"/>
      <c r="N166" s="53"/>
      <c r="O166" s="53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</row>
    <row r="167" spans="1:76" s="31" customFormat="1">
      <c r="A167" s="32" t="str">
        <f>IF(F167&lt;&gt;"",1+MAX($A$143:A166),"")</f>
        <v/>
      </c>
      <c r="B167" s="46"/>
      <c r="C167" s="47"/>
      <c r="D167" s="50"/>
      <c r="E167" s="51"/>
      <c r="F167" s="52"/>
      <c r="G167" s="130"/>
      <c r="H167" s="217"/>
      <c r="I167" s="54"/>
      <c r="J167" s="217"/>
      <c r="K167" s="54"/>
      <c r="L167" s="53"/>
      <c r="M167" s="53"/>
      <c r="N167" s="53"/>
      <c r="O167" s="53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</row>
    <row r="168" spans="1:76" s="31" customFormat="1">
      <c r="A168" s="32" t="str">
        <f>IF(F168&lt;&gt;"",1+MAX($A$143:A167),"")</f>
        <v/>
      </c>
      <c r="B168" s="46"/>
      <c r="C168" s="47"/>
      <c r="D168" s="50"/>
      <c r="E168" s="51"/>
      <c r="F168" s="52"/>
      <c r="G168" s="130"/>
      <c r="H168" s="217"/>
      <c r="I168" s="54"/>
      <c r="J168" s="217"/>
      <c r="K168" s="54"/>
      <c r="L168" s="53"/>
      <c r="M168" s="53"/>
      <c r="N168" s="53"/>
      <c r="O168" s="53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</row>
    <row r="169" spans="1:76" s="31" customFormat="1">
      <c r="A169" s="32" t="str">
        <f>IF(F169&lt;&gt;"",1+MAX($A$143:A168),"")</f>
        <v/>
      </c>
      <c r="B169" s="46"/>
      <c r="C169" s="47"/>
      <c r="D169" s="50"/>
      <c r="E169" s="51"/>
      <c r="F169" s="52"/>
      <c r="G169" s="130"/>
      <c r="H169" s="217"/>
      <c r="I169" s="54"/>
      <c r="J169" s="217"/>
      <c r="K169" s="54"/>
      <c r="L169" s="53"/>
      <c r="M169" s="53"/>
      <c r="N169" s="53"/>
      <c r="O169" s="53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</row>
    <row r="170" spans="1:76" s="31" customFormat="1">
      <c r="A170" s="32" t="str">
        <f>IF(F170&lt;&gt;"",1+MAX($A$143:A169),"")</f>
        <v/>
      </c>
      <c r="B170" s="46"/>
      <c r="C170" s="47"/>
      <c r="D170" s="50"/>
      <c r="E170" s="51"/>
      <c r="F170" s="52"/>
      <c r="G170" s="130"/>
      <c r="H170" s="217"/>
      <c r="I170" s="54"/>
      <c r="J170" s="217"/>
      <c r="K170" s="54"/>
      <c r="L170" s="53"/>
      <c r="M170" s="53"/>
      <c r="N170" s="53"/>
      <c r="O170" s="53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</row>
    <row r="171" spans="1:76" s="31" customFormat="1">
      <c r="A171" s="32" t="str">
        <f>IF(F171&lt;&gt;"",1+MAX($A$143:A170),"")</f>
        <v/>
      </c>
      <c r="B171" s="46"/>
      <c r="C171" s="47"/>
      <c r="D171" s="50"/>
      <c r="E171" s="51"/>
      <c r="F171" s="52"/>
      <c r="G171" s="130"/>
      <c r="H171" s="217"/>
      <c r="I171" s="54"/>
      <c r="J171" s="217"/>
      <c r="K171" s="54"/>
      <c r="L171" s="53"/>
      <c r="M171" s="53"/>
      <c r="N171" s="53"/>
      <c r="O171" s="53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</row>
    <row r="172" spans="1:76" s="31" customFormat="1">
      <c r="A172" s="32" t="str">
        <f>IF(F172&lt;&gt;"",1+MAX($A$143:A171),"")</f>
        <v/>
      </c>
      <c r="B172" s="46"/>
      <c r="C172" s="47"/>
      <c r="D172" s="50"/>
      <c r="E172" s="51"/>
      <c r="F172" s="52"/>
      <c r="G172" s="130"/>
      <c r="H172" s="217"/>
      <c r="I172" s="54"/>
      <c r="J172" s="217"/>
      <c r="K172" s="54"/>
      <c r="L172" s="53"/>
      <c r="M172" s="53"/>
      <c r="N172" s="53"/>
      <c r="O172" s="53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</row>
    <row r="173" spans="1:76" s="31" customFormat="1">
      <c r="A173" s="32" t="str">
        <f>IF(F173&lt;&gt;"",1+MAX($A$143:A172),"")</f>
        <v/>
      </c>
      <c r="B173" s="46"/>
      <c r="C173" s="47"/>
      <c r="D173" s="50"/>
      <c r="E173" s="51"/>
      <c r="F173" s="52"/>
      <c r="G173" s="130"/>
      <c r="H173" s="217"/>
      <c r="I173" s="54"/>
      <c r="J173" s="217"/>
      <c r="K173" s="54"/>
      <c r="L173" s="53"/>
      <c r="M173" s="53"/>
      <c r="N173" s="53"/>
      <c r="O173" s="53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</row>
    <row r="174" spans="1:76" s="31" customFormat="1">
      <c r="A174" s="32" t="str">
        <f>IF(F174&lt;&gt;"",1+MAX($A$143:A173),"")</f>
        <v/>
      </c>
      <c r="B174" s="46"/>
      <c r="C174" s="47"/>
      <c r="D174" s="50"/>
      <c r="E174" s="51"/>
      <c r="F174" s="52"/>
      <c r="G174" s="130"/>
      <c r="H174" s="217"/>
      <c r="I174" s="54"/>
      <c r="J174" s="217"/>
      <c r="K174" s="54"/>
      <c r="L174" s="53"/>
      <c r="M174" s="53"/>
      <c r="N174" s="53"/>
      <c r="O174" s="53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</row>
    <row r="175" spans="1:76" s="31" customFormat="1">
      <c r="A175" s="32" t="str">
        <f>IF(F175&lt;&gt;"",1+MAX($A$143:A174),"")</f>
        <v/>
      </c>
      <c r="B175" s="46"/>
      <c r="C175" s="47"/>
      <c r="D175" s="50"/>
      <c r="E175" s="51"/>
      <c r="F175" s="52"/>
      <c r="G175" s="130"/>
      <c r="H175" s="217"/>
      <c r="I175" s="54"/>
      <c r="J175" s="217"/>
      <c r="K175" s="54"/>
      <c r="L175" s="53"/>
      <c r="M175" s="53"/>
      <c r="N175" s="53"/>
      <c r="O175" s="53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</row>
    <row r="176" spans="1:76" s="31" customFormat="1">
      <c r="A176" s="32" t="str">
        <f>IF(F176&lt;&gt;"",1+MAX($A$143:A175),"")</f>
        <v/>
      </c>
      <c r="B176" s="46"/>
      <c r="C176" s="47"/>
      <c r="D176" s="50"/>
      <c r="E176" s="51"/>
      <c r="F176" s="52"/>
      <c r="G176" s="130"/>
      <c r="H176" s="217"/>
      <c r="I176" s="54"/>
      <c r="J176" s="217"/>
      <c r="K176" s="54"/>
      <c r="L176" s="53"/>
      <c r="M176" s="53"/>
      <c r="N176" s="53"/>
      <c r="O176" s="53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</row>
    <row r="177" spans="1:76" s="31" customFormat="1">
      <c r="A177" s="32" t="str">
        <f>IF(F177&lt;&gt;"",1+MAX($A$143:A176),"")</f>
        <v/>
      </c>
      <c r="B177" s="46"/>
      <c r="C177" s="47"/>
      <c r="D177" s="50"/>
      <c r="E177" s="51"/>
      <c r="F177" s="52"/>
      <c r="G177" s="130"/>
      <c r="H177" s="217"/>
      <c r="I177" s="54"/>
      <c r="J177" s="217"/>
      <c r="K177" s="54"/>
      <c r="L177" s="53"/>
      <c r="M177" s="53"/>
      <c r="N177" s="53"/>
      <c r="O177" s="53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</row>
    <row r="178" spans="1:76" s="31" customFormat="1">
      <c r="A178" s="32" t="str">
        <f>IF(F178&lt;&gt;"",1+MAX($A$143:A177),"")</f>
        <v/>
      </c>
      <c r="B178" s="46"/>
      <c r="C178" s="47"/>
      <c r="D178" s="50"/>
      <c r="E178" s="51"/>
      <c r="F178" s="52"/>
      <c r="G178" s="130"/>
      <c r="H178" s="217"/>
      <c r="I178" s="54"/>
      <c r="J178" s="217"/>
      <c r="K178" s="54"/>
      <c r="L178" s="53"/>
      <c r="M178" s="53"/>
      <c r="N178" s="53"/>
      <c r="O178" s="53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</row>
    <row r="179" spans="1:76" s="31" customFormat="1">
      <c r="A179" s="32" t="str">
        <f>IF(F179&lt;&gt;"",1+MAX($A$143:A178),"")</f>
        <v/>
      </c>
      <c r="B179" s="46"/>
      <c r="C179" s="47"/>
      <c r="D179" s="50"/>
      <c r="E179" s="51"/>
      <c r="F179" s="52"/>
      <c r="G179" s="130"/>
      <c r="H179" s="217"/>
      <c r="I179" s="54"/>
      <c r="J179" s="217"/>
      <c r="K179" s="54"/>
      <c r="L179" s="53"/>
      <c r="M179" s="53"/>
      <c r="N179" s="53"/>
      <c r="O179" s="53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</row>
    <row r="180" spans="1:76" s="31" customFormat="1">
      <c r="A180" s="32" t="str">
        <f>IF(F180&lt;&gt;"",1+MAX($A$143:A179),"")</f>
        <v/>
      </c>
      <c r="B180" s="46"/>
      <c r="C180" s="137"/>
      <c r="D180" s="138"/>
      <c r="E180" s="30"/>
      <c r="F180" s="139"/>
      <c r="G180" s="140"/>
      <c r="H180" s="219"/>
      <c r="I180" s="141"/>
      <c r="J180" s="219"/>
      <c r="K180" s="141"/>
      <c r="L180" s="30"/>
      <c r="M180" s="30"/>
      <c r="N180" s="53"/>
      <c r="O180" s="53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</row>
    <row r="181" spans="1:76" s="31" customFormat="1">
      <c r="A181" s="32" t="str">
        <f>IF(F181&lt;&gt;"",1+MAX($A$143:A180),"")</f>
        <v/>
      </c>
      <c r="B181" s="46"/>
      <c r="C181" s="137"/>
      <c r="D181" s="138"/>
      <c r="E181" s="30"/>
      <c r="F181" s="139"/>
      <c r="G181" s="140"/>
      <c r="H181" s="219"/>
      <c r="I181" s="141"/>
      <c r="J181" s="219"/>
      <c r="K181" s="141"/>
      <c r="L181" s="30"/>
      <c r="M181" s="30"/>
      <c r="N181" s="53"/>
      <c r="O181" s="53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</row>
    <row r="182" spans="1:76" s="31" customFormat="1">
      <c r="A182" s="32" t="str">
        <f>IF(F182&lt;&gt;"",1+MAX($A$143:A181),"")</f>
        <v/>
      </c>
      <c r="B182" s="46"/>
      <c r="C182" s="137"/>
      <c r="D182" s="138"/>
      <c r="E182" s="30"/>
      <c r="F182" s="139"/>
      <c r="G182" s="140"/>
      <c r="H182" s="219"/>
      <c r="I182" s="141"/>
      <c r="J182" s="219"/>
      <c r="K182" s="141"/>
      <c r="L182" s="30"/>
      <c r="M182" s="30"/>
      <c r="N182" s="53"/>
      <c r="O182" s="53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</row>
    <row r="183" spans="1:76" s="31" customFormat="1">
      <c r="A183" s="32" t="str">
        <f>IF(F183&lt;&gt;"",1+MAX($A$143:A182),"")</f>
        <v/>
      </c>
      <c r="B183" s="46"/>
      <c r="C183" s="137"/>
      <c r="D183" s="138"/>
      <c r="E183" s="30"/>
      <c r="F183" s="139"/>
      <c r="G183" s="140"/>
      <c r="H183" s="219"/>
      <c r="I183" s="141"/>
      <c r="J183" s="219"/>
      <c r="K183" s="141"/>
      <c r="L183" s="30"/>
      <c r="M183" s="30"/>
      <c r="N183" s="53"/>
      <c r="O183" s="53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</row>
    <row r="184" spans="1:76" s="31" customFormat="1">
      <c r="A184" s="32" t="str">
        <f>IF(F184&lt;&gt;"",1+MAX($A$143:A183),"")</f>
        <v/>
      </c>
      <c r="B184" s="46"/>
      <c r="C184" s="137"/>
      <c r="D184" s="138"/>
      <c r="E184" s="30"/>
      <c r="F184" s="139"/>
      <c r="G184" s="140"/>
      <c r="H184" s="219"/>
      <c r="I184" s="141"/>
      <c r="J184" s="219"/>
      <c r="K184" s="141"/>
      <c r="L184" s="30"/>
      <c r="M184" s="30"/>
      <c r="N184" s="53"/>
      <c r="O184" s="53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</row>
    <row r="185" spans="1:76" s="31" customFormat="1">
      <c r="A185" s="32" t="str">
        <f>IF(F185&lt;&gt;"",1+MAX($A$143:A184),"")</f>
        <v/>
      </c>
      <c r="B185" s="46"/>
      <c r="C185" s="137"/>
      <c r="D185" s="138"/>
      <c r="E185" s="30"/>
      <c r="F185" s="139"/>
      <c r="G185" s="140"/>
      <c r="H185" s="219"/>
      <c r="I185" s="141"/>
      <c r="J185" s="219"/>
      <c r="K185" s="141"/>
      <c r="L185" s="30"/>
      <c r="M185" s="30"/>
      <c r="N185" s="53"/>
      <c r="O185" s="53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</row>
    <row r="186" spans="1:76" s="31" customFormat="1">
      <c r="A186" s="32" t="str">
        <f>IF(F186&lt;&gt;"",1+MAX($A$143:A185),"")</f>
        <v/>
      </c>
      <c r="B186" s="46"/>
      <c r="C186" s="137"/>
      <c r="D186" s="138"/>
      <c r="E186" s="30"/>
      <c r="F186" s="139"/>
      <c r="G186" s="140"/>
      <c r="H186" s="219"/>
      <c r="I186" s="141"/>
      <c r="J186" s="219"/>
      <c r="K186" s="141"/>
      <c r="L186" s="30"/>
      <c r="M186" s="30"/>
      <c r="N186" s="53"/>
      <c r="O186" s="53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</row>
    <row r="187" spans="1:76">
      <c r="A187" s="32" t="str">
        <f>IF(F187&lt;&gt;"",1+MAX($A$143:A186),"")</f>
        <v/>
      </c>
      <c r="N187" s="53"/>
      <c r="O187" s="53"/>
    </row>
    <row r="188" spans="1:76">
      <c r="A188" s="32" t="str">
        <f>IF(F188&lt;&gt;"",1+MAX($A$143:A187),"")</f>
        <v/>
      </c>
      <c r="N188" s="53"/>
      <c r="O188" s="53"/>
    </row>
    <row r="189" spans="1:76">
      <c r="A189" s="32" t="str">
        <f>IF(F189&lt;&gt;"",1+MAX($A$143:A188),"")</f>
        <v/>
      </c>
      <c r="N189" s="53"/>
      <c r="O189" s="53"/>
    </row>
    <row r="190" spans="1:76">
      <c r="A190" s="32" t="str">
        <f>IF(F190&lt;&gt;"",1+MAX($A$143:A189),"")</f>
        <v/>
      </c>
      <c r="N190" s="53"/>
      <c r="O190" s="53"/>
    </row>
    <row r="191" spans="1:76">
      <c r="A191" s="32" t="str">
        <f>IF(F191&lt;&gt;"",1+MAX($A$143:A190),"")</f>
        <v/>
      </c>
      <c r="N191" s="53"/>
      <c r="O191" s="53"/>
    </row>
    <row r="192" spans="1:76">
      <c r="A192" s="32" t="str">
        <f>IF(F192&lt;&gt;"",1+MAX($A$143:A191),"")</f>
        <v/>
      </c>
      <c r="N192" s="53"/>
      <c r="O192" s="53"/>
    </row>
    <row r="193" spans="1:15">
      <c r="A193" s="32" t="str">
        <f>IF(F193&lt;&gt;"",1+MAX($A$143:A192),"")</f>
        <v/>
      </c>
      <c r="N193" s="53"/>
      <c r="O193" s="53"/>
    </row>
    <row r="194" spans="1:15">
      <c r="A194" s="32" t="str">
        <f>IF(F194&lt;&gt;"",1+MAX($A$143:A193),"")</f>
        <v/>
      </c>
      <c r="N194" s="53"/>
      <c r="O194" s="53"/>
    </row>
    <row r="195" spans="1:15">
      <c r="A195" s="32" t="str">
        <f>IF(F195&lt;&gt;"",1+MAX($A$143:A194),"")</f>
        <v/>
      </c>
      <c r="N195" s="53"/>
      <c r="O195" s="53"/>
    </row>
    <row r="196" spans="1:15">
      <c r="A196" s="32" t="str">
        <f>IF(F196&lt;&gt;"",1+MAX($A$143:A195),"")</f>
        <v/>
      </c>
      <c r="N196" s="53"/>
      <c r="O196" s="53"/>
    </row>
    <row r="197" spans="1:15">
      <c r="A197" s="32" t="str">
        <f>IF(F197&lt;&gt;"",1+MAX($A$143:A196),"")</f>
        <v/>
      </c>
      <c r="N197" s="53"/>
      <c r="O197" s="53"/>
    </row>
    <row r="198" spans="1:15">
      <c r="A198" s="32" t="str">
        <f>IF(F198&lt;&gt;"",1+MAX($A$143:A197),"")</f>
        <v/>
      </c>
      <c r="N198" s="53"/>
      <c r="O198" s="53"/>
    </row>
    <row r="199" spans="1:15">
      <c r="A199" s="32" t="str">
        <f>IF(F199&lt;&gt;"",1+MAX($A$143:A198),"")</f>
        <v/>
      </c>
      <c r="N199" s="53"/>
      <c r="O199" s="53"/>
    </row>
    <row r="200" spans="1:15">
      <c r="A200" s="32" t="str">
        <f>IF(F200&lt;&gt;"",1+MAX($A$143:A199),"")</f>
        <v/>
      </c>
      <c r="N200" s="53"/>
      <c r="O200" s="53"/>
    </row>
    <row r="201" spans="1:15">
      <c r="A201" s="32" t="str">
        <f>IF(F201&lt;&gt;"",1+MAX($A$143:A200),"")</f>
        <v/>
      </c>
      <c r="N201" s="53"/>
      <c r="O201" s="53"/>
    </row>
    <row r="202" spans="1:15">
      <c r="A202" s="32" t="str">
        <f>IF(F202&lt;&gt;"",1+MAX($A$143:A201),"")</f>
        <v/>
      </c>
      <c r="N202" s="53"/>
      <c r="O202" s="53"/>
    </row>
    <row r="203" spans="1:15">
      <c r="A203" s="32" t="str">
        <f>IF(F203&lt;&gt;"",1+MAX($A$143:A202),"")</f>
        <v/>
      </c>
      <c r="N203" s="53"/>
      <c r="O203" s="53"/>
    </row>
    <row r="204" spans="1:15">
      <c r="A204" s="32" t="str">
        <f>IF(F204&lt;&gt;"",1+MAX($A$143:A203),"")</f>
        <v/>
      </c>
      <c r="N204" s="53"/>
      <c r="O204" s="53"/>
    </row>
    <row r="205" spans="1:15">
      <c r="A205" s="32" t="str">
        <f>IF(F205&lt;&gt;"",1+MAX($A$143:A204),"")</f>
        <v/>
      </c>
      <c r="N205" s="53"/>
      <c r="O205" s="53"/>
    </row>
    <row r="206" spans="1:15">
      <c r="A206" s="32" t="str">
        <f>IF(F206&lt;&gt;"",1+MAX($A$143:A205),"")</f>
        <v/>
      </c>
      <c r="N206" s="53"/>
      <c r="O206" s="53"/>
    </row>
    <row r="207" spans="1:15">
      <c r="A207" s="32" t="str">
        <f>IF(F207&lt;&gt;"",1+MAX($A$143:A206),"")</f>
        <v/>
      </c>
      <c r="N207" s="53"/>
      <c r="O207" s="53"/>
    </row>
    <row r="208" spans="1:15">
      <c r="A208" s="32" t="str">
        <f>IF(F208&lt;&gt;"",1+MAX($A$143:A207),"")</f>
        <v/>
      </c>
      <c r="N208" s="53"/>
      <c r="O208" s="53"/>
    </row>
    <row r="209" spans="1:15">
      <c r="A209" s="32" t="str">
        <f>IF(F209&lt;&gt;"",1+MAX($A$143:A208),"")</f>
        <v/>
      </c>
      <c r="N209" s="53"/>
      <c r="O209" s="53"/>
    </row>
    <row r="210" spans="1:15">
      <c r="A210" s="32" t="str">
        <f>IF(F210&lt;&gt;"",1+MAX($A$143:A209),"")</f>
        <v/>
      </c>
      <c r="N210" s="53"/>
      <c r="O210" s="53"/>
    </row>
    <row r="211" spans="1:15">
      <c r="A211" s="32" t="str">
        <f>IF(F211&lt;&gt;"",1+MAX($A$143:A210),"")</f>
        <v/>
      </c>
      <c r="N211" s="53"/>
      <c r="O211" s="53"/>
    </row>
    <row r="212" spans="1:15">
      <c r="A212" s="32" t="str">
        <f>IF(F212&lt;&gt;"",1+MAX($A$143:A211),"")</f>
        <v/>
      </c>
      <c r="N212" s="53"/>
      <c r="O212" s="53"/>
    </row>
    <row r="213" spans="1:15">
      <c r="A213" s="32" t="str">
        <f>IF(F213&lt;&gt;"",1+MAX($A$143:A212),"")</f>
        <v/>
      </c>
      <c r="N213" s="53"/>
      <c r="O213" s="53"/>
    </row>
    <row r="214" spans="1:15">
      <c r="A214" s="32" t="str">
        <f>IF(F214&lt;&gt;"",1+MAX($A$143:A213),"")</f>
        <v/>
      </c>
      <c r="N214" s="53"/>
      <c r="O214" s="53"/>
    </row>
    <row r="215" spans="1:15">
      <c r="A215" s="32" t="str">
        <f>IF(F215&lt;&gt;"",1+MAX($A$143:A214),"")</f>
        <v/>
      </c>
      <c r="N215" s="53"/>
      <c r="O215" s="53"/>
    </row>
    <row r="216" spans="1:15">
      <c r="A216" s="32" t="str">
        <f>IF(F216&lt;&gt;"",1+MAX($A$143:A215),"")</f>
        <v/>
      </c>
      <c r="N216" s="53"/>
      <c r="O216" s="53"/>
    </row>
    <row r="217" spans="1:15">
      <c r="A217" s="32" t="str">
        <f>IF(F217&lt;&gt;"",1+MAX($A$143:A216),"")</f>
        <v/>
      </c>
      <c r="N217" s="53"/>
      <c r="O217" s="53"/>
    </row>
    <row r="218" spans="1:15">
      <c r="A218" s="32" t="str">
        <f>IF(F218&lt;&gt;"",1+MAX($A$143:A217),"")</f>
        <v/>
      </c>
      <c r="N218" s="53"/>
      <c r="O218" s="53"/>
    </row>
    <row r="219" spans="1:15">
      <c r="A219" s="32" t="str">
        <f>IF(F219&lt;&gt;"",1+MAX($A$143:A218),"")</f>
        <v/>
      </c>
      <c r="N219" s="53"/>
      <c r="O219" s="53"/>
    </row>
    <row r="220" spans="1:15">
      <c r="A220" s="32" t="str">
        <f>IF(F220&lt;&gt;"",1+MAX($A$143:A219),"")</f>
        <v/>
      </c>
      <c r="N220" s="53"/>
      <c r="O220" s="53"/>
    </row>
    <row r="221" spans="1:15">
      <c r="A221" s="32" t="str">
        <f>IF(F221&lt;&gt;"",1+MAX($A$143:A220),"")</f>
        <v/>
      </c>
      <c r="N221" s="53"/>
      <c r="O221" s="53"/>
    </row>
    <row r="222" spans="1:15">
      <c r="A222" s="32" t="str">
        <f>IF(F222&lt;&gt;"",1+MAX($A$143:A221),"")</f>
        <v/>
      </c>
      <c r="N222" s="53"/>
      <c r="O222" s="53"/>
    </row>
    <row r="223" spans="1:15">
      <c r="A223" s="32" t="str">
        <f>IF(F223&lt;&gt;"",1+MAX($A$143:A222),"")</f>
        <v/>
      </c>
      <c r="N223" s="53"/>
      <c r="O223" s="53"/>
    </row>
    <row r="224" spans="1:15">
      <c r="A224" s="32" t="str">
        <f>IF(F224&lt;&gt;"",1+MAX($A$143:A223),"")</f>
        <v/>
      </c>
      <c r="N224" s="53"/>
      <c r="O224" s="53"/>
    </row>
    <row r="225" spans="1:15">
      <c r="A225" s="32" t="str">
        <f>IF(F225&lt;&gt;"",1+MAX($A$143:A224),"")</f>
        <v/>
      </c>
      <c r="N225" s="53"/>
      <c r="O225" s="53"/>
    </row>
    <row r="226" spans="1:15">
      <c r="A226" s="32" t="str">
        <f>IF(F226&lt;&gt;"",1+MAX($A$143:A225),"")</f>
        <v/>
      </c>
      <c r="N226" s="53"/>
      <c r="O226" s="53"/>
    </row>
    <row r="227" spans="1:15">
      <c r="A227" s="32" t="str">
        <f>IF(F227&lt;&gt;"",1+MAX($A$143:A226),"")</f>
        <v/>
      </c>
      <c r="N227" s="53"/>
      <c r="O227" s="53"/>
    </row>
    <row r="228" spans="1:15">
      <c r="A228" s="32" t="str">
        <f>IF(F228&lt;&gt;"",1+MAX($A$143:A227),"")</f>
        <v/>
      </c>
      <c r="N228" s="53"/>
      <c r="O228" s="53"/>
    </row>
    <row r="229" spans="1:15">
      <c r="A229" s="32" t="str">
        <f>IF(F229&lt;&gt;"",1+MAX($A$143:A228),"")</f>
        <v/>
      </c>
      <c r="N229" s="53"/>
      <c r="O229" s="53"/>
    </row>
    <row r="230" spans="1:15">
      <c r="A230" s="32" t="str">
        <f>IF(F230&lt;&gt;"",1+MAX($A$143:A229),"")</f>
        <v/>
      </c>
      <c r="N230" s="53"/>
      <c r="O230" s="53"/>
    </row>
    <row r="231" spans="1:15">
      <c r="A231" s="32" t="str">
        <f>IF(F231&lt;&gt;"",1+MAX($A$143:A230),"")</f>
        <v/>
      </c>
      <c r="N231" s="53"/>
      <c r="O231" s="53"/>
    </row>
    <row r="232" spans="1:15">
      <c r="A232" s="32" t="str">
        <f>IF(F232&lt;&gt;"",1+MAX($A$143:A231),"")</f>
        <v/>
      </c>
      <c r="N232" s="53"/>
      <c r="O232" s="53"/>
    </row>
    <row r="233" spans="1:15">
      <c r="A233" s="32" t="str">
        <f>IF(F233&lt;&gt;"",1+MAX($A$143:A232),"")</f>
        <v/>
      </c>
      <c r="N233" s="53"/>
      <c r="O233" s="53"/>
    </row>
    <row r="234" spans="1:15">
      <c r="A234" s="32" t="str">
        <f>IF(F234&lt;&gt;"",1+MAX($A$143:A233),"")</f>
        <v/>
      </c>
      <c r="N234" s="53"/>
      <c r="O234" s="53"/>
    </row>
    <row r="235" spans="1:15">
      <c r="A235" s="32" t="str">
        <f>IF(F235&lt;&gt;"",1+MAX($A$143:A234),"")</f>
        <v/>
      </c>
      <c r="N235" s="53"/>
      <c r="O235" s="53"/>
    </row>
    <row r="236" spans="1:15">
      <c r="A236" s="32" t="str">
        <f>IF(F236&lt;&gt;"",1+MAX($A$143:A235),"")</f>
        <v/>
      </c>
      <c r="N236" s="53"/>
      <c r="O236" s="53"/>
    </row>
    <row r="237" spans="1:15">
      <c r="A237" s="32" t="str">
        <f>IF(F237&lt;&gt;"",1+MAX($A$143:A236),"")</f>
        <v/>
      </c>
      <c r="N237" s="53"/>
      <c r="O237" s="53"/>
    </row>
    <row r="238" spans="1:15">
      <c r="A238" s="32" t="str">
        <f>IF(F238&lt;&gt;"",1+MAX($A$143:A237),"")</f>
        <v/>
      </c>
      <c r="N238" s="53"/>
      <c r="O238" s="53"/>
    </row>
    <row r="239" spans="1:15">
      <c r="A239" s="32" t="str">
        <f>IF(F239&lt;&gt;"",1+MAX($A$143:A238),"")</f>
        <v/>
      </c>
      <c r="N239" s="53"/>
      <c r="O239" s="53"/>
    </row>
    <row r="240" spans="1:15">
      <c r="A240" s="32" t="str">
        <f>IF(F240&lt;&gt;"",1+MAX($A$143:A239),"")</f>
        <v/>
      </c>
      <c r="N240" s="53"/>
      <c r="O240" s="53"/>
    </row>
    <row r="241" spans="1:15">
      <c r="A241" s="32" t="str">
        <f>IF(F241&lt;&gt;"",1+MAX($A$143:A240),"")</f>
        <v/>
      </c>
      <c r="N241" s="53"/>
      <c r="O241" s="53"/>
    </row>
    <row r="242" spans="1:15">
      <c r="A242" s="32" t="str">
        <f>IF(F242&lt;&gt;"",1+MAX($A$143:A241),"")</f>
        <v/>
      </c>
      <c r="N242" s="53"/>
      <c r="O242" s="53"/>
    </row>
    <row r="243" spans="1:15">
      <c r="A243" s="32" t="str">
        <f>IF(F243&lt;&gt;"",1+MAX($A$143:A242),"")</f>
        <v/>
      </c>
      <c r="N243" s="53"/>
      <c r="O243" s="53"/>
    </row>
    <row r="244" spans="1:15">
      <c r="A244" s="32" t="str">
        <f>IF(F244&lt;&gt;"",1+MAX($A$143:A243),"")</f>
        <v/>
      </c>
      <c r="N244" s="53"/>
      <c r="O244" s="53"/>
    </row>
    <row r="245" spans="1:15">
      <c r="A245" s="32" t="str">
        <f>IF(F245&lt;&gt;"",1+MAX($A$143:A244),"")</f>
        <v/>
      </c>
      <c r="N245" s="53"/>
      <c r="O245" s="53"/>
    </row>
    <row r="246" spans="1:15">
      <c r="A246" s="32" t="str">
        <f>IF(F246&lt;&gt;"",1+MAX($A$143:A245),"")</f>
        <v/>
      </c>
      <c r="N246" s="53"/>
      <c r="O246" s="53"/>
    </row>
    <row r="247" spans="1:15">
      <c r="A247" s="32" t="str">
        <f>IF(F247&lt;&gt;"",1+MAX($A$143:A246),"")</f>
        <v/>
      </c>
      <c r="N247" s="53"/>
      <c r="O247" s="53"/>
    </row>
    <row r="248" spans="1:15">
      <c r="A248" s="32" t="str">
        <f>IF(F248&lt;&gt;"",1+MAX($A$143:A247),"")</f>
        <v/>
      </c>
      <c r="N248" s="53"/>
      <c r="O248" s="53"/>
    </row>
    <row r="249" spans="1:15">
      <c r="A249" s="32" t="str">
        <f>IF(F249&lt;&gt;"",1+MAX($A$143:A248),"")</f>
        <v/>
      </c>
      <c r="N249" s="53"/>
      <c r="O249" s="53"/>
    </row>
    <row r="250" spans="1:15">
      <c r="A250" s="32" t="str">
        <f>IF(F250&lt;&gt;"",1+MAX($A$143:A249),"")</f>
        <v/>
      </c>
      <c r="N250" s="53"/>
      <c r="O250" s="53"/>
    </row>
    <row r="251" spans="1:15">
      <c r="A251" s="32" t="str">
        <f>IF(F251&lt;&gt;"",1+MAX($A$143:A250),"")</f>
        <v/>
      </c>
      <c r="N251" s="53"/>
      <c r="O251" s="53"/>
    </row>
    <row r="252" spans="1:15">
      <c r="A252" s="32" t="str">
        <f>IF(F252&lt;&gt;"",1+MAX($A$143:A251),"")</f>
        <v/>
      </c>
      <c r="N252" s="53"/>
      <c r="O252" s="53"/>
    </row>
    <row r="253" spans="1:15">
      <c r="A253" s="32" t="str">
        <f>IF(F253&lt;&gt;"",1+MAX($A$143:A252),"")</f>
        <v/>
      </c>
      <c r="N253" s="53"/>
      <c r="O253" s="53"/>
    </row>
    <row r="254" spans="1:15">
      <c r="A254" s="32" t="str">
        <f>IF(F254&lt;&gt;"",1+MAX($A$143:A253),"")</f>
        <v/>
      </c>
      <c r="N254" s="53"/>
      <c r="O254" s="53"/>
    </row>
    <row r="255" spans="1:15">
      <c r="A255" s="32" t="str">
        <f>IF(F255&lt;&gt;"",1+MAX($A$143:A254),"")</f>
        <v/>
      </c>
      <c r="N255" s="53"/>
      <c r="O255" s="53"/>
    </row>
    <row r="256" spans="1:15">
      <c r="A256" s="32" t="str">
        <f>IF(F256&lt;&gt;"",1+MAX($A$143:A255),"")</f>
        <v/>
      </c>
      <c r="N256" s="53"/>
      <c r="O256" s="53"/>
    </row>
    <row r="257" spans="1:15">
      <c r="A257" s="32" t="str">
        <f>IF(F257&lt;&gt;"",1+MAX($A$143:A256),"")</f>
        <v/>
      </c>
      <c r="N257" s="53"/>
      <c r="O257" s="53"/>
    </row>
    <row r="258" spans="1:15">
      <c r="A258" s="32" t="str">
        <f>IF(F258&lt;&gt;"",1+MAX($A$143:A257),"")</f>
        <v/>
      </c>
      <c r="N258" s="53"/>
      <c r="O258" s="53"/>
    </row>
    <row r="259" spans="1:15">
      <c r="A259" s="32" t="str">
        <f>IF(F259&lt;&gt;"",1+MAX($A$143:A258),"")</f>
        <v/>
      </c>
      <c r="N259" s="53"/>
      <c r="O259" s="53"/>
    </row>
    <row r="260" spans="1:15">
      <c r="A260" s="32" t="str">
        <f>IF(F260&lt;&gt;"",1+MAX($A$143:A259),"")</f>
        <v/>
      </c>
      <c r="N260" s="53"/>
      <c r="O260" s="53"/>
    </row>
    <row r="261" spans="1:15">
      <c r="A261" s="32" t="str">
        <f>IF(F261&lt;&gt;"",1+MAX($A$143:A260),"")</f>
        <v/>
      </c>
      <c r="N261" s="53"/>
      <c r="O261" s="53"/>
    </row>
    <row r="262" spans="1:15">
      <c r="A262" s="32" t="str">
        <f>IF(F262&lt;&gt;"",1+MAX($A$143:A261),"")</f>
        <v/>
      </c>
      <c r="N262" s="53"/>
      <c r="O262" s="53"/>
    </row>
    <row r="263" spans="1:15">
      <c r="A263" s="32" t="str">
        <f>IF(F263&lt;&gt;"",1+MAX($A$143:A262),"")</f>
        <v/>
      </c>
      <c r="N263" s="53"/>
      <c r="O263" s="53"/>
    </row>
    <row r="264" spans="1:15">
      <c r="A264" s="32" t="str">
        <f>IF(F264&lt;&gt;"",1+MAX($A$143:A263),"")</f>
        <v/>
      </c>
      <c r="N264" s="53"/>
      <c r="O264" s="53"/>
    </row>
    <row r="265" spans="1:15">
      <c r="A265" s="32" t="str">
        <f>IF(F265&lt;&gt;"",1+MAX($A$143:A264),"")</f>
        <v/>
      </c>
      <c r="N265" s="53"/>
      <c r="O265" s="53"/>
    </row>
    <row r="266" spans="1:15">
      <c r="A266" s="32" t="str">
        <f>IF(F266&lt;&gt;"",1+MAX($A$143:A265),"")</f>
        <v/>
      </c>
      <c r="N266" s="53"/>
      <c r="O266" s="53"/>
    </row>
    <row r="267" spans="1:15">
      <c r="A267" s="32" t="str">
        <f>IF(F267&lt;&gt;"",1+MAX($A$143:A266),"")</f>
        <v/>
      </c>
      <c r="N267" s="53"/>
      <c r="O267" s="53"/>
    </row>
    <row r="268" spans="1:15">
      <c r="A268" s="32" t="str">
        <f>IF(F268&lt;&gt;"",1+MAX($A$143:A267),"")</f>
        <v/>
      </c>
      <c r="N268" s="53"/>
      <c r="O268" s="53"/>
    </row>
    <row r="269" spans="1:15">
      <c r="A269" s="32" t="str">
        <f>IF(F269&lt;&gt;"",1+MAX($A$143:A268),"")</f>
        <v/>
      </c>
      <c r="N269" s="53"/>
      <c r="O269" s="53"/>
    </row>
    <row r="270" spans="1:15">
      <c r="A270" s="32" t="str">
        <f>IF(F270&lt;&gt;"",1+MAX($A$143:A269),"")</f>
        <v/>
      </c>
      <c r="N270" s="53"/>
      <c r="O270" s="53"/>
    </row>
    <row r="271" spans="1:15">
      <c r="A271" s="32" t="str">
        <f>IF(F271&lt;&gt;"",1+MAX($A$143:A270),"")</f>
        <v/>
      </c>
      <c r="N271" s="53"/>
      <c r="O271" s="53"/>
    </row>
    <row r="272" spans="1:15">
      <c r="A272" s="32" t="str">
        <f>IF(F272&lt;&gt;"",1+MAX($A$143:A271),"")</f>
        <v/>
      </c>
      <c r="N272" s="53"/>
      <c r="O272" s="53"/>
    </row>
    <row r="273" spans="1:15">
      <c r="A273" s="32" t="str">
        <f>IF(F273&lt;&gt;"",1+MAX($A$143:A272),"")</f>
        <v/>
      </c>
      <c r="N273" s="53"/>
      <c r="O273" s="53"/>
    </row>
    <row r="274" spans="1:15">
      <c r="A274" s="32" t="str">
        <f>IF(F274&lt;&gt;"",1+MAX($A$143:A273),"")</f>
        <v/>
      </c>
      <c r="N274" s="53"/>
      <c r="O274" s="53"/>
    </row>
    <row r="275" spans="1:15">
      <c r="A275" s="32" t="str">
        <f>IF(F275&lt;&gt;"",1+MAX($A$143:A274),"")</f>
        <v/>
      </c>
      <c r="N275" s="53"/>
      <c r="O275" s="53"/>
    </row>
    <row r="276" spans="1:15">
      <c r="A276" s="32" t="str">
        <f>IF(F276&lt;&gt;"",1+MAX($A$143:A275),"")</f>
        <v/>
      </c>
      <c r="N276" s="53"/>
      <c r="O276" s="53"/>
    </row>
    <row r="277" spans="1:15">
      <c r="A277" s="32" t="str">
        <f>IF(F277&lt;&gt;"",1+MAX($A$143:A276),"")</f>
        <v/>
      </c>
      <c r="N277" s="53"/>
      <c r="O277" s="53"/>
    </row>
    <row r="278" spans="1:15">
      <c r="A278" s="32" t="str">
        <f>IF(F278&lt;&gt;"",1+MAX($A$143:A277),"")</f>
        <v/>
      </c>
      <c r="N278" s="53"/>
      <c r="O278" s="53"/>
    </row>
    <row r="279" spans="1:15">
      <c r="A279" s="32" t="str">
        <f>IF(F279&lt;&gt;"",1+MAX($A$143:A278),"")</f>
        <v/>
      </c>
      <c r="N279" s="53"/>
      <c r="O279" s="53"/>
    </row>
    <row r="280" spans="1:15">
      <c r="A280" s="32" t="str">
        <f>IF(F280&lt;&gt;"",1+MAX($A$143:A279),"")</f>
        <v/>
      </c>
      <c r="N280" s="53"/>
      <c r="O280" s="53"/>
    </row>
    <row r="281" spans="1:15">
      <c r="A281" s="32" t="str">
        <f>IF(F281&lt;&gt;"",1+MAX($A$143:A280),"")</f>
        <v/>
      </c>
      <c r="N281" s="53"/>
      <c r="O281" s="53"/>
    </row>
    <row r="282" spans="1:15">
      <c r="A282" s="32" t="str">
        <f>IF(F282&lt;&gt;"",1+MAX($A$143:A281),"")</f>
        <v/>
      </c>
      <c r="N282" s="53"/>
      <c r="O282" s="53"/>
    </row>
    <row r="283" spans="1:15">
      <c r="A283" s="32" t="str">
        <f>IF(F283&lt;&gt;"",1+MAX($A$143:A282),"")</f>
        <v/>
      </c>
      <c r="N283" s="53"/>
      <c r="O283" s="53"/>
    </row>
    <row r="284" spans="1:15">
      <c r="A284" s="32" t="str">
        <f>IF(F284&lt;&gt;"",1+MAX($A$143:A283),"")</f>
        <v/>
      </c>
      <c r="N284" s="53"/>
      <c r="O284" s="53"/>
    </row>
    <row r="285" spans="1:15">
      <c r="A285" s="32" t="str">
        <f>IF(F285&lt;&gt;"",1+MAX($A$143:A284),"")</f>
        <v/>
      </c>
      <c r="N285" s="53"/>
      <c r="O285" s="53"/>
    </row>
    <row r="286" spans="1:15">
      <c r="A286" s="32" t="str">
        <f>IF(F286&lt;&gt;"",1+MAX($A$143:A285),"")</f>
        <v/>
      </c>
      <c r="N286" s="53"/>
      <c r="O286" s="53"/>
    </row>
    <row r="287" spans="1:15">
      <c r="A287" s="32" t="str">
        <f>IF(F287&lt;&gt;"",1+MAX($A$143:A286),"")</f>
        <v/>
      </c>
      <c r="N287" s="53"/>
      <c r="O287" s="53"/>
    </row>
    <row r="288" spans="1:15">
      <c r="A288" s="32" t="str">
        <f>IF(F288&lt;&gt;"",1+MAX($A$143:A287),"")</f>
        <v/>
      </c>
      <c r="N288" s="53"/>
      <c r="O288" s="53"/>
    </row>
    <row r="289" spans="1:15">
      <c r="A289" s="32" t="str">
        <f>IF(F289&lt;&gt;"",1+MAX($A$143:A288),"")</f>
        <v/>
      </c>
      <c r="N289" s="53"/>
      <c r="O289" s="53"/>
    </row>
    <row r="290" spans="1:15">
      <c r="A290" s="32" t="str">
        <f>IF(F290&lt;&gt;"",1+MAX($A$143:A289),"")</f>
        <v/>
      </c>
      <c r="N290" s="53"/>
      <c r="O290" s="53"/>
    </row>
    <row r="291" spans="1:15">
      <c r="A291" s="32" t="str">
        <f>IF(F291&lt;&gt;"",1+MAX($A$143:A290),"")</f>
        <v/>
      </c>
      <c r="N291" s="53"/>
      <c r="O291" s="53"/>
    </row>
    <row r="292" spans="1:15">
      <c r="A292" s="32" t="str">
        <f>IF(F292&lt;&gt;"",1+MAX($A$143:A291),"")</f>
        <v/>
      </c>
      <c r="N292" s="53"/>
      <c r="O292" s="53"/>
    </row>
    <row r="293" spans="1:15">
      <c r="A293" s="32" t="str">
        <f>IF(F293&lt;&gt;"",1+MAX($A$143:A292),"")</f>
        <v/>
      </c>
      <c r="N293" s="53"/>
      <c r="O293" s="53"/>
    </row>
    <row r="294" spans="1:15">
      <c r="A294" s="32" t="str">
        <f>IF(F294&lt;&gt;"",1+MAX($A$143:A293),"")</f>
        <v/>
      </c>
      <c r="N294" s="53"/>
      <c r="O294" s="53"/>
    </row>
    <row r="295" spans="1:15">
      <c r="A295" s="32" t="str">
        <f>IF(F295&lt;&gt;"",1+MAX($A$143:A294),"")</f>
        <v/>
      </c>
      <c r="N295" s="53"/>
      <c r="O295" s="53"/>
    </row>
    <row r="296" spans="1:15">
      <c r="A296" s="32" t="str">
        <f>IF(F296&lt;&gt;"",1+MAX($A$143:A295),"")</f>
        <v/>
      </c>
      <c r="N296" s="53"/>
      <c r="O296" s="53"/>
    </row>
    <row r="297" spans="1:15">
      <c r="A297" s="32" t="str">
        <f>IF(F297&lt;&gt;"",1+MAX($A$143:A296),"")</f>
        <v/>
      </c>
      <c r="N297" s="53"/>
      <c r="O297" s="53"/>
    </row>
    <row r="298" spans="1:15">
      <c r="A298" s="32" t="str">
        <f>IF(F298&lt;&gt;"",1+MAX($A$143:A297),"")</f>
        <v/>
      </c>
      <c r="N298" s="53"/>
      <c r="O298" s="53"/>
    </row>
    <row r="299" spans="1:15">
      <c r="A299" s="32" t="str">
        <f>IF(F299&lt;&gt;"",1+MAX($A$143:A298),"")</f>
        <v/>
      </c>
      <c r="N299" s="53"/>
      <c r="O299" s="53"/>
    </row>
    <row r="300" spans="1:15">
      <c r="A300" s="32" t="str">
        <f>IF(F300&lt;&gt;"",1+MAX($A$143:A299),"")</f>
        <v/>
      </c>
      <c r="N300" s="53"/>
      <c r="O300" s="53"/>
    </row>
    <row r="301" spans="1:15">
      <c r="A301" s="32" t="str">
        <f>IF(F301&lt;&gt;"",1+MAX($A$143:A300),"")</f>
        <v/>
      </c>
      <c r="N301" s="53"/>
      <c r="O301" s="53"/>
    </row>
    <row r="302" spans="1:15">
      <c r="A302" s="32" t="str">
        <f>IF(F302&lt;&gt;"",1+MAX($A$143:A301),"")</f>
        <v/>
      </c>
      <c r="N302" s="53"/>
      <c r="O302" s="53"/>
    </row>
    <row r="303" spans="1:15">
      <c r="N303" s="53"/>
      <c r="O303" s="53"/>
    </row>
    <row r="304" spans="1:15">
      <c r="N304" s="53"/>
      <c r="O304" s="53"/>
    </row>
    <row r="305" spans="14:15">
      <c r="N305" s="53"/>
      <c r="O305" s="53"/>
    </row>
    <row r="306" spans="14:15">
      <c r="N306" s="53"/>
      <c r="O306" s="53"/>
    </row>
    <row r="307" spans="14:15">
      <c r="N307" s="53"/>
      <c r="O307" s="53"/>
    </row>
    <row r="308" spans="14:15">
      <c r="N308" s="53"/>
      <c r="O308" s="53"/>
    </row>
    <row r="309" spans="14:15">
      <c r="N309" s="53"/>
      <c r="O309" s="53"/>
    </row>
    <row r="310" spans="14:15">
      <c r="N310" s="53"/>
      <c r="O310" s="53"/>
    </row>
    <row r="311" spans="14:15">
      <c r="N311" s="53"/>
      <c r="O311" s="53"/>
    </row>
    <row r="312" spans="14:15">
      <c r="N312" s="53"/>
      <c r="O312" s="53"/>
    </row>
    <row r="313" spans="14:15">
      <c r="N313" s="53"/>
      <c r="O313" s="53"/>
    </row>
    <row r="314" spans="14:15">
      <c r="N314" s="53"/>
      <c r="O314" s="53"/>
    </row>
    <row r="315" spans="14:15">
      <c r="N315" s="53"/>
      <c r="O315" s="53"/>
    </row>
    <row r="316" spans="14:15">
      <c r="N316" s="53"/>
      <c r="O316" s="53"/>
    </row>
    <row r="317" spans="14:15">
      <c r="N317" s="53"/>
      <c r="O317" s="53"/>
    </row>
    <row r="318" spans="14:15">
      <c r="N318" s="53"/>
      <c r="O318" s="53"/>
    </row>
    <row r="319" spans="14:15">
      <c r="N319" s="53"/>
      <c r="O319" s="53"/>
    </row>
    <row r="320" spans="14:15">
      <c r="N320" s="53"/>
      <c r="O320" s="53"/>
    </row>
    <row r="321" spans="14:15">
      <c r="N321" s="53"/>
      <c r="O321" s="53"/>
    </row>
    <row r="322" spans="14:15">
      <c r="N322" s="53"/>
      <c r="O322" s="53"/>
    </row>
    <row r="323" spans="14:15">
      <c r="N323" s="53"/>
      <c r="O323" s="53"/>
    </row>
    <row r="324" spans="14:15">
      <c r="N324" s="53"/>
      <c r="O324" s="53"/>
    </row>
    <row r="325" spans="14:15">
      <c r="N325" s="53"/>
      <c r="O325" s="53"/>
    </row>
    <row r="326" spans="14:15">
      <c r="N326" s="53"/>
      <c r="O326" s="53"/>
    </row>
    <row r="327" spans="14:15">
      <c r="N327" s="53"/>
      <c r="O327" s="53"/>
    </row>
    <row r="328" spans="14:15">
      <c r="N328" s="53"/>
      <c r="O328" s="53"/>
    </row>
    <row r="329" spans="14:15">
      <c r="N329" s="53"/>
      <c r="O329" s="53"/>
    </row>
    <row r="330" spans="14:15">
      <c r="N330" s="53"/>
      <c r="O330" s="53"/>
    </row>
    <row r="331" spans="14:15">
      <c r="N331" s="53"/>
      <c r="O331" s="53"/>
    </row>
    <row r="332" spans="14:15">
      <c r="N332" s="53"/>
      <c r="O332" s="53"/>
    </row>
    <row r="333" spans="14:15">
      <c r="N333" s="53"/>
      <c r="O333" s="53"/>
    </row>
    <row r="334" spans="14:15">
      <c r="N334" s="53"/>
      <c r="O334" s="53"/>
    </row>
    <row r="335" spans="14:15">
      <c r="N335" s="53"/>
      <c r="O335" s="53"/>
    </row>
    <row r="336" spans="14:15">
      <c r="N336" s="53"/>
      <c r="O336" s="53"/>
    </row>
    <row r="337" spans="14:15">
      <c r="N337" s="53"/>
      <c r="O337" s="53"/>
    </row>
    <row r="338" spans="14:15">
      <c r="N338" s="53"/>
      <c r="O338" s="53"/>
    </row>
    <row r="339" spans="14:15">
      <c r="N339" s="53"/>
      <c r="O339" s="53"/>
    </row>
    <row r="340" spans="14:15">
      <c r="N340" s="53"/>
      <c r="O340" s="53"/>
    </row>
    <row r="341" spans="14:15">
      <c r="N341" s="53"/>
      <c r="O341" s="53"/>
    </row>
    <row r="342" spans="14:15">
      <c r="N342" s="53"/>
      <c r="O342" s="53"/>
    </row>
    <row r="343" spans="14:15">
      <c r="N343" s="53"/>
      <c r="O343" s="53"/>
    </row>
    <row r="344" spans="14:15">
      <c r="N344" s="53"/>
      <c r="O344" s="53"/>
    </row>
    <row r="345" spans="14:15">
      <c r="N345" s="53"/>
      <c r="O345" s="53"/>
    </row>
    <row r="346" spans="14:15">
      <c r="N346" s="53"/>
      <c r="O346" s="53"/>
    </row>
    <row r="347" spans="14:15">
      <c r="N347" s="53"/>
      <c r="O347" s="53"/>
    </row>
    <row r="348" spans="14:15">
      <c r="N348" s="53"/>
      <c r="O348" s="53"/>
    </row>
    <row r="349" spans="14:15">
      <c r="N349" s="53"/>
      <c r="O349" s="53"/>
    </row>
    <row r="350" spans="14:15">
      <c r="N350" s="53"/>
      <c r="O350" s="53"/>
    </row>
    <row r="351" spans="14:15">
      <c r="N351" s="53"/>
      <c r="O351" s="53"/>
    </row>
    <row r="352" spans="14:15">
      <c r="N352" s="53"/>
      <c r="O352" s="53"/>
    </row>
    <row r="353" spans="14:15">
      <c r="N353" s="53"/>
      <c r="O353" s="53"/>
    </row>
    <row r="354" spans="14:15">
      <c r="N354" s="53"/>
      <c r="O354" s="53"/>
    </row>
    <row r="355" spans="14:15">
      <c r="N355" s="53"/>
      <c r="O355" s="53"/>
    </row>
    <row r="356" spans="14:15">
      <c r="N356" s="53"/>
      <c r="O356" s="53"/>
    </row>
    <row r="357" spans="14:15">
      <c r="N357" s="53"/>
      <c r="O357" s="53"/>
    </row>
    <row r="358" spans="14:15">
      <c r="N358" s="53"/>
      <c r="O358" s="53"/>
    </row>
    <row r="359" spans="14:15">
      <c r="N359" s="53"/>
      <c r="O359" s="53"/>
    </row>
    <row r="360" spans="14:15">
      <c r="N360" s="53"/>
      <c r="O360" s="53"/>
    </row>
    <row r="361" spans="14:15">
      <c r="N361" s="53"/>
      <c r="O361" s="53"/>
    </row>
    <row r="362" spans="14:15">
      <c r="N362" s="53"/>
      <c r="O362" s="53"/>
    </row>
    <row r="363" spans="14:15">
      <c r="N363" s="53"/>
      <c r="O363" s="53"/>
    </row>
    <row r="364" spans="14:15">
      <c r="N364" s="53"/>
      <c r="O364" s="53"/>
    </row>
    <row r="365" spans="14:15">
      <c r="N365" s="53"/>
      <c r="O365" s="53"/>
    </row>
    <row r="366" spans="14:15">
      <c r="N366" s="53"/>
      <c r="O366" s="53"/>
    </row>
    <row r="367" spans="14:15">
      <c r="N367" s="53"/>
      <c r="O367" s="53"/>
    </row>
    <row r="368" spans="14:15">
      <c r="N368" s="53"/>
      <c r="O368" s="53"/>
    </row>
    <row r="369" spans="14:15">
      <c r="N369" s="53"/>
      <c r="O369" s="53"/>
    </row>
    <row r="370" spans="14:15">
      <c r="N370" s="53"/>
      <c r="O370" s="53"/>
    </row>
    <row r="371" spans="14:15">
      <c r="N371" s="53"/>
      <c r="O371" s="53"/>
    </row>
    <row r="372" spans="14:15">
      <c r="N372" s="53"/>
      <c r="O372" s="53"/>
    </row>
    <row r="373" spans="14:15">
      <c r="N373" s="53"/>
      <c r="O373" s="53"/>
    </row>
    <row r="374" spans="14:15">
      <c r="N374" s="53"/>
      <c r="O374" s="53"/>
    </row>
    <row r="375" spans="14:15">
      <c r="N375" s="53"/>
      <c r="O375" s="53"/>
    </row>
    <row r="376" spans="14:15">
      <c r="N376" s="53"/>
      <c r="O376" s="53"/>
    </row>
    <row r="377" spans="14:15">
      <c r="N377" s="53"/>
      <c r="O377" s="53"/>
    </row>
    <row r="378" spans="14:15">
      <c r="N378" s="53"/>
      <c r="O378" s="53"/>
    </row>
    <row r="379" spans="14:15">
      <c r="N379" s="53"/>
      <c r="O379" s="53"/>
    </row>
    <row r="380" spans="14:15">
      <c r="N380" s="53"/>
      <c r="O380" s="53"/>
    </row>
    <row r="381" spans="14:15">
      <c r="N381" s="53"/>
      <c r="O381" s="53"/>
    </row>
    <row r="382" spans="14:15">
      <c r="N382" s="53"/>
      <c r="O382" s="53"/>
    </row>
    <row r="383" spans="14:15">
      <c r="N383" s="53"/>
      <c r="O383" s="53"/>
    </row>
    <row r="384" spans="14:15">
      <c r="N384" s="53"/>
      <c r="O384" s="53"/>
    </row>
    <row r="385" spans="14:15">
      <c r="N385" s="53"/>
      <c r="O385" s="53"/>
    </row>
    <row r="386" spans="14:15">
      <c r="N386" s="53"/>
      <c r="O386" s="53"/>
    </row>
    <row r="387" spans="14:15">
      <c r="N387" s="53"/>
      <c r="O387" s="53"/>
    </row>
    <row r="388" spans="14:15">
      <c r="N388" s="53"/>
      <c r="O388" s="53"/>
    </row>
    <row r="389" spans="14:15">
      <c r="N389" s="53"/>
      <c r="O389" s="53"/>
    </row>
    <row r="390" spans="14:15">
      <c r="N390" s="53"/>
      <c r="O390" s="53"/>
    </row>
    <row r="391" spans="14:15">
      <c r="N391" s="53"/>
      <c r="O391" s="53"/>
    </row>
    <row r="392" spans="14:15">
      <c r="N392" s="53"/>
      <c r="O392" s="53"/>
    </row>
    <row r="393" spans="14:15">
      <c r="N393" s="53"/>
      <c r="O393" s="53"/>
    </row>
    <row r="394" spans="14:15">
      <c r="N394" s="53"/>
      <c r="O394" s="53"/>
    </row>
    <row r="395" spans="14:15">
      <c r="N395" s="53"/>
      <c r="O395" s="53"/>
    </row>
    <row r="396" spans="14:15">
      <c r="N396" s="53"/>
      <c r="O396" s="53"/>
    </row>
    <row r="397" spans="14:15">
      <c r="N397" s="53"/>
      <c r="O397" s="53"/>
    </row>
    <row r="398" spans="14:15">
      <c r="N398" s="53"/>
      <c r="O398" s="53"/>
    </row>
    <row r="399" spans="14:15">
      <c r="N399" s="53"/>
      <c r="O399" s="53"/>
    </row>
    <row r="400" spans="14:15">
      <c r="N400" s="53"/>
      <c r="O400" s="53"/>
    </row>
    <row r="401" spans="14:15">
      <c r="N401" s="53"/>
      <c r="O401" s="53"/>
    </row>
    <row r="402" spans="14:15">
      <c r="N402" s="53"/>
      <c r="O402" s="53"/>
    </row>
    <row r="403" spans="14:15">
      <c r="N403" s="53"/>
      <c r="O403" s="53"/>
    </row>
    <row r="404" spans="14:15">
      <c r="N404" s="53"/>
      <c r="O404" s="53"/>
    </row>
    <row r="405" spans="14:15">
      <c r="N405" s="53"/>
      <c r="O405" s="53"/>
    </row>
    <row r="406" spans="14:15">
      <c r="N406" s="53"/>
      <c r="O406" s="53"/>
    </row>
    <row r="407" spans="14:15">
      <c r="N407" s="53"/>
      <c r="O407" s="53"/>
    </row>
    <row r="408" spans="14:15">
      <c r="N408" s="53"/>
      <c r="O408" s="53"/>
    </row>
    <row r="409" spans="14:15">
      <c r="N409" s="53"/>
      <c r="O409" s="53"/>
    </row>
    <row r="410" spans="14:15">
      <c r="N410" s="53"/>
      <c r="O410" s="53"/>
    </row>
    <row r="411" spans="14:15">
      <c r="N411" s="53"/>
      <c r="O411" s="53"/>
    </row>
    <row r="412" spans="14:15">
      <c r="N412" s="53"/>
      <c r="O412" s="53"/>
    </row>
    <row r="413" spans="14:15">
      <c r="N413" s="53"/>
      <c r="O413" s="53"/>
    </row>
    <row r="414" spans="14:15">
      <c r="N414" s="53"/>
      <c r="O414" s="53"/>
    </row>
    <row r="415" spans="14:15">
      <c r="N415" s="53"/>
      <c r="O415" s="53"/>
    </row>
    <row r="416" spans="14:15">
      <c r="N416" s="53"/>
      <c r="O416" s="53"/>
    </row>
    <row r="417" spans="14:15">
      <c r="N417" s="53"/>
      <c r="O417" s="53"/>
    </row>
    <row r="418" spans="14:15">
      <c r="N418" s="53"/>
      <c r="O418" s="53"/>
    </row>
    <row r="419" spans="14:15">
      <c r="N419" s="53"/>
      <c r="O419" s="53"/>
    </row>
    <row r="420" spans="14:15">
      <c r="N420" s="53"/>
      <c r="O420" s="53"/>
    </row>
    <row r="421" spans="14:15">
      <c r="N421" s="53"/>
      <c r="O421" s="53"/>
    </row>
    <row r="422" spans="14:15">
      <c r="N422" s="53"/>
      <c r="O422" s="53"/>
    </row>
    <row r="423" spans="14:15">
      <c r="N423" s="53"/>
      <c r="O423" s="53"/>
    </row>
    <row r="424" spans="14:15">
      <c r="N424" s="53"/>
      <c r="O424" s="53"/>
    </row>
    <row r="425" spans="14:15">
      <c r="N425" s="53"/>
      <c r="O425" s="53"/>
    </row>
    <row r="426" spans="14:15">
      <c r="N426" s="53"/>
      <c r="O426" s="53"/>
    </row>
    <row r="427" spans="14:15">
      <c r="N427" s="53"/>
      <c r="O427" s="53"/>
    </row>
    <row r="428" spans="14:15">
      <c r="N428" s="53"/>
      <c r="O428" s="53"/>
    </row>
    <row r="429" spans="14:15">
      <c r="N429" s="53"/>
      <c r="O429" s="53"/>
    </row>
    <row r="430" spans="14:15">
      <c r="N430" s="53"/>
      <c r="O430" s="53"/>
    </row>
    <row r="431" spans="14:15">
      <c r="N431" s="53"/>
      <c r="O431" s="53"/>
    </row>
    <row r="432" spans="14:15">
      <c r="N432" s="53"/>
      <c r="O432" s="53"/>
    </row>
    <row r="433" spans="14:15">
      <c r="N433" s="53"/>
      <c r="O433" s="53"/>
    </row>
    <row r="434" spans="14:15">
      <c r="N434" s="53"/>
      <c r="O434" s="53"/>
    </row>
    <row r="435" spans="14:15">
      <c r="N435" s="53"/>
      <c r="O435" s="53"/>
    </row>
    <row r="436" spans="14:15">
      <c r="N436" s="53"/>
      <c r="O436" s="53"/>
    </row>
    <row r="437" spans="14:15">
      <c r="N437" s="53"/>
      <c r="O437" s="53"/>
    </row>
    <row r="438" spans="14:15">
      <c r="N438" s="53"/>
      <c r="O438" s="53"/>
    </row>
    <row r="439" spans="14:15">
      <c r="N439" s="53"/>
      <c r="O439" s="53"/>
    </row>
    <row r="440" spans="14:15">
      <c r="N440" s="53"/>
      <c r="O440" s="53"/>
    </row>
    <row r="441" spans="14:15">
      <c r="N441" s="53"/>
      <c r="O441" s="53"/>
    </row>
    <row r="442" spans="14:15">
      <c r="N442" s="53"/>
      <c r="O442" s="53"/>
    </row>
    <row r="443" spans="14:15">
      <c r="N443" s="53"/>
      <c r="O443" s="53"/>
    </row>
    <row r="444" spans="14:15">
      <c r="N444" s="53"/>
      <c r="O444" s="53"/>
    </row>
    <row r="445" spans="14:15">
      <c r="N445" s="53"/>
      <c r="O445" s="53"/>
    </row>
    <row r="446" spans="14:15">
      <c r="N446" s="53"/>
      <c r="O446" s="53"/>
    </row>
    <row r="447" spans="14:15">
      <c r="N447" s="53"/>
      <c r="O447" s="53"/>
    </row>
    <row r="448" spans="14:15">
      <c r="N448" s="53"/>
      <c r="O448" s="53"/>
    </row>
    <row r="449" spans="14:15">
      <c r="N449" s="53"/>
      <c r="O449" s="53"/>
    </row>
    <row r="450" spans="14:15">
      <c r="N450" s="53"/>
      <c r="O450" s="53"/>
    </row>
    <row r="451" spans="14:15">
      <c r="N451" s="53"/>
      <c r="O451" s="53"/>
    </row>
    <row r="452" spans="14:15">
      <c r="N452" s="53"/>
      <c r="O452" s="53"/>
    </row>
    <row r="453" spans="14:15">
      <c r="N453" s="53"/>
      <c r="O453" s="53"/>
    </row>
    <row r="454" spans="14:15">
      <c r="N454" s="53"/>
      <c r="O454" s="53"/>
    </row>
    <row r="455" spans="14:15">
      <c r="N455" s="53"/>
      <c r="O455" s="53"/>
    </row>
    <row r="456" spans="14:15">
      <c r="N456" s="53"/>
      <c r="O456" s="53"/>
    </row>
    <row r="457" spans="14:15">
      <c r="N457" s="53"/>
      <c r="O457" s="53"/>
    </row>
    <row r="458" spans="14:15">
      <c r="N458" s="53"/>
      <c r="O458" s="53"/>
    </row>
    <row r="459" spans="14:15">
      <c r="N459" s="53"/>
      <c r="O459" s="53"/>
    </row>
    <row r="460" spans="14:15">
      <c r="N460" s="53"/>
      <c r="O460" s="53"/>
    </row>
    <row r="461" spans="14:15">
      <c r="N461" s="53"/>
      <c r="O461" s="53"/>
    </row>
    <row r="462" spans="14:15">
      <c r="N462" s="53"/>
      <c r="O462" s="53"/>
    </row>
    <row r="463" spans="14:15">
      <c r="N463" s="53"/>
      <c r="O463" s="53"/>
    </row>
    <row r="464" spans="14:15">
      <c r="N464" s="53"/>
      <c r="O464" s="53"/>
    </row>
    <row r="465" spans="14:15">
      <c r="N465" s="53"/>
      <c r="O465" s="53"/>
    </row>
    <row r="466" spans="14:15">
      <c r="N466" s="53"/>
      <c r="O466" s="53"/>
    </row>
    <row r="467" spans="14:15">
      <c r="N467" s="53"/>
      <c r="O467" s="53"/>
    </row>
    <row r="468" spans="14:15">
      <c r="N468" s="53"/>
      <c r="O468" s="53"/>
    </row>
    <row r="469" spans="14:15">
      <c r="N469" s="53"/>
      <c r="O469" s="53"/>
    </row>
    <row r="470" spans="14:15">
      <c r="N470" s="53"/>
      <c r="O470" s="53"/>
    </row>
    <row r="471" spans="14:15">
      <c r="N471" s="53"/>
      <c r="O471" s="53"/>
    </row>
    <row r="472" spans="14:15">
      <c r="N472" s="53"/>
      <c r="O472" s="53"/>
    </row>
    <row r="473" spans="14:15">
      <c r="N473" s="53"/>
      <c r="O473" s="53"/>
    </row>
    <row r="474" spans="14:15">
      <c r="N474" s="53"/>
      <c r="O474" s="53"/>
    </row>
    <row r="475" spans="14:15">
      <c r="N475" s="53"/>
      <c r="O475" s="53"/>
    </row>
    <row r="476" spans="14:15">
      <c r="N476" s="53"/>
      <c r="O476" s="53"/>
    </row>
    <row r="477" spans="14:15">
      <c r="N477" s="53"/>
      <c r="O477" s="53"/>
    </row>
    <row r="478" spans="14:15">
      <c r="N478" s="53"/>
      <c r="O478" s="53"/>
    </row>
    <row r="479" spans="14:15">
      <c r="N479" s="53"/>
      <c r="O479" s="53"/>
    </row>
    <row r="480" spans="14:15">
      <c r="N480" s="53"/>
      <c r="O480" s="53"/>
    </row>
    <row r="481" spans="14:15">
      <c r="N481" s="53"/>
      <c r="O481" s="53"/>
    </row>
    <row r="482" spans="14:15">
      <c r="N482" s="53"/>
      <c r="O482" s="53"/>
    </row>
    <row r="483" spans="14:15">
      <c r="N483" s="53"/>
      <c r="O483" s="53"/>
    </row>
    <row r="484" spans="14:15">
      <c r="N484" s="53"/>
      <c r="O484" s="53"/>
    </row>
    <row r="485" spans="14:15">
      <c r="N485" s="53"/>
      <c r="O485" s="53"/>
    </row>
    <row r="486" spans="14:15">
      <c r="N486" s="53"/>
      <c r="O486" s="53"/>
    </row>
    <row r="487" spans="14:15">
      <c r="N487" s="53"/>
      <c r="O487" s="53"/>
    </row>
    <row r="488" spans="14:15">
      <c r="N488" s="53"/>
      <c r="O488" s="53"/>
    </row>
    <row r="489" spans="14:15">
      <c r="N489" s="53"/>
      <c r="O489" s="53"/>
    </row>
  </sheetData>
  <mergeCells count="35">
    <mergeCell ref="B26:B32"/>
    <mergeCell ref="B36:B45"/>
    <mergeCell ref="B123:B132"/>
    <mergeCell ref="B66:B76"/>
    <mergeCell ref="B77:B95"/>
    <mergeCell ref="B96:B100"/>
    <mergeCell ref="B46:B56"/>
    <mergeCell ref="B57:B62"/>
    <mergeCell ref="B64:B65"/>
    <mergeCell ref="B121:L121"/>
    <mergeCell ref="B34:L34"/>
    <mergeCell ref="B24:L24"/>
    <mergeCell ref="D5:E5"/>
    <mergeCell ref="F5:I5"/>
    <mergeCell ref="L5:M5"/>
    <mergeCell ref="N5:O5"/>
    <mergeCell ref="B7:L7"/>
    <mergeCell ref="A2:P2"/>
    <mergeCell ref="D4:E4"/>
    <mergeCell ref="F4:I4"/>
    <mergeCell ref="L4:M4"/>
    <mergeCell ref="N4:O4"/>
    <mergeCell ref="L142:O142"/>
    <mergeCell ref="A135:C135"/>
    <mergeCell ref="A136:C136"/>
    <mergeCell ref="A137:C137"/>
    <mergeCell ref="K140:M140"/>
    <mergeCell ref="K138:M138"/>
    <mergeCell ref="K139:M139"/>
    <mergeCell ref="K137:M137"/>
    <mergeCell ref="K134:O134"/>
    <mergeCell ref="K136:P136"/>
    <mergeCell ref="A134:C134"/>
    <mergeCell ref="B101:B117"/>
    <mergeCell ref="L141:O141"/>
  </mergeCells>
  <pageMargins left="0.7" right="0.7" top="0.75" bottom="0.75" header="0.3" footer="0.3"/>
  <pageSetup scale="3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1A7108E1-6A5C-42A4-BB52-874ED27A9D60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ESTIMATE</vt:lpstr>
      <vt:lpstr>ESTIMATE!Print_Area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Mehran Ali</cp:lastModifiedBy>
  <cp:lastPrinted>2020-09-10T21:20:00Z</cp:lastPrinted>
  <dcterms:created xsi:type="dcterms:W3CDTF">2018-05-17T19:16:00Z</dcterms:created>
  <dcterms:modified xsi:type="dcterms:W3CDTF">2025-10-28T15:05:50Z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ICV">
    <vt:lpwstr>0405DEA18B68449D8537BD939DD57EFC</vt:lpwstr>
  </property>
  <property fmtid="{D5CDD505-2E9C-101B-9397-08002B2CF9AE}" pid="4" name="KSOProductBuildVer">
    <vt:lpwstr>1033-12.2.0.18911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LinkedDataId">
    <vt:lpwstr>{1A7108E1-6A5C-42A4-BB52-874ED27A9D60}</vt:lpwstr>
  </property>
</Properties>
</file>