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D:\Hafiz Hamza\Fahad-Burger\5, 265 4TH AVENUE BROOKLYN, NY 11215 (GC)\"/>
    </mc:Choice>
  </mc:AlternateContent>
  <xr:revisionPtr revIDLastSave="0" documentId="13_ncr:1_{3F220833-22C1-48AB-A052-0EA5F3740947}" xr6:coauthVersionLast="47" xr6:coauthVersionMax="47" xr10:uidLastSave="{00000000-0000-0000-0000-000000000000}"/>
  <bookViews>
    <workbookView xWindow="-103" yWindow="-103" windowWidth="22149" windowHeight="11829" activeTab="1" xr2:uid="{00000000-000D-0000-FFFF-FFFF00000000}"/>
  </bookViews>
  <sheets>
    <sheet name="PRICING SUMMARY" sheetId="8" r:id="rId1"/>
    <sheet name="DETAILED ESTIMATE" sheetId="7" r:id="rId2"/>
    <sheet name="MATERIAL SUMMARY" sheetId="9" r:id="rId3"/>
  </sheets>
  <externalReferences>
    <externalReference r:id="rId4"/>
  </externalReferences>
  <definedNames>
    <definedName name="_xlnm._FilterDatabase" localSheetId="1" hidden="1">'DETAILED ESTIMATE'!$E$20:$Q$573</definedName>
    <definedName name="_xlnm._FilterDatabase" localSheetId="2" hidden="1">'MATERIAL SUMMARY'!$F$1:$F$127</definedName>
    <definedName name="Anchor_Bolt_Labor">#REF!</definedName>
    <definedName name="Bentonite_WS">#REF!</definedName>
    <definedName name="BRICK" localSheetId="2">#REF!</definedName>
    <definedName name="BRICK" localSheetId="0">#REF!</definedName>
    <definedName name="BRICK">#REF!</definedName>
    <definedName name="BS_TD">#REF!</definedName>
    <definedName name="CARP" localSheetId="2">#REF!</definedName>
    <definedName name="CARP" localSheetId="0">#REF!</definedName>
    <definedName name="CARP">#REF!</definedName>
    <definedName name="CARPET" localSheetId="2">#REF!</definedName>
    <definedName name="CARPET" localSheetId="0">#REF!</definedName>
    <definedName name="CARPET">#REF!</definedName>
    <definedName name="Column_Footing_CY">#REF!</definedName>
    <definedName name="COMPA_GSF">#REF!</definedName>
    <definedName name="COMPA_KEYS">#REF!</definedName>
    <definedName name="Company">#REF!</definedName>
    <definedName name="COMPB_GSF">#REF!</definedName>
    <definedName name="COMPB_KEYS">#REF!</definedName>
    <definedName name="Concrete_CY_Labor">#REF!</definedName>
    <definedName name="Concrete_Paving_Labor">#REF!</definedName>
    <definedName name="Cost_per_Ton">#REF!</definedName>
    <definedName name="Curb_LF">#REF!</definedName>
    <definedName name="Date">#REF!</definedName>
    <definedName name="ELECT" localSheetId="2">#REF!</definedName>
    <definedName name="ELECT" localSheetId="0">#REF!</definedName>
    <definedName name="ELECT">#REF!</definedName>
    <definedName name="FAWAD">#REF!</definedName>
    <definedName name="fin" localSheetId="2">#REF!</definedName>
    <definedName name="fin" localSheetId="0">#REF!</definedName>
    <definedName name="fin">#REF!</definedName>
    <definedName name="FINISH" localSheetId="2">#REF!</definedName>
    <definedName name="FINISH" localSheetId="0">#REF!</definedName>
    <definedName name="FINISH">#REF!</definedName>
    <definedName name="Footing_Keyway">#REF!</definedName>
    <definedName name="Form_TD">#REF!</definedName>
    <definedName name="GLAZER" localSheetId="2">#REF!</definedName>
    <definedName name="GLAZER" localSheetId="0">#REF!</definedName>
    <definedName name="GLAZER">#REF!</definedName>
    <definedName name="GSF">#REF!</definedName>
    <definedName name="Handicap_Labor">#REF!</definedName>
    <definedName name="IRON" localSheetId="2">#REF!</definedName>
    <definedName name="IRON" localSheetId="0">#REF!</definedName>
    <definedName name="IRON">#REF!</definedName>
    <definedName name="KEYS">#REF!</definedName>
    <definedName name="LABOR" localSheetId="2">#REF!</definedName>
    <definedName name="LABOR" localSheetId="0">#REF!</definedName>
    <definedName name="LABOR">#REF!</definedName>
    <definedName name="Labor_Markup">#REF!</definedName>
    <definedName name="Lean_Concrete">#REF!</definedName>
    <definedName name="LW_3000">#REF!</definedName>
    <definedName name="LW_4000">#REF!</definedName>
    <definedName name="Material_Markup">#REF!</definedName>
    <definedName name="Name">#REF!</definedName>
    <definedName name="NW_3000">#REF!</definedName>
    <definedName name="NW_3500">#REF!</definedName>
    <definedName name="NW_4000">#REF!</definedName>
    <definedName name="NW_4500">#REF!</definedName>
    <definedName name="NW_5000">#REF!</definedName>
    <definedName name="OPER" localSheetId="2">#REF!</definedName>
    <definedName name="OPER" localSheetId="0">#REF!</definedName>
    <definedName name="OPER">#REF!</definedName>
    <definedName name="PAINT" localSheetId="2">#REF!</definedName>
    <definedName name="PAINT" localSheetId="0">#REF!</definedName>
    <definedName name="PAINT">#REF!</definedName>
    <definedName name="PAR" localSheetId="2">#REF!</definedName>
    <definedName name="PAR" localSheetId="0">#REF!</definedName>
    <definedName name="PAR">#REF!</definedName>
    <definedName name="Paver_Base_Labor">#REF!</definedName>
    <definedName name="PayItems2015">[1]PayItem2013!$A$2:$A$6000</definedName>
    <definedName name="PLUMB" localSheetId="2">#REF!</definedName>
    <definedName name="PLUMB" localSheetId="0">#REF!</definedName>
    <definedName name="PLUMB">#REF!</definedName>
    <definedName name="_xlnm.Print_Area" localSheetId="1">'DETAILED ESTIMATE'!$A$1:$R$580</definedName>
    <definedName name="_xlnm.Print_Area" localSheetId="2">'MATERIAL SUMMARY'!$A$1:$F$127</definedName>
    <definedName name="_xlnm.Print_Area" localSheetId="0">'PRICING SUMMARY'!$A$1:$L$70</definedName>
    <definedName name="Print_Area_MI" localSheetId="2">#REF!</definedName>
    <definedName name="Print_Area_MI" localSheetId="0">#REF!</definedName>
    <definedName name="Print_Area_MI">#REF!</definedName>
    <definedName name="_xlnm.Print_Titles" localSheetId="1">'DETAILED ESTIMATE'!$1:$6</definedName>
    <definedName name="_xlnm.Print_Titles" localSheetId="2">'MATERIAL SUMMARY'!$2:$4</definedName>
    <definedName name="PT_Wire">#REF!</definedName>
    <definedName name="PT_Wire_Labor">#REF!</definedName>
    <definedName name="Pumps">#REF!</definedName>
    <definedName name="PVC_Bulb_WS">#REF!</definedName>
    <definedName name="Ramp_Labor">#REF!</definedName>
    <definedName name="Rebar_Cost">#REF!</definedName>
    <definedName name="Rebar_Labor">#REF!</definedName>
    <definedName name="Rebar_per_ton">#REF!</definedName>
    <definedName name="Rebar_Tons">#REF!</definedName>
    <definedName name="ROOF" localSheetId="2">#REF!</definedName>
    <definedName name="ROOF" localSheetId="0">#REF!</definedName>
    <definedName name="ROOF">#REF!</definedName>
    <definedName name="Sidewalk_Labor">#REF!</definedName>
    <definedName name="SM" localSheetId="2">#REF!</definedName>
    <definedName name="SM" localSheetId="0">#REF!</definedName>
    <definedName name="SM">#REF!</definedName>
    <definedName name="SOD_SF">#REF!</definedName>
    <definedName name="SOG_SF">#REF!</definedName>
    <definedName name="SPRINKLER" localSheetId="2">#REF!</definedName>
    <definedName name="SPRINKLER" localSheetId="0">#REF!</definedName>
    <definedName name="SPRINKLER">#REF!</definedName>
    <definedName name="Tax">#REF!</definedName>
    <definedName name="TD_LF">#REF!</definedName>
    <definedName name="TD_Wall">#REF!</definedName>
    <definedName name="Tons_per_CY">#REF!</definedName>
    <definedName name="Trench_Footing_CY">#REF!</definedName>
    <definedName name="Trench_Footing_LF">#REF!</definedName>
    <definedName name="TS_LF">#REF!</definedName>
    <definedName name="Wall" localSheetId="2">#REF!</definedName>
    <definedName name="Wall" localSheetId="0">#REF!</definedName>
    <definedName name="Wall">#REF!</definedName>
    <definedName name="Wall_Forming_CSF">#REF!</definedName>
    <definedName name="Wall_Form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576" i="7" l="1"/>
  <c r="N576" i="7"/>
  <c r="M576" i="7"/>
  <c r="M282" i="7"/>
  <c r="M269" i="7"/>
  <c r="H262" i="7"/>
  <c r="H250" i="7"/>
  <c r="H238" i="7"/>
  <c r="H224" i="7"/>
  <c r="H219" i="7"/>
  <c r="H206" i="7"/>
  <c r="H193" i="7"/>
  <c r="H188" i="7"/>
  <c r="H176" i="7"/>
  <c r="H163" i="7"/>
  <c r="M154" i="7"/>
  <c r="H53" i="8"/>
  <c r="P300" i="7" l="1"/>
  <c r="P299" i="7"/>
  <c r="P297" i="7"/>
  <c r="P285" i="7"/>
  <c r="P263" i="7"/>
  <c r="P239" i="7"/>
  <c r="P225" i="7"/>
  <c r="P207" i="7"/>
  <c r="P143" i="7"/>
  <c r="P127" i="7"/>
  <c r="P130" i="7"/>
  <c r="P128" i="7"/>
  <c r="P122" i="7"/>
  <c r="P115" i="7"/>
  <c r="P117" i="7"/>
  <c r="P116" i="7"/>
  <c r="P114" i="7"/>
  <c r="P113" i="7"/>
  <c r="P107" i="7"/>
  <c r="P108" i="7"/>
  <c r="P106" i="7"/>
  <c r="P105" i="7"/>
  <c r="P104" i="7"/>
  <c r="P92" i="7"/>
  <c r="P91" i="7"/>
  <c r="P88" i="7"/>
  <c r="P87" i="7"/>
  <c r="P85" i="7"/>
  <c r="P84" i="7"/>
  <c r="P83" i="7"/>
  <c r="P80" i="7"/>
  <c r="P79" i="7"/>
  <c r="P78" i="7"/>
  <c r="P76" i="7"/>
  <c r="P67" i="7"/>
  <c r="P66" i="7"/>
  <c r="P64" i="7"/>
  <c r="P63" i="7"/>
  <c r="P60" i="7"/>
  <c r="P53" i="7"/>
  <c r="P48" i="7"/>
  <c r="M557" i="7"/>
  <c r="P554" i="7"/>
  <c r="P552" i="7"/>
  <c r="P550" i="7"/>
  <c r="P548" i="7"/>
  <c r="P547" i="7"/>
  <c r="P546" i="7"/>
  <c r="P545" i="7"/>
  <c r="P543" i="7"/>
  <c r="P542" i="7"/>
  <c r="P541" i="7"/>
  <c r="P540" i="7"/>
  <c r="P539" i="7"/>
  <c r="P538" i="7"/>
  <c r="P537" i="7"/>
  <c r="P536" i="7"/>
  <c r="P535" i="7"/>
  <c r="P534" i="7"/>
  <c r="P531" i="7"/>
  <c r="P530" i="7"/>
  <c r="P529" i="7"/>
  <c r="P528" i="7"/>
  <c r="P527" i="7"/>
  <c r="P526" i="7"/>
  <c r="P525" i="7"/>
  <c r="P524" i="7"/>
  <c r="P522" i="7"/>
  <c r="P521" i="7"/>
  <c r="P520" i="7"/>
  <c r="P514" i="7"/>
  <c r="P511" i="7"/>
  <c r="P510" i="7"/>
  <c r="P509" i="7"/>
  <c r="P508" i="7"/>
  <c r="P507" i="7"/>
  <c r="P506" i="7"/>
  <c r="P505" i="7"/>
  <c r="P504" i="7"/>
  <c r="P503" i="7"/>
  <c r="P502" i="7"/>
  <c r="P501" i="7"/>
  <c r="P500" i="7"/>
  <c r="P499" i="7"/>
  <c r="P497" i="7"/>
  <c r="P496" i="7"/>
  <c r="P495" i="7"/>
  <c r="P494" i="7"/>
  <c r="P493" i="7"/>
  <c r="P492" i="7"/>
  <c r="P491" i="7"/>
  <c r="P488" i="7"/>
  <c r="P487" i="7"/>
  <c r="P484" i="7"/>
  <c r="P483" i="7"/>
  <c r="P482" i="7"/>
  <c r="P481" i="7"/>
  <c r="P479" i="7"/>
  <c r="P478" i="7"/>
  <c r="P477" i="7"/>
  <c r="P475" i="7"/>
  <c r="P473" i="7"/>
  <c r="P472" i="7"/>
  <c r="P471" i="7"/>
  <c r="P469" i="7"/>
  <c r="P468" i="7"/>
  <c r="P467" i="7"/>
  <c r="P466" i="7"/>
  <c r="P465" i="7"/>
  <c r="P464" i="7"/>
  <c r="P463" i="7"/>
  <c r="P462" i="7"/>
  <c r="P461" i="7"/>
  <c r="P453" i="7"/>
  <c r="P450" i="7"/>
  <c r="P448" i="7"/>
  <c r="P447" i="7"/>
  <c r="P446" i="7"/>
  <c r="P445" i="7"/>
  <c r="P444" i="7"/>
  <c r="P438" i="7"/>
  <c r="P437" i="7"/>
  <c r="P433" i="7"/>
  <c r="P431" i="7"/>
  <c r="P430" i="7"/>
  <c r="P427" i="7"/>
  <c r="P423" i="7"/>
  <c r="P421" i="7"/>
  <c r="P420" i="7"/>
  <c r="P419" i="7"/>
  <c r="P411" i="7"/>
  <c r="P410" i="7"/>
  <c r="P407" i="7"/>
  <c r="P406" i="7"/>
  <c r="P405" i="7"/>
  <c r="P392" i="7"/>
  <c r="P391" i="7"/>
  <c r="P390" i="7"/>
  <c r="P386" i="7"/>
  <c r="P383" i="7"/>
  <c r="P382" i="7"/>
  <c r="P381" i="7"/>
  <c r="P380" i="7"/>
  <c r="P379" i="7"/>
  <c r="P378" i="7"/>
  <c r="P369" i="7"/>
  <c r="P363" i="7"/>
  <c r="P362" i="7"/>
  <c r="P357" i="7"/>
  <c r="P356" i="7"/>
  <c r="P355" i="7"/>
  <c r="P354" i="7"/>
  <c r="P352" i="7"/>
  <c r="P346" i="7"/>
  <c r="P345" i="7"/>
  <c r="P343" i="7"/>
  <c r="P337" i="7"/>
  <c r="P336" i="7"/>
  <c r="P330" i="7"/>
  <c r="P329" i="7"/>
  <c r="P324" i="7"/>
  <c r="P323" i="7"/>
  <c r="P321" i="7"/>
  <c r="P320" i="7"/>
  <c r="P315" i="7"/>
  <c r="P304" i="7"/>
  <c r="P303" i="7"/>
  <c r="P301" i="7"/>
  <c r="P298" i="7"/>
  <c r="P296" i="7"/>
  <c r="P291" i="7"/>
  <c r="P290" i="7"/>
  <c r="P280" i="7"/>
  <c r="P279" i="7"/>
  <c r="P278" i="7"/>
  <c r="P273" i="7"/>
  <c r="P272" i="7"/>
  <c r="P267" i="7"/>
  <c r="P266" i="7"/>
  <c r="P264" i="7"/>
  <c r="P255" i="7"/>
  <c r="P254" i="7"/>
  <c r="P252" i="7"/>
  <c r="P246" i="7"/>
  <c r="P243" i="7"/>
  <c r="P242" i="7"/>
  <c r="P240" i="7"/>
  <c r="P234" i="7"/>
  <c r="P230" i="7"/>
  <c r="P229" i="7"/>
  <c r="P228" i="7"/>
  <c r="P226" i="7"/>
  <c r="P220" i="7"/>
  <c r="P215" i="7"/>
  <c r="P211" i="7"/>
  <c r="P210" i="7"/>
  <c r="P202" i="7"/>
  <c r="P198" i="7"/>
  <c r="P195" i="7"/>
  <c r="P194" i="7"/>
  <c r="P189" i="7"/>
  <c r="P184" i="7"/>
  <c r="P181" i="7"/>
  <c r="P180" i="7"/>
  <c r="P178" i="7"/>
  <c r="P172" i="7"/>
  <c r="P168" i="7"/>
  <c r="P167" i="7"/>
  <c r="P165" i="7"/>
  <c r="P164" i="7"/>
  <c r="P159" i="7"/>
  <c r="P152" i="7"/>
  <c r="P150" i="7"/>
  <c r="P147" i="7"/>
  <c r="P146" i="7"/>
  <c r="P140" i="7"/>
  <c r="P138" i="7"/>
  <c r="P137" i="7"/>
  <c r="P129" i="7"/>
  <c r="P98" i="7"/>
  <c r="P97" i="7"/>
  <c r="P96" i="7"/>
  <c r="P95" i="7"/>
  <c r="P94" i="7"/>
  <c r="P93" i="7"/>
  <c r="P90" i="7"/>
  <c r="P89" i="7"/>
  <c r="P86" i="7"/>
  <c r="P82" i="7"/>
  <c r="P81" i="7"/>
  <c r="P77" i="7"/>
  <c r="P73" i="7"/>
  <c r="P65" i="7"/>
  <c r="P52" i="7"/>
  <c r="P51" i="7"/>
  <c r="P45" i="7"/>
  <c r="P44" i="7"/>
  <c r="P38" i="7"/>
  <c r="P37" i="7"/>
  <c r="P36" i="7"/>
  <c r="P35" i="7"/>
  <c r="P34" i="7"/>
  <c r="P33" i="7"/>
  <c r="P30" i="7"/>
  <c r="P29" i="7"/>
  <c r="P28" i="7"/>
  <c r="P27" i="7"/>
  <c r="P26" i="7"/>
  <c r="P25" i="7"/>
  <c r="P24" i="7"/>
  <c r="P23" i="7"/>
  <c r="P22" i="7"/>
  <c r="A39" i="7"/>
  <c r="A40" i="7"/>
  <c r="A41" i="7"/>
  <c r="A42" i="7"/>
  <c r="A43" i="7"/>
  <c r="A46" i="7"/>
  <c r="A47" i="7"/>
  <c r="A49" i="7"/>
  <c r="A50" i="7"/>
  <c r="A54" i="7"/>
  <c r="A55" i="7"/>
  <c r="A56" i="7"/>
  <c r="A57" i="7"/>
  <c r="A58" i="7"/>
  <c r="A59" i="7"/>
  <c r="A61" i="7"/>
  <c r="A62" i="7"/>
  <c r="A68" i="7"/>
  <c r="A69" i="7"/>
  <c r="A70" i="7"/>
  <c r="A71" i="7"/>
  <c r="A72" i="7"/>
  <c r="A74" i="7"/>
  <c r="A75" i="7"/>
  <c r="A99" i="7"/>
  <c r="A100" i="7"/>
  <c r="A101" i="7"/>
  <c r="A102" i="7"/>
  <c r="A103" i="7"/>
  <c r="A109" i="7"/>
  <c r="A110" i="7"/>
  <c r="A111" i="7"/>
  <c r="A112" i="7"/>
  <c r="A118" i="7"/>
  <c r="A119" i="7"/>
  <c r="A120" i="7"/>
  <c r="A121" i="7"/>
  <c r="A123" i="7"/>
  <c r="A124" i="7"/>
  <c r="A125" i="7"/>
  <c r="A126" i="7"/>
  <c r="A131" i="7"/>
  <c r="A132" i="7"/>
  <c r="A133" i="7"/>
  <c r="A134" i="7"/>
  <c r="A135" i="7"/>
  <c r="A136" i="7"/>
  <c r="A141" i="7"/>
  <c r="A142" i="7"/>
  <c r="A144" i="7"/>
  <c r="A145" i="7"/>
  <c r="A148" i="7"/>
  <c r="A149" i="7"/>
  <c r="A153" i="7"/>
  <c r="A154" i="7"/>
  <c r="O557" i="7"/>
  <c r="N557" i="7"/>
  <c r="P523" i="7"/>
  <c r="P498" i="7"/>
  <c r="P449" i="7"/>
  <c r="P441" i="7"/>
  <c r="P440" i="7"/>
  <c r="P434" i="7"/>
  <c r="P429" i="7"/>
  <c r="P428" i="7"/>
  <c r="P422" i="7"/>
  <c r="P416" i="7"/>
  <c r="P414" i="7"/>
  <c r="P408" i="7"/>
  <c r="P395" i="7"/>
  <c r="P389" i="7"/>
  <c r="P370" i="7"/>
  <c r="P353" i="7"/>
  <c r="P344" i="7"/>
  <c r="P331" i="7"/>
  <c r="P322" i="7"/>
  <c r="P258" i="7"/>
  <c r="P251" i="7"/>
  <c r="P208" i="7"/>
  <c r="P197" i="7"/>
  <c r="P177" i="7"/>
  <c r="P151" i="7"/>
  <c r="P139" i="7"/>
  <c r="P32" i="7"/>
  <c r="P31" i="7"/>
  <c r="H571" i="7"/>
  <c r="O571" i="7" s="1"/>
  <c r="H570" i="7"/>
  <c r="O570" i="7" s="1"/>
  <c r="H569" i="7"/>
  <c r="O569" i="7" s="1"/>
  <c r="H568" i="7"/>
  <c r="H567" i="7"/>
  <c r="O567" i="7" s="1"/>
  <c r="H566" i="7"/>
  <c r="O566" i="7" s="1"/>
  <c r="H565" i="7"/>
  <c r="O565" i="7" s="1"/>
  <c r="H564" i="7"/>
  <c r="N564" i="7" s="1"/>
  <c r="H563" i="7"/>
  <c r="O563" i="7" s="1"/>
  <c r="H562" i="7"/>
  <c r="O562" i="7" s="1"/>
  <c r="H554" i="7"/>
  <c r="N554" i="7" s="1"/>
  <c r="H552" i="7"/>
  <c r="O552" i="7" s="1"/>
  <c r="H550" i="7"/>
  <c r="O550" i="7" s="1"/>
  <c r="H548" i="7"/>
  <c r="O548" i="7" s="1"/>
  <c r="H547" i="7"/>
  <c r="O547" i="7" s="1"/>
  <c r="H546" i="7"/>
  <c r="O546" i="7" s="1"/>
  <c r="H545" i="7"/>
  <c r="O545" i="7" s="1"/>
  <c r="H543" i="7"/>
  <c r="O543" i="7" s="1"/>
  <c r="H542" i="7"/>
  <c r="O542" i="7" s="1"/>
  <c r="H541" i="7"/>
  <c r="H540" i="7"/>
  <c r="O540" i="7" s="1"/>
  <c r="H539" i="7"/>
  <c r="H538" i="7"/>
  <c r="H537" i="7"/>
  <c r="O537" i="7" s="1"/>
  <c r="H536" i="7"/>
  <c r="O536" i="7" s="1"/>
  <c r="H535" i="7"/>
  <c r="O535" i="7" s="1"/>
  <c r="H534" i="7"/>
  <c r="O534" i="7" s="1"/>
  <c r="H531" i="7"/>
  <c r="O531" i="7" s="1"/>
  <c r="H530" i="7"/>
  <c r="O530" i="7" s="1"/>
  <c r="H529" i="7"/>
  <c r="O529" i="7" s="1"/>
  <c r="H528" i="7"/>
  <c r="H527" i="7"/>
  <c r="O527" i="7" s="1"/>
  <c r="H526" i="7"/>
  <c r="O526" i="7" s="1"/>
  <c r="H525" i="7"/>
  <c r="O525" i="7" s="1"/>
  <c r="H524" i="7"/>
  <c r="H523" i="7"/>
  <c r="O523" i="7" s="1"/>
  <c r="H522" i="7"/>
  <c r="H521" i="7"/>
  <c r="O521" i="7" s="1"/>
  <c r="H520" i="7"/>
  <c r="H514" i="7"/>
  <c r="O514" i="7" s="1"/>
  <c r="H511" i="7"/>
  <c r="N511" i="7" s="1"/>
  <c r="H510" i="7"/>
  <c r="H509" i="7"/>
  <c r="O509" i="7" s="1"/>
  <c r="H508" i="7"/>
  <c r="O508" i="7" s="1"/>
  <c r="H507" i="7"/>
  <c r="O507" i="7" s="1"/>
  <c r="H506" i="7"/>
  <c r="O506" i="7" s="1"/>
  <c r="H505" i="7"/>
  <c r="H504" i="7"/>
  <c r="O504" i="7" s="1"/>
  <c r="H503" i="7"/>
  <c r="O503" i="7" s="1"/>
  <c r="H502" i="7"/>
  <c r="O502" i="7" s="1"/>
  <c r="H501" i="7"/>
  <c r="H500" i="7"/>
  <c r="N500" i="7" s="1"/>
  <c r="H499" i="7"/>
  <c r="O499" i="7" s="1"/>
  <c r="H498" i="7"/>
  <c r="O498" i="7" s="1"/>
  <c r="H497" i="7"/>
  <c r="O497" i="7" s="1"/>
  <c r="H496" i="7"/>
  <c r="N496" i="7" s="1"/>
  <c r="H495" i="7"/>
  <c r="O495" i="7" s="1"/>
  <c r="H494" i="7"/>
  <c r="H493" i="7"/>
  <c r="M493" i="7" s="1"/>
  <c r="H492" i="7"/>
  <c r="O492" i="7" s="1"/>
  <c r="H491" i="7"/>
  <c r="O491" i="7" s="1"/>
  <c r="H488" i="7"/>
  <c r="O488" i="7" s="1"/>
  <c r="H487" i="7"/>
  <c r="H484" i="7"/>
  <c r="H483" i="7"/>
  <c r="H482" i="7"/>
  <c r="O482" i="7" s="1"/>
  <c r="H481" i="7"/>
  <c r="O481" i="7" s="1"/>
  <c r="H479" i="7"/>
  <c r="H478" i="7"/>
  <c r="O478" i="7" s="1"/>
  <c r="H477" i="7"/>
  <c r="N477" i="7" s="1"/>
  <c r="H475" i="7"/>
  <c r="O475" i="7" s="1"/>
  <c r="H473" i="7"/>
  <c r="O473" i="7" s="1"/>
  <c r="H472" i="7"/>
  <c r="O472" i="7" s="1"/>
  <c r="H471" i="7"/>
  <c r="O471" i="7" s="1"/>
  <c r="H469" i="7"/>
  <c r="O469" i="7" s="1"/>
  <c r="H468" i="7"/>
  <c r="O468" i="7" s="1"/>
  <c r="H467" i="7"/>
  <c r="H466" i="7"/>
  <c r="N466" i="7" s="1"/>
  <c r="H465" i="7"/>
  <c r="H464" i="7"/>
  <c r="O464" i="7" s="1"/>
  <c r="H463" i="7"/>
  <c r="O463" i="7" s="1"/>
  <c r="H462" i="7"/>
  <c r="O462" i="7" s="1"/>
  <c r="H461" i="7"/>
  <c r="H453" i="7"/>
  <c r="O453" i="7" s="1"/>
  <c r="H450" i="7"/>
  <c r="O450" i="7" s="1"/>
  <c r="H449" i="7"/>
  <c r="O449" i="7" s="1"/>
  <c r="H448" i="7"/>
  <c r="H447" i="7"/>
  <c r="O447" i="7" s="1"/>
  <c r="H446" i="7"/>
  <c r="H445" i="7"/>
  <c r="O445" i="7" s="1"/>
  <c r="H444" i="7"/>
  <c r="H441" i="7"/>
  <c r="M441" i="7" s="1"/>
  <c r="H440" i="7"/>
  <c r="O440" i="7" s="1"/>
  <c r="H438" i="7"/>
  <c r="O438" i="7" s="1"/>
  <c r="H437" i="7"/>
  <c r="O437" i="7" s="1"/>
  <c r="H434" i="7"/>
  <c r="O434" i="7" s="1"/>
  <c r="H433" i="7"/>
  <c r="O433" i="7" s="1"/>
  <c r="H431" i="7"/>
  <c r="O431" i="7" s="1"/>
  <c r="H430" i="7"/>
  <c r="O430" i="7" s="1"/>
  <c r="H429" i="7"/>
  <c r="N429" i="7" s="1"/>
  <c r="H428" i="7"/>
  <c r="O428" i="7" s="1"/>
  <c r="H427" i="7"/>
  <c r="O427" i="7" s="1"/>
  <c r="H423" i="7"/>
  <c r="H422" i="7"/>
  <c r="M422" i="7" s="1"/>
  <c r="H421" i="7"/>
  <c r="O421" i="7" s="1"/>
  <c r="H420" i="7"/>
  <c r="O420" i="7" s="1"/>
  <c r="H419" i="7"/>
  <c r="H416" i="7"/>
  <c r="O416" i="7" s="1"/>
  <c r="H414" i="7"/>
  <c r="H411" i="7"/>
  <c r="O411" i="7" s="1"/>
  <c r="H410" i="7"/>
  <c r="O410" i="7" s="1"/>
  <c r="H408" i="7"/>
  <c r="O408" i="7" s="1"/>
  <c r="H407" i="7"/>
  <c r="O407" i="7" s="1"/>
  <c r="H406" i="7"/>
  <c r="O406" i="7" s="1"/>
  <c r="H405" i="7"/>
  <c r="O405" i="7" s="1"/>
  <c r="H395" i="7"/>
  <c r="O395" i="7" s="1"/>
  <c r="H392" i="7"/>
  <c r="O392" i="7" s="1"/>
  <c r="H391" i="7"/>
  <c r="O391" i="7" s="1"/>
  <c r="H390" i="7"/>
  <c r="H389" i="7"/>
  <c r="O389" i="7" s="1"/>
  <c r="H386" i="7"/>
  <c r="O386" i="7" s="1"/>
  <c r="H383" i="7"/>
  <c r="O383" i="7" s="1"/>
  <c r="H382" i="7"/>
  <c r="N382" i="7" s="1"/>
  <c r="H381" i="7"/>
  <c r="H380" i="7"/>
  <c r="H379" i="7"/>
  <c r="O379" i="7" s="1"/>
  <c r="H378" i="7"/>
  <c r="O378" i="7" s="1"/>
  <c r="H38" i="7"/>
  <c r="O38" i="7" s="1"/>
  <c r="H37" i="7"/>
  <c r="H36" i="7"/>
  <c r="O36" i="7" s="1"/>
  <c r="H35" i="7"/>
  <c r="O35" i="7" s="1"/>
  <c r="H34" i="7"/>
  <c r="H33" i="7"/>
  <c r="N33" i="7" s="1"/>
  <c r="H32" i="7"/>
  <c r="O32" i="7" s="1"/>
  <c r="H31" i="7"/>
  <c r="O31" i="7" s="1"/>
  <c r="H30" i="7"/>
  <c r="O30" i="7" s="1"/>
  <c r="H29" i="7"/>
  <c r="N29" i="7" s="1"/>
  <c r="H28" i="7"/>
  <c r="O28" i="7" s="1"/>
  <c r="H27" i="7"/>
  <c r="O27" i="7" s="1"/>
  <c r="H26" i="7"/>
  <c r="O26" i="7" s="1"/>
  <c r="H25" i="7"/>
  <c r="O25" i="7" s="1"/>
  <c r="M390" i="7" l="1"/>
  <c r="M446" i="7"/>
  <c r="M522" i="7"/>
  <c r="P557" i="7"/>
  <c r="Q557" i="7" s="1"/>
  <c r="M539" i="7"/>
  <c r="Q37" i="7"/>
  <c r="Q467" i="7"/>
  <c r="Q483" i="7"/>
  <c r="Q380" i="7"/>
  <c r="Q484" i="7"/>
  <c r="Q465" i="7"/>
  <c r="Q487" i="7"/>
  <c r="Q501" i="7"/>
  <c r="Q524" i="7"/>
  <c r="P563" i="7" s="1"/>
  <c r="Q381" i="7"/>
  <c r="Q505" i="7"/>
  <c r="M477" i="7"/>
  <c r="Q444" i="7"/>
  <c r="M405" i="7"/>
  <c r="Q510" i="7"/>
  <c r="Q34" i="7"/>
  <c r="N379" i="7"/>
  <c r="Q419" i="7"/>
  <c r="O496" i="7"/>
  <c r="M379" i="7"/>
  <c r="Q496" i="7"/>
  <c r="Q462" i="7"/>
  <c r="M463" i="7"/>
  <c r="Q448" i="7"/>
  <c r="Q440" i="7"/>
  <c r="M526" i="7"/>
  <c r="Q520" i="7"/>
  <c r="N526" i="7"/>
  <c r="Q538" i="7"/>
  <c r="N422" i="7"/>
  <c r="O422" i="7"/>
  <c r="Q507" i="7"/>
  <c r="N405" i="7"/>
  <c r="Q542" i="7"/>
  <c r="O33" i="7"/>
  <c r="Q481" i="7"/>
  <c r="O511" i="7"/>
  <c r="Q529" i="7"/>
  <c r="P568" i="7" s="1"/>
  <c r="Q568" i="7" s="1"/>
  <c r="M543" i="7"/>
  <c r="O564" i="7"/>
  <c r="Q441" i="7"/>
  <c r="O382" i="7"/>
  <c r="M429" i="7"/>
  <c r="N446" i="7"/>
  <c r="O466" i="7"/>
  <c r="Q511" i="7"/>
  <c r="M530" i="7"/>
  <c r="Q423" i="7"/>
  <c r="M410" i="7"/>
  <c r="O446" i="7"/>
  <c r="O500" i="7"/>
  <c r="N410" i="7"/>
  <c r="M487" i="7"/>
  <c r="Q547" i="7"/>
  <c r="Q461" i="7"/>
  <c r="Q541" i="7"/>
  <c r="M37" i="7"/>
  <c r="N487" i="7"/>
  <c r="N522" i="7"/>
  <c r="Q535" i="7"/>
  <c r="N568" i="7"/>
  <c r="M434" i="7"/>
  <c r="M471" i="7"/>
  <c r="O522" i="7"/>
  <c r="O568" i="7"/>
  <c r="Q414" i="7"/>
  <c r="N37" i="7"/>
  <c r="N390" i="7"/>
  <c r="Q479" i="7"/>
  <c r="O390" i="7"/>
  <c r="Q416" i="7"/>
  <c r="N434" i="7"/>
  <c r="M450" i="7"/>
  <c r="N471" i="7"/>
  <c r="M504" i="7"/>
  <c r="Q528" i="7"/>
  <c r="P567" i="7" s="1"/>
  <c r="Q567" i="7" s="1"/>
  <c r="Q25" i="7"/>
  <c r="N450" i="7"/>
  <c r="N504" i="7"/>
  <c r="O554" i="7"/>
  <c r="N539" i="7"/>
  <c r="Q554" i="7"/>
  <c r="Q494" i="7"/>
  <c r="O539" i="7"/>
  <c r="M508" i="7"/>
  <c r="M26" i="7"/>
  <c r="M30" i="7"/>
  <c r="Q33" i="7"/>
  <c r="O37" i="7"/>
  <c r="Q382" i="7"/>
  <c r="M419" i="7"/>
  <c r="Q422" i="7"/>
  <c r="O429" i="7"/>
  <c r="N441" i="7"/>
  <c r="Q446" i="7"/>
  <c r="N463" i="7"/>
  <c r="Q466" i="7"/>
  <c r="O477" i="7"/>
  <c r="M482" i="7"/>
  <c r="O487" i="7"/>
  <c r="N493" i="7"/>
  <c r="M497" i="7"/>
  <c r="Q500" i="7"/>
  <c r="N508" i="7"/>
  <c r="M514" i="7"/>
  <c r="Q522" i="7"/>
  <c r="P571" i="7" s="1"/>
  <c r="Q571" i="7" s="1"/>
  <c r="N530" i="7"/>
  <c r="M536" i="7"/>
  <c r="Q539" i="7"/>
  <c r="N543" i="7"/>
  <c r="M548" i="7"/>
  <c r="N26" i="7"/>
  <c r="N30" i="7"/>
  <c r="M34" i="7"/>
  <c r="Q379" i="7"/>
  <c r="M383" i="7"/>
  <c r="Q390" i="7"/>
  <c r="Q405" i="7"/>
  <c r="Q410" i="7"/>
  <c r="N419" i="7"/>
  <c r="M423" i="7"/>
  <c r="Q429" i="7"/>
  <c r="Q434" i="7"/>
  <c r="O441" i="7"/>
  <c r="M447" i="7"/>
  <c r="Q450" i="7"/>
  <c r="M467" i="7"/>
  <c r="Q471" i="7"/>
  <c r="Q477" i="7"/>
  <c r="N482" i="7"/>
  <c r="O493" i="7"/>
  <c r="N497" i="7"/>
  <c r="M501" i="7"/>
  <c r="Q504" i="7"/>
  <c r="N514" i="7"/>
  <c r="M523" i="7"/>
  <c r="Q526" i="7"/>
  <c r="P565" i="7" s="1"/>
  <c r="N536" i="7"/>
  <c r="M540" i="7"/>
  <c r="N548" i="7"/>
  <c r="N34" i="7"/>
  <c r="M380" i="7"/>
  <c r="N383" i="7"/>
  <c r="M391" i="7"/>
  <c r="M406" i="7"/>
  <c r="M411" i="7"/>
  <c r="O419" i="7"/>
  <c r="N423" i="7"/>
  <c r="M430" i="7"/>
  <c r="M437" i="7"/>
  <c r="N447" i="7"/>
  <c r="M453" i="7"/>
  <c r="Q463" i="7"/>
  <c r="N467" i="7"/>
  <c r="M472" i="7"/>
  <c r="M478" i="7"/>
  <c r="Q493" i="7"/>
  <c r="N501" i="7"/>
  <c r="M505" i="7"/>
  <c r="Q508" i="7"/>
  <c r="N523" i="7"/>
  <c r="M527" i="7"/>
  <c r="Q530" i="7"/>
  <c r="P569" i="7" s="1"/>
  <c r="Q569" i="7" s="1"/>
  <c r="N540" i="7"/>
  <c r="Q543" i="7"/>
  <c r="N565" i="7"/>
  <c r="Q26" i="7"/>
  <c r="Q30" i="7"/>
  <c r="O34" i="7"/>
  <c r="M38" i="7"/>
  <c r="N380" i="7"/>
  <c r="N391" i="7"/>
  <c r="N406" i="7"/>
  <c r="N411" i="7"/>
  <c r="O423" i="7"/>
  <c r="N430" i="7"/>
  <c r="N437" i="7"/>
  <c r="N453" i="7"/>
  <c r="M464" i="7"/>
  <c r="O467" i="7"/>
  <c r="N472" i="7"/>
  <c r="N478" i="7"/>
  <c r="Q482" i="7"/>
  <c r="M488" i="7"/>
  <c r="M494" i="7"/>
  <c r="Q497" i="7"/>
  <c r="O501" i="7"/>
  <c r="N505" i="7"/>
  <c r="M509" i="7"/>
  <c r="Q514" i="7"/>
  <c r="N527" i="7"/>
  <c r="M531" i="7"/>
  <c r="Q536" i="7"/>
  <c r="M545" i="7"/>
  <c r="Q548" i="7"/>
  <c r="N569" i="7"/>
  <c r="O29" i="7"/>
  <c r="M27" i="7"/>
  <c r="M31" i="7"/>
  <c r="N38" i="7"/>
  <c r="O380" i="7"/>
  <c r="Q383" i="7"/>
  <c r="M444" i="7"/>
  <c r="Q447" i="7"/>
  <c r="N464" i="7"/>
  <c r="M483" i="7"/>
  <c r="N488" i="7"/>
  <c r="N494" i="7"/>
  <c r="M498" i="7"/>
  <c r="O505" i="7"/>
  <c r="N509" i="7"/>
  <c r="M520" i="7"/>
  <c r="Q523" i="7"/>
  <c r="P562" i="7" s="1"/>
  <c r="N531" i="7"/>
  <c r="M537" i="7"/>
  <c r="Q540" i="7"/>
  <c r="N545" i="7"/>
  <c r="M550" i="7"/>
  <c r="Q565" i="7"/>
  <c r="Q29" i="7"/>
  <c r="N27" i="7"/>
  <c r="N31" i="7"/>
  <c r="M386" i="7"/>
  <c r="Q391" i="7"/>
  <c r="Q406" i="7"/>
  <c r="Q411" i="7"/>
  <c r="M420" i="7"/>
  <c r="Q430" i="7"/>
  <c r="Q437" i="7"/>
  <c r="N444" i="7"/>
  <c r="M448" i="7"/>
  <c r="Q453" i="7"/>
  <c r="Q472" i="7"/>
  <c r="Q478" i="7"/>
  <c r="N483" i="7"/>
  <c r="O494" i="7"/>
  <c r="N498" i="7"/>
  <c r="N520" i="7"/>
  <c r="M524" i="7"/>
  <c r="Q527" i="7"/>
  <c r="P566" i="7" s="1"/>
  <c r="Q566" i="7" s="1"/>
  <c r="N537" i="7"/>
  <c r="M541" i="7"/>
  <c r="N550" i="7"/>
  <c r="N562" i="7"/>
  <c r="M35" i="7"/>
  <c r="Q38" i="7"/>
  <c r="N386" i="7"/>
  <c r="M392" i="7"/>
  <c r="M407" i="7"/>
  <c r="M414" i="7"/>
  <c r="N420" i="7"/>
  <c r="M427" i="7"/>
  <c r="M431" i="7"/>
  <c r="M438" i="7"/>
  <c r="O444" i="7"/>
  <c r="N448" i="7"/>
  <c r="M461" i="7"/>
  <c r="Q464" i="7"/>
  <c r="M468" i="7"/>
  <c r="M473" i="7"/>
  <c r="M479" i="7"/>
  <c r="O483" i="7"/>
  <c r="Q488" i="7"/>
  <c r="M502" i="7"/>
  <c r="Q509" i="7"/>
  <c r="O520" i="7"/>
  <c r="N524" i="7"/>
  <c r="M528" i="7"/>
  <c r="Q531" i="7"/>
  <c r="P570" i="7" s="1"/>
  <c r="Q570" i="7" s="1"/>
  <c r="N541" i="7"/>
  <c r="Q545" i="7"/>
  <c r="N566" i="7"/>
  <c r="Q492" i="7"/>
  <c r="Q27" i="7"/>
  <c r="Q31" i="7"/>
  <c r="N35" i="7"/>
  <c r="M381" i="7"/>
  <c r="N392" i="7"/>
  <c r="N407" i="7"/>
  <c r="N414" i="7"/>
  <c r="N427" i="7"/>
  <c r="N431" i="7"/>
  <c r="N438" i="7"/>
  <c r="O448" i="7"/>
  <c r="N461" i="7"/>
  <c r="M465" i="7"/>
  <c r="N468" i="7"/>
  <c r="N473" i="7"/>
  <c r="N479" i="7"/>
  <c r="M491" i="7"/>
  <c r="Q498" i="7"/>
  <c r="N502" i="7"/>
  <c r="M506" i="7"/>
  <c r="M510" i="7"/>
  <c r="O524" i="7"/>
  <c r="N528" i="7"/>
  <c r="M534" i="7"/>
  <c r="Q537" i="7"/>
  <c r="O541" i="7"/>
  <c r="M546" i="7"/>
  <c r="Q550" i="7"/>
  <c r="Q562" i="7"/>
  <c r="N570" i="7"/>
  <c r="M28" i="7"/>
  <c r="M32" i="7"/>
  <c r="N381" i="7"/>
  <c r="Q386" i="7"/>
  <c r="O414" i="7"/>
  <c r="Q420" i="7"/>
  <c r="O461" i="7"/>
  <c r="N465" i="7"/>
  <c r="O479" i="7"/>
  <c r="N491" i="7"/>
  <c r="M495" i="7"/>
  <c r="M499" i="7"/>
  <c r="N506" i="7"/>
  <c r="N510" i="7"/>
  <c r="O528" i="7"/>
  <c r="N534" i="7"/>
  <c r="M538" i="7"/>
  <c r="N546" i="7"/>
  <c r="M552" i="7"/>
  <c r="N28" i="7"/>
  <c r="N32" i="7"/>
  <c r="Q35" i="7"/>
  <c r="O381" i="7"/>
  <c r="M389" i="7"/>
  <c r="Q392" i="7"/>
  <c r="Q407" i="7"/>
  <c r="M421" i="7"/>
  <c r="Q427" i="7"/>
  <c r="Q431" i="7"/>
  <c r="Q438" i="7"/>
  <c r="M445" i="7"/>
  <c r="O465" i="7"/>
  <c r="Q468" i="7"/>
  <c r="Q473" i="7"/>
  <c r="M484" i="7"/>
  <c r="N495" i="7"/>
  <c r="N499" i="7"/>
  <c r="Q502" i="7"/>
  <c r="O510" i="7"/>
  <c r="M521" i="7"/>
  <c r="N538" i="7"/>
  <c r="N552" i="7"/>
  <c r="N563" i="7"/>
  <c r="M36" i="7"/>
  <c r="M378" i="7"/>
  <c r="N389" i="7"/>
  <c r="M395" i="7"/>
  <c r="M408" i="7"/>
  <c r="N421" i="7"/>
  <c r="M428" i="7"/>
  <c r="M433" i="7"/>
  <c r="M440" i="7"/>
  <c r="N445" i="7"/>
  <c r="M449" i="7"/>
  <c r="M469" i="7"/>
  <c r="M475" i="7"/>
  <c r="N484" i="7"/>
  <c r="Q491" i="7"/>
  <c r="M503" i="7"/>
  <c r="Q506" i="7"/>
  <c r="N521" i="7"/>
  <c r="M525" i="7"/>
  <c r="Q534" i="7"/>
  <c r="O538" i="7"/>
  <c r="M542" i="7"/>
  <c r="Q546" i="7"/>
  <c r="N567" i="7"/>
  <c r="M25" i="7"/>
  <c r="Q28" i="7"/>
  <c r="Q32" i="7"/>
  <c r="N36" i="7"/>
  <c r="N378" i="7"/>
  <c r="N395" i="7"/>
  <c r="N408" i="7"/>
  <c r="M416" i="7"/>
  <c r="N428" i="7"/>
  <c r="N433" i="7"/>
  <c r="N440" i="7"/>
  <c r="N449" i="7"/>
  <c r="M462" i="7"/>
  <c r="N469" i="7"/>
  <c r="N475" i="7"/>
  <c r="M481" i="7"/>
  <c r="O484" i="7"/>
  <c r="M492" i="7"/>
  <c r="Q495" i="7"/>
  <c r="Q499" i="7"/>
  <c r="N503" i="7"/>
  <c r="M507" i="7"/>
  <c r="N525" i="7"/>
  <c r="M529" i="7"/>
  <c r="M535" i="7"/>
  <c r="N542" i="7"/>
  <c r="M547" i="7"/>
  <c r="Q552" i="7"/>
  <c r="Q563" i="7"/>
  <c r="N571" i="7"/>
  <c r="N25" i="7"/>
  <c r="M29" i="7"/>
  <c r="M33" i="7"/>
  <c r="M382" i="7"/>
  <c r="Q389" i="7"/>
  <c r="N416" i="7"/>
  <c r="Q421" i="7"/>
  <c r="Q445" i="7"/>
  <c r="N462" i="7"/>
  <c r="M466" i="7"/>
  <c r="N481" i="7"/>
  <c r="N492" i="7"/>
  <c r="M496" i="7"/>
  <c r="M500" i="7"/>
  <c r="N507" i="7"/>
  <c r="M511" i="7"/>
  <c r="Q521" i="7"/>
  <c r="N529" i="7"/>
  <c r="N535" i="7"/>
  <c r="N547" i="7"/>
  <c r="M554" i="7"/>
  <c r="Q36" i="7"/>
  <c r="Q378" i="7"/>
  <c r="Q395" i="7"/>
  <c r="Q408" i="7"/>
  <c r="Q428" i="7"/>
  <c r="Q433" i="7"/>
  <c r="Q449" i="7"/>
  <c r="Q469" i="7"/>
  <c r="Q475" i="7"/>
  <c r="Q503" i="7"/>
  <c r="Q525" i="7"/>
  <c r="P564" i="7" s="1"/>
  <c r="Q564" i="7" s="1"/>
  <c r="M565" i="7" l="1"/>
  <c r="M568" i="7"/>
  <c r="M571" i="7"/>
  <c r="M569" i="7"/>
  <c r="M563" i="7"/>
  <c r="M562" i="7"/>
  <c r="M564" i="7"/>
  <c r="M570" i="7"/>
  <c r="M566" i="7"/>
  <c r="M567" i="7"/>
  <c r="O573" i="7"/>
  <c r="R516" i="7"/>
  <c r="O455" i="7"/>
  <c r="R397" i="7"/>
  <c r="O516" i="7"/>
  <c r="H56" i="8" s="1"/>
  <c r="O397" i="7"/>
  <c r="H50" i="8" s="1"/>
  <c r="M516" i="7"/>
  <c r="F56" i="8" s="1"/>
  <c r="N573" i="7"/>
  <c r="M455" i="7"/>
  <c r="F53" i="8" s="1"/>
  <c r="M397" i="7"/>
  <c r="F50" i="8" s="1"/>
  <c r="R455" i="7"/>
  <c r="R573" i="7"/>
  <c r="R559" i="7"/>
  <c r="N397" i="7"/>
  <c r="G50" i="8" s="1"/>
  <c r="N516" i="7"/>
  <c r="G56" i="8" s="1"/>
  <c r="O559" i="7"/>
  <c r="H59" i="8" s="1"/>
  <c r="N559" i="7"/>
  <c r="G59" i="8" s="1"/>
  <c r="M559" i="7"/>
  <c r="F59" i="8" s="1"/>
  <c r="I59" i="8" s="1"/>
  <c r="N455" i="7"/>
  <c r="G53" i="8" s="1"/>
  <c r="A15" i="7"/>
  <c r="A16" i="7"/>
  <c r="A17" i="7"/>
  <c r="A18" i="7"/>
  <c r="A19" i="7"/>
  <c r="A20" i="7"/>
  <c r="I53" i="8" l="1"/>
  <c r="I56" i="8"/>
  <c r="M573" i="7"/>
  <c r="H303" i="7"/>
  <c r="H304" i="7"/>
  <c r="A67" i="9"/>
  <c r="A68" i="9"/>
  <c r="A69" i="9"/>
  <c r="A70" i="9"/>
  <c r="A72" i="9"/>
  <c r="A73" i="9"/>
  <c r="A74" i="9"/>
  <c r="A75" i="9"/>
  <c r="A77" i="9"/>
  <c r="A78" i="9"/>
  <c r="A79" i="9"/>
  <c r="A80" i="9"/>
  <c r="E71" i="9"/>
  <c r="E75" i="9" s="1"/>
  <c r="E52" i="9"/>
  <c r="E53" i="9"/>
  <c r="E18" i="9"/>
  <c r="E17" i="9"/>
  <c r="E16" i="9"/>
  <c r="E15" i="9"/>
  <c r="E14" i="9"/>
  <c r="E13" i="9"/>
  <c r="E12" i="9"/>
  <c r="E11" i="9"/>
  <c r="E10" i="9"/>
  <c r="E9" i="9"/>
  <c r="E8" i="9"/>
  <c r="E7" i="9"/>
  <c r="E6" i="9"/>
  <c r="A10" i="7"/>
  <c r="A11" i="7"/>
  <c r="A12" i="7"/>
  <c r="A13" i="7"/>
  <c r="H300" i="7"/>
  <c r="H140" i="7"/>
  <c r="H139" i="7"/>
  <c r="O300" i="7" l="1"/>
  <c r="N300" i="7"/>
  <c r="M300" i="7"/>
  <c r="Q300" i="7"/>
  <c r="O140" i="7"/>
  <c r="N140" i="7"/>
  <c r="M140" i="7"/>
  <c r="Q140" i="7"/>
  <c r="M304" i="7"/>
  <c r="O304" i="7"/>
  <c r="N304" i="7"/>
  <c r="Q304" i="7"/>
  <c r="N139" i="7"/>
  <c r="M139" i="7"/>
  <c r="O139" i="7"/>
  <c r="Q139" i="7"/>
  <c r="O303" i="7"/>
  <c r="N303" i="7"/>
  <c r="M303" i="7"/>
  <c r="Q303" i="7"/>
  <c r="E72" i="9"/>
  <c r="E73" i="9" s="1"/>
  <c r="E74" i="9"/>
  <c r="H52" i="7" l="1"/>
  <c r="H51" i="7"/>
  <c r="H48" i="7"/>
  <c r="H44" i="7"/>
  <c r="F246" i="7"/>
  <c r="F255" i="7"/>
  <c r="F254" i="7"/>
  <c r="F253" i="7"/>
  <c r="F252" i="7"/>
  <c r="F251" i="7"/>
  <c r="F258" i="7"/>
  <c r="F243" i="7"/>
  <c r="F242" i="7"/>
  <c r="F241" i="7"/>
  <c r="F240" i="7"/>
  <c r="F234" i="7"/>
  <c r="F239" i="7"/>
  <c r="F230" i="7"/>
  <c r="F229" i="7"/>
  <c r="F228" i="7"/>
  <c r="F227" i="7"/>
  <c r="F226" i="7"/>
  <c r="F225" i="7"/>
  <c r="F220" i="7"/>
  <c r="F215" i="7"/>
  <c r="F202" i="7"/>
  <c r="F207" i="7"/>
  <c r="F208" i="7"/>
  <c r="F209" i="7"/>
  <c r="F210" i="7"/>
  <c r="F211" i="7"/>
  <c r="F195" i="7"/>
  <c r="F196" i="7"/>
  <c r="F198" i="7"/>
  <c r="F197" i="7"/>
  <c r="F194" i="7"/>
  <c r="H184" i="7"/>
  <c r="F181" i="7"/>
  <c r="F180" i="7"/>
  <c r="F179" i="7"/>
  <c r="F178" i="7"/>
  <c r="F177" i="7"/>
  <c r="F172" i="7"/>
  <c r="F168" i="7"/>
  <c r="F167" i="7"/>
  <c r="F166" i="7"/>
  <c r="F165" i="7"/>
  <c r="F164" i="7"/>
  <c r="F159" i="7"/>
  <c r="H299" i="7"/>
  <c r="H297" i="7"/>
  <c r="H296" i="7"/>
  <c r="H24" i="7"/>
  <c r="H23" i="7"/>
  <c r="H22" i="7"/>
  <c r="P21" i="7"/>
  <c r="H21" i="7"/>
  <c r="N21" i="7" s="1"/>
  <c r="H53" i="7"/>
  <c r="H45" i="7"/>
  <c r="O44" i="7" l="1"/>
  <c r="N44" i="7"/>
  <c r="M44" i="7"/>
  <c r="Q44" i="7"/>
  <c r="O45" i="7"/>
  <c r="N45" i="7"/>
  <c r="M45" i="7"/>
  <c r="Q45" i="7"/>
  <c r="M48" i="7"/>
  <c r="Q48" i="7"/>
  <c r="O48" i="7"/>
  <c r="N48" i="7"/>
  <c r="O24" i="7"/>
  <c r="N24" i="7"/>
  <c r="M24" i="7"/>
  <c r="Q24" i="7"/>
  <c r="O299" i="7"/>
  <c r="N299" i="7"/>
  <c r="M299" i="7"/>
  <c r="Q299" i="7"/>
  <c r="O51" i="7"/>
  <c r="N51" i="7"/>
  <c r="M51" i="7"/>
  <c r="Q51" i="7"/>
  <c r="M53" i="7"/>
  <c r="O53" i="7"/>
  <c r="N53" i="7"/>
  <c r="Q53" i="7"/>
  <c r="M22" i="7"/>
  <c r="O22" i="7"/>
  <c r="N22" i="7"/>
  <c r="Q22" i="7"/>
  <c r="O23" i="7"/>
  <c r="N23" i="7"/>
  <c r="G11" i="8" s="1"/>
  <c r="M23" i="7"/>
  <c r="Q23" i="7"/>
  <c r="O184" i="7"/>
  <c r="N184" i="7"/>
  <c r="M184" i="7"/>
  <c r="Q184" i="7"/>
  <c r="M296" i="7"/>
  <c r="O296" i="7"/>
  <c r="N296" i="7"/>
  <c r="Q296" i="7"/>
  <c r="O297" i="7"/>
  <c r="N297" i="7"/>
  <c r="M297" i="7"/>
  <c r="Q297" i="7"/>
  <c r="Q52" i="7"/>
  <c r="O52" i="7"/>
  <c r="N52" i="7"/>
  <c r="M52" i="7"/>
  <c r="H229" i="7"/>
  <c r="H185" i="7"/>
  <c r="H186" i="7" s="1"/>
  <c r="H187" i="7"/>
  <c r="O21" i="7"/>
  <c r="Q21" i="7"/>
  <c r="M21" i="7"/>
  <c r="R40" i="7" l="1"/>
  <c r="M55" i="7"/>
  <c r="O229" i="7"/>
  <c r="N229" i="7"/>
  <c r="M229" i="7"/>
  <c r="Q229" i="7"/>
  <c r="N40" i="7"/>
  <c r="O40" i="7"/>
  <c r="M40" i="7"/>
  <c r="F11" i="8" s="1"/>
  <c r="R55" i="7"/>
  <c r="I14" i="8" s="1"/>
  <c r="O55" i="7"/>
  <c r="N55" i="7"/>
  <c r="G14" i="8" s="1"/>
  <c r="F14" i="8"/>
  <c r="H323" i="7" l="1"/>
  <c r="H107" i="7"/>
  <c r="H106" i="7"/>
  <c r="H105" i="7"/>
  <c r="H104" i="7"/>
  <c r="H108" i="7"/>
  <c r="H115" i="7"/>
  <c r="H114" i="7"/>
  <c r="H113" i="7"/>
  <c r="H117" i="7"/>
  <c r="H116" i="7"/>
  <c r="H73" i="7"/>
  <c r="H90" i="7"/>
  <c r="H89" i="7"/>
  <c r="H88" i="7"/>
  <c r="H87" i="7"/>
  <c r="H86" i="7"/>
  <c r="H85" i="7"/>
  <c r="H84" i="7"/>
  <c r="H83" i="7"/>
  <c r="H82" i="7"/>
  <c r="H81" i="7"/>
  <c r="H80" i="7"/>
  <c r="H79" i="7"/>
  <c r="H78" i="7"/>
  <c r="H77" i="7"/>
  <c r="H76" i="7"/>
  <c r="H98" i="7"/>
  <c r="H97" i="7"/>
  <c r="H96" i="7"/>
  <c r="H95" i="7"/>
  <c r="H94" i="7"/>
  <c r="H93" i="7"/>
  <c r="H92" i="7"/>
  <c r="H91" i="7"/>
  <c r="H60" i="7"/>
  <c r="H67" i="7"/>
  <c r="H66" i="7"/>
  <c r="H65" i="7"/>
  <c r="H64" i="7"/>
  <c r="H63" i="7"/>
  <c r="O96" i="7" l="1"/>
  <c r="N96" i="7"/>
  <c r="M96" i="7"/>
  <c r="Q96" i="7"/>
  <c r="M94" i="7"/>
  <c r="N94" i="7"/>
  <c r="O94" i="7"/>
  <c r="Q94" i="7"/>
  <c r="O95" i="7"/>
  <c r="N95" i="7"/>
  <c r="M95" i="7"/>
  <c r="Q95" i="7"/>
  <c r="O116" i="7"/>
  <c r="N116" i="7"/>
  <c r="M116" i="7"/>
  <c r="Q116" i="7"/>
  <c r="O63" i="7"/>
  <c r="N63" i="7"/>
  <c r="M63" i="7"/>
  <c r="Q63" i="7"/>
  <c r="O64" i="7"/>
  <c r="N64" i="7"/>
  <c r="M64" i="7"/>
  <c r="Q64" i="7"/>
  <c r="M65" i="7"/>
  <c r="N65" i="7"/>
  <c r="O65" i="7"/>
  <c r="Q65" i="7"/>
  <c r="O60" i="7"/>
  <c r="N60" i="7"/>
  <c r="M60" i="7"/>
  <c r="Q60" i="7"/>
  <c r="Q89" i="7"/>
  <c r="O89" i="7"/>
  <c r="N89" i="7"/>
  <c r="M89" i="7"/>
  <c r="N98" i="7"/>
  <c r="M98" i="7"/>
  <c r="O98" i="7"/>
  <c r="Q98" i="7"/>
  <c r="O117" i="7"/>
  <c r="N117" i="7"/>
  <c r="M117" i="7"/>
  <c r="Q117" i="7"/>
  <c r="O114" i="7"/>
  <c r="N114" i="7"/>
  <c r="M114" i="7"/>
  <c r="Q114" i="7"/>
  <c r="O108" i="7"/>
  <c r="N108" i="7"/>
  <c r="M108" i="7"/>
  <c r="Q108" i="7"/>
  <c r="O91" i="7"/>
  <c r="N91" i="7"/>
  <c r="M91" i="7"/>
  <c r="Q91" i="7"/>
  <c r="O88" i="7"/>
  <c r="N88" i="7"/>
  <c r="M88" i="7"/>
  <c r="Q88" i="7"/>
  <c r="O73" i="7"/>
  <c r="N73" i="7"/>
  <c r="M73" i="7"/>
  <c r="Q73" i="7"/>
  <c r="O113" i="7"/>
  <c r="N113" i="7"/>
  <c r="M113" i="7"/>
  <c r="Q113" i="7"/>
  <c r="O80" i="7"/>
  <c r="N80" i="7"/>
  <c r="M80" i="7"/>
  <c r="Q80" i="7"/>
  <c r="Q66" i="7"/>
  <c r="O66" i="7"/>
  <c r="N66" i="7"/>
  <c r="M66" i="7"/>
  <c r="O82" i="7"/>
  <c r="N82" i="7"/>
  <c r="M82" i="7"/>
  <c r="Q82" i="7"/>
  <c r="M107" i="7"/>
  <c r="O107" i="7"/>
  <c r="N107" i="7"/>
  <c r="Q107" i="7"/>
  <c r="N87" i="7"/>
  <c r="M87" i="7"/>
  <c r="O87" i="7"/>
  <c r="Q87" i="7"/>
  <c r="Q97" i="7"/>
  <c r="O97" i="7"/>
  <c r="N97" i="7"/>
  <c r="M97" i="7"/>
  <c r="O90" i="7"/>
  <c r="N90" i="7"/>
  <c r="M90" i="7"/>
  <c r="Q90" i="7"/>
  <c r="M76" i="7"/>
  <c r="O76" i="7"/>
  <c r="N76" i="7"/>
  <c r="Q76" i="7"/>
  <c r="Q77" i="7"/>
  <c r="O77" i="7"/>
  <c r="N77" i="7"/>
  <c r="M77" i="7"/>
  <c r="O78" i="7"/>
  <c r="N78" i="7"/>
  <c r="M78" i="7"/>
  <c r="Q78" i="7"/>
  <c r="N79" i="7"/>
  <c r="M79" i="7"/>
  <c r="O79" i="7"/>
  <c r="Q79" i="7"/>
  <c r="Q115" i="7"/>
  <c r="O115" i="7"/>
  <c r="N115" i="7"/>
  <c r="M115" i="7"/>
  <c r="Q81" i="7"/>
  <c r="O81" i="7"/>
  <c r="N81" i="7"/>
  <c r="M81" i="7"/>
  <c r="Q67" i="7"/>
  <c r="O67" i="7"/>
  <c r="N67" i="7"/>
  <c r="M67" i="7"/>
  <c r="Q104" i="7"/>
  <c r="O104" i="7"/>
  <c r="N104" i="7"/>
  <c r="N110" i="7" s="1"/>
  <c r="M104" i="7"/>
  <c r="M110" i="7" s="1"/>
  <c r="M83" i="7"/>
  <c r="O83" i="7"/>
  <c r="N83" i="7"/>
  <c r="Q83" i="7"/>
  <c r="O105" i="7"/>
  <c r="N105" i="7"/>
  <c r="M105" i="7"/>
  <c r="Q105" i="7"/>
  <c r="O84" i="7"/>
  <c r="N84" i="7"/>
  <c r="M84" i="7"/>
  <c r="Q84" i="7"/>
  <c r="O106" i="7"/>
  <c r="N106" i="7"/>
  <c r="M106" i="7"/>
  <c r="Q106" i="7"/>
  <c r="O92" i="7"/>
  <c r="N92" i="7"/>
  <c r="M92" i="7"/>
  <c r="Q92" i="7"/>
  <c r="O85" i="7"/>
  <c r="N85" i="7"/>
  <c r="M85" i="7"/>
  <c r="Q85" i="7"/>
  <c r="Q93" i="7"/>
  <c r="O93" i="7"/>
  <c r="N93" i="7"/>
  <c r="M93" i="7"/>
  <c r="O86" i="7"/>
  <c r="N86" i="7"/>
  <c r="M86" i="7"/>
  <c r="Q86" i="7"/>
  <c r="Q323" i="7"/>
  <c r="O323" i="7"/>
  <c r="N323" i="7"/>
  <c r="M323" i="7"/>
  <c r="A126" i="9"/>
  <c r="M119" i="7" l="1"/>
  <c r="N119" i="7"/>
  <c r="E125" i="9"/>
  <c r="E124" i="9"/>
  <c r="E123" i="9"/>
  <c r="E122" i="9"/>
  <c r="E121" i="9"/>
  <c r="E120" i="9"/>
  <c r="E119" i="9"/>
  <c r="E118" i="9"/>
  <c r="E117" i="9"/>
  <c r="E116" i="9"/>
  <c r="E115" i="9"/>
  <c r="E114" i="9"/>
  <c r="E113" i="9"/>
  <c r="E112" i="9"/>
  <c r="C111" i="9"/>
  <c r="E111" i="9" s="1"/>
  <c r="E110" i="9"/>
  <c r="E109" i="9"/>
  <c r="E108" i="9"/>
  <c r="E107" i="9"/>
  <c r="E106" i="9"/>
  <c r="E105" i="9"/>
  <c r="E104" i="9"/>
  <c r="E103" i="9"/>
  <c r="E102" i="9"/>
  <c r="E101" i="9"/>
  <c r="E100" i="9"/>
  <c r="E99" i="9"/>
  <c r="E98" i="9"/>
  <c r="E97" i="9"/>
  <c r="E96" i="9"/>
  <c r="E95" i="9"/>
  <c r="E94" i="9"/>
  <c r="E93" i="9"/>
  <c r="E92" i="9"/>
  <c r="E91" i="9"/>
  <c r="E90" i="9"/>
  <c r="E88" i="9"/>
  <c r="E87" i="9"/>
  <c r="E86" i="9"/>
  <c r="E85" i="9"/>
  <c r="E84" i="9"/>
  <c r="E89" i="9"/>
  <c r="E83" i="9"/>
  <c r="E82" i="9"/>
  <c r="E81" i="9"/>
  <c r="E76" i="9"/>
  <c r="E80" i="9" s="1"/>
  <c r="E66" i="9"/>
  <c r="E70" i="9" s="1"/>
  <c r="E65" i="9"/>
  <c r="E64" i="9"/>
  <c r="E63" i="9"/>
  <c r="E55" i="9"/>
  <c r="E54" i="9"/>
  <c r="E66" i="8"/>
  <c r="J59" i="8" s="1"/>
  <c r="J58" i="8" s="1"/>
  <c r="H164" i="7"/>
  <c r="H165" i="7"/>
  <c r="H166" i="7"/>
  <c r="H167" i="7"/>
  <c r="H168" i="7"/>
  <c r="H172" i="7"/>
  <c r="H177" i="7"/>
  <c r="H178" i="7"/>
  <c r="H179" i="7"/>
  <c r="H180" i="7"/>
  <c r="H181" i="7"/>
  <c r="H189" i="7"/>
  <c r="H194" i="7"/>
  <c r="H195" i="7"/>
  <c r="H196" i="7"/>
  <c r="H197" i="7"/>
  <c r="H198" i="7"/>
  <c r="H202" i="7"/>
  <c r="H207" i="7"/>
  <c r="H208" i="7"/>
  <c r="H209" i="7"/>
  <c r="H210" i="7"/>
  <c r="H211" i="7"/>
  <c r="H215" i="7"/>
  <c r="H220" i="7"/>
  <c r="H225" i="7"/>
  <c r="H226" i="7"/>
  <c r="H227" i="7"/>
  <c r="H228" i="7"/>
  <c r="H234" i="7"/>
  <c r="H240" i="7"/>
  <c r="H241" i="7"/>
  <c r="H242" i="7"/>
  <c r="H246" i="7"/>
  <c r="H251" i="7"/>
  <c r="H252" i="7"/>
  <c r="H254" i="7"/>
  <c r="H255" i="7"/>
  <c r="H258" i="7"/>
  <c r="F263" i="7"/>
  <c r="H263" i="7" s="1"/>
  <c r="F264" i="7"/>
  <c r="H264" i="7" s="1"/>
  <c r="F265" i="7"/>
  <c r="F266" i="7"/>
  <c r="H266" i="7" s="1"/>
  <c r="F267" i="7"/>
  <c r="H267" i="7" s="1"/>
  <c r="J53" i="8" l="1"/>
  <c r="J52" i="8" s="1"/>
  <c r="J56" i="8"/>
  <c r="J55" i="8" s="1"/>
  <c r="N181" i="7"/>
  <c r="M181" i="7"/>
  <c r="O181" i="7"/>
  <c r="Q181" i="7"/>
  <c r="N226" i="7"/>
  <c r="O226" i="7"/>
  <c r="M226" i="7"/>
  <c r="Q226" i="7"/>
  <c r="M177" i="7"/>
  <c r="N177" i="7"/>
  <c r="O177" i="7"/>
  <c r="Q177" i="7"/>
  <c r="Q264" i="7"/>
  <c r="O264" i="7"/>
  <c r="N264" i="7"/>
  <c r="M264" i="7"/>
  <c r="Q178" i="7"/>
  <c r="O178" i="7"/>
  <c r="N178" i="7"/>
  <c r="M178" i="7"/>
  <c r="O172" i="7"/>
  <c r="N172" i="7"/>
  <c r="M172" i="7"/>
  <c r="Q172" i="7"/>
  <c r="O208" i="7"/>
  <c r="N208" i="7"/>
  <c r="M208" i="7"/>
  <c r="Q208" i="7"/>
  <c r="Q180" i="7"/>
  <c r="O180" i="7"/>
  <c r="N180" i="7"/>
  <c r="M180" i="7"/>
  <c r="N215" i="7"/>
  <c r="M215" i="7"/>
  <c r="O215" i="7"/>
  <c r="Q215" i="7"/>
  <c r="O210" i="7"/>
  <c r="N210" i="7"/>
  <c r="M210" i="7"/>
  <c r="Q210" i="7"/>
  <c r="O254" i="7"/>
  <c r="N254" i="7"/>
  <c r="M254" i="7"/>
  <c r="Q254" i="7"/>
  <c r="O167" i="7"/>
  <c r="N167" i="7"/>
  <c r="M167" i="7"/>
  <c r="Q167" i="7"/>
  <c r="Q225" i="7"/>
  <c r="O225" i="7"/>
  <c r="N225" i="7"/>
  <c r="M225" i="7"/>
  <c r="Q258" i="7"/>
  <c r="O258" i="7"/>
  <c r="N258" i="7"/>
  <c r="M258" i="7"/>
  <c r="O168" i="7"/>
  <c r="N168" i="7"/>
  <c r="M168" i="7"/>
  <c r="Q168" i="7"/>
  <c r="N207" i="7"/>
  <c r="O207" i="7"/>
  <c r="M207" i="7"/>
  <c r="Q207" i="7"/>
  <c r="O198" i="7"/>
  <c r="N198" i="7"/>
  <c r="M198" i="7"/>
  <c r="Q198" i="7"/>
  <c r="O240" i="7"/>
  <c r="N240" i="7"/>
  <c r="M240" i="7"/>
  <c r="Q240" i="7"/>
  <c r="Q220" i="7"/>
  <c r="O220" i="7"/>
  <c r="N220" i="7"/>
  <c r="M220" i="7"/>
  <c r="O251" i="7"/>
  <c r="N251" i="7"/>
  <c r="M251" i="7"/>
  <c r="Q251" i="7"/>
  <c r="O246" i="7"/>
  <c r="N246" i="7"/>
  <c r="M246" i="7"/>
  <c r="Q246" i="7"/>
  <c r="O242" i="7"/>
  <c r="N242" i="7"/>
  <c r="M242" i="7"/>
  <c r="Q242" i="7"/>
  <c r="O211" i="7"/>
  <c r="N211" i="7"/>
  <c r="M211" i="7"/>
  <c r="Q211" i="7"/>
  <c r="O202" i="7"/>
  <c r="N202" i="7"/>
  <c r="M202" i="7"/>
  <c r="Q202" i="7"/>
  <c r="M234" i="7"/>
  <c r="Q234" i="7"/>
  <c r="N234" i="7"/>
  <c r="O234" i="7"/>
  <c r="Q194" i="7"/>
  <c r="O194" i="7"/>
  <c r="N194" i="7"/>
  <c r="M194" i="7"/>
  <c r="O266" i="7"/>
  <c r="N266" i="7"/>
  <c r="M266" i="7"/>
  <c r="Q266" i="7"/>
  <c r="M263" i="7"/>
  <c r="O263" i="7"/>
  <c r="N263" i="7"/>
  <c r="Q263" i="7"/>
  <c r="O255" i="7"/>
  <c r="N255" i="7"/>
  <c r="M255" i="7"/>
  <c r="Q255" i="7"/>
  <c r="N252" i="7"/>
  <c r="M252" i="7"/>
  <c r="O252" i="7"/>
  <c r="Q252" i="7"/>
  <c r="M165" i="7"/>
  <c r="N165" i="7"/>
  <c r="O165" i="7"/>
  <c r="Q165" i="7"/>
  <c r="Q164" i="7"/>
  <c r="O164" i="7"/>
  <c r="N164" i="7"/>
  <c r="M164" i="7"/>
  <c r="Q197" i="7"/>
  <c r="O197" i="7"/>
  <c r="N197" i="7"/>
  <c r="M197" i="7"/>
  <c r="M195" i="7"/>
  <c r="O195" i="7"/>
  <c r="N195" i="7"/>
  <c r="Q195" i="7"/>
  <c r="O228" i="7"/>
  <c r="N228" i="7"/>
  <c r="M228" i="7"/>
  <c r="Q228" i="7"/>
  <c r="O267" i="7"/>
  <c r="N267" i="7"/>
  <c r="M267" i="7"/>
  <c r="Q267" i="7"/>
  <c r="O189" i="7"/>
  <c r="N189" i="7"/>
  <c r="M189" i="7"/>
  <c r="Q189" i="7"/>
  <c r="J14" i="8"/>
  <c r="J13" i="8" s="1"/>
  <c r="E67" i="9"/>
  <c r="E68" i="9" s="1"/>
  <c r="E69" i="9"/>
  <c r="E77" i="9"/>
  <c r="E78" i="9" s="1"/>
  <c r="E79" i="9"/>
  <c r="H235" i="7"/>
  <c r="H236" i="7" s="1"/>
  <c r="H159" i="7"/>
  <c r="H247" i="7"/>
  <c r="H248" i="7" s="1"/>
  <c r="H249" i="7"/>
  <c r="H261" i="7"/>
  <c r="H259" i="7"/>
  <c r="H260" i="7" s="1"/>
  <c r="H175" i="7"/>
  <c r="H237" i="7"/>
  <c r="H221" i="7"/>
  <c r="H222" i="7" s="1"/>
  <c r="H265" i="7"/>
  <c r="H253" i="7"/>
  <c r="H243" i="7"/>
  <c r="H239" i="7"/>
  <c r="H230" i="7"/>
  <c r="H216" i="7"/>
  <c r="H217" i="7" s="1"/>
  <c r="H203" i="7"/>
  <c r="H204" i="7" s="1"/>
  <c r="H190" i="7"/>
  <c r="H191" i="7" s="1"/>
  <c r="H223" i="7"/>
  <c r="H218" i="7"/>
  <c r="H205" i="7"/>
  <c r="H192" i="7"/>
  <c r="H173" i="7"/>
  <c r="H174" i="7" s="1"/>
  <c r="O159" i="7" l="1"/>
  <c r="N159" i="7"/>
  <c r="M159" i="7"/>
  <c r="Q159" i="7"/>
  <c r="Q230" i="7"/>
  <c r="O230" i="7"/>
  <c r="N230" i="7"/>
  <c r="M230" i="7"/>
  <c r="O239" i="7"/>
  <c r="N239" i="7"/>
  <c r="M239" i="7"/>
  <c r="Q239" i="7"/>
  <c r="O243" i="7"/>
  <c r="N243" i="7"/>
  <c r="M243" i="7"/>
  <c r="Q243" i="7"/>
  <c r="H162" i="7"/>
  <c r="H160" i="7"/>
  <c r="H161" i="7" s="1"/>
  <c r="P14" i="7" l="1"/>
  <c r="H14" i="7"/>
  <c r="M14" i="7" s="1"/>
  <c r="M16" i="7" s="1"/>
  <c r="F8" i="8" s="1"/>
  <c r="N14" i="7" l="1"/>
  <c r="N16" i="7" s="1"/>
  <c r="G8" i="8" s="1"/>
  <c r="O14" i="7"/>
  <c r="O16" i="7" s="1"/>
  <c r="H8" i="8" s="1"/>
  <c r="Q14" i="7"/>
  <c r="R16" i="7" s="1"/>
  <c r="I8" i="8" l="1"/>
  <c r="J8" i="8" s="1"/>
  <c r="H280" i="7"/>
  <c r="H279" i="7"/>
  <c r="H278" i="7"/>
  <c r="H272" i="7"/>
  <c r="H152" i="7"/>
  <c r="H151" i="7"/>
  <c r="H150" i="7"/>
  <c r="H147" i="7"/>
  <c r="H143" i="7"/>
  <c r="H298" i="7"/>
  <c r="H273" i="7"/>
  <c r="H138" i="7"/>
  <c r="H290" i="7"/>
  <c r="H301" i="7"/>
  <c r="H146" i="7"/>
  <c r="H137" i="7"/>
  <c r="O290" i="7" l="1"/>
  <c r="N290" i="7"/>
  <c r="M290" i="7"/>
  <c r="Q290" i="7"/>
  <c r="Q301" i="7"/>
  <c r="O301" i="7"/>
  <c r="N301" i="7"/>
  <c r="M301" i="7"/>
  <c r="Q138" i="7"/>
  <c r="O138" i="7"/>
  <c r="N138" i="7"/>
  <c r="M138" i="7"/>
  <c r="O143" i="7"/>
  <c r="N143" i="7"/>
  <c r="M143" i="7"/>
  <c r="Q143" i="7"/>
  <c r="O151" i="7"/>
  <c r="N151" i="7"/>
  <c r="M151" i="7"/>
  <c r="Q151" i="7"/>
  <c r="Q273" i="7"/>
  <c r="O273" i="7"/>
  <c r="N273" i="7"/>
  <c r="M273" i="7"/>
  <c r="M147" i="7"/>
  <c r="O147" i="7"/>
  <c r="N147" i="7"/>
  <c r="Q147" i="7"/>
  <c r="O150" i="7"/>
  <c r="N150" i="7"/>
  <c r="M150" i="7"/>
  <c r="Q150" i="7"/>
  <c r="M272" i="7"/>
  <c r="N272" i="7"/>
  <c r="O272" i="7"/>
  <c r="Q272" i="7"/>
  <c r="O137" i="7"/>
  <c r="N137" i="7"/>
  <c r="M137" i="7"/>
  <c r="Q137" i="7"/>
  <c r="O298" i="7"/>
  <c r="N298" i="7"/>
  <c r="M298" i="7"/>
  <c r="Q298" i="7"/>
  <c r="O152" i="7"/>
  <c r="N152" i="7"/>
  <c r="M152" i="7"/>
  <c r="Q152" i="7"/>
  <c r="O278" i="7"/>
  <c r="N278" i="7"/>
  <c r="M278" i="7"/>
  <c r="Q278" i="7"/>
  <c r="O279" i="7"/>
  <c r="N279" i="7"/>
  <c r="M279" i="7"/>
  <c r="Q279" i="7"/>
  <c r="M280" i="7"/>
  <c r="O280" i="7"/>
  <c r="N280" i="7"/>
  <c r="Q280" i="7"/>
  <c r="Q146" i="7"/>
  <c r="O146" i="7"/>
  <c r="N146" i="7"/>
  <c r="M146" i="7"/>
  <c r="O269" i="7"/>
  <c r="N269" i="7"/>
  <c r="F28" i="8"/>
  <c r="R269" i="7"/>
  <c r="F30" i="8" l="1"/>
  <c r="F27" i="8"/>
  <c r="H370" i="7" l="1"/>
  <c r="F337" i="7"/>
  <c r="H337" i="7" s="1"/>
  <c r="H336" i="7"/>
  <c r="H322" i="7"/>
  <c r="H324" i="7"/>
  <c r="H128" i="7"/>
  <c r="H129" i="7"/>
  <c r="H130" i="7"/>
  <c r="H127" i="7"/>
  <c r="H122" i="7"/>
  <c r="H344" i="7"/>
  <c r="H345" i="7"/>
  <c r="H346" i="7"/>
  <c r="H356" i="7"/>
  <c r="H353" i="7"/>
  <c r="H354" i="7"/>
  <c r="H355" i="7"/>
  <c r="H357" i="7"/>
  <c r="H352" i="7"/>
  <c r="H330" i="7"/>
  <c r="H329" i="7"/>
  <c r="H343" i="7"/>
  <c r="H363" i="7"/>
  <c r="H362" i="7"/>
  <c r="H369" i="7"/>
  <c r="H331" i="7"/>
  <c r="H321" i="7"/>
  <c r="H320" i="7"/>
  <c r="H315" i="7"/>
  <c r="H291" i="7"/>
  <c r="H285" i="7"/>
  <c r="N275" i="7"/>
  <c r="G29" i="8" s="1"/>
  <c r="P9" i="7"/>
  <c r="H9" i="7"/>
  <c r="N9" i="7" s="1"/>
  <c r="N11" i="7" s="1"/>
  <c r="G7" i="8" s="1"/>
  <c r="A8" i="7"/>
  <c r="A7" i="7"/>
  <c r="M346" i="7" l="1"/>
  <c r="N346" i="7"/>
  <c r="O346" i="7"/>
  <c r="Q346" i="7"/>
  <c r="O356" i="7"/>
  <c r="N356" i="7"/>
  <c r="M356" i="7"/>
  <c r="Q356" i="7"/>
  <c r="O344" i="7"/>
  <c r="N344" i="7"/>
  <c r="M344" i="7"/>
  <c r="Q344" i="7"/>
  <c r="N130" i="7"/>
  <c r="M130" i="7"/>
  <c r="Q130" i="7"/>
  <c r="O130" i="7"/>
  <c r="O329" i="7"/>
  <c r="N329" i="7"/>
  <c r="M329" i="7"/>
  <c r="Q329" i="7"/>
  <c r="Q354" i="7"/>
  <c r="O354" i="7"/>
  <c r="N354" i="7"/>
  <c r="M354" i="7"/>
  <c r="O315" i="7"/>
  <c r="O317" i="7" s="1"/>
  <c r="H36" i="8" s="1"/>
  <c r="N315" i="7"/>
  <c r="M315" i="7"/>
  <c r="M317" i="7" s="1"/>
  <c r="F36" i="8" s="1"/>
  <c r="Q315" i="7"/>
  <c r="O321" i="7"/>
  <c r="N321" i="7"/>
  <c r="M321" i="7"/>
  <c r="Q321" i="7"/>
  <c r="O369" i="7"/>
  <c r="N369" i="7"/>
  <c r="M369" i="7"/>
  <c r="Q369" i="7"/>
  <c r="O128" i="7"/>
  <c r="N128" i="7"/>
  <c r="M128" i="7"/>
  <c r="Q128" i="7"/>
  <c r="O336" i="7"/>
  <c r="N336" i="7"/>
  <c r="M336" i="7"/>
  <c r="Q336" i="7"/>
  <c r="O285" i="7"/>
  <c r="O287" i="7" s="1"/>
  <c r="H31" i="8" s="1"/>
  <c r="N285" i="7"/>
  <c r="N287" i="7" s="1"/>
  <c r="G31" i="8" s="1"/>
  <c r="M285" i="7"/>
  <c r="M287" i="7" s="1"/>
  <c r="F31" i="8" s="1"/>
  <c r="Q285" i="7"/>
  <c r="R287" i="7" s="1"/>
  <c r="O291" i="7"/>
  <c r="O293" i="7" s="1"/>
  <c r="H32" i="8" s="1"/>
  <c r="N291" i="7"/>
  <c r="N293" i="7" s="1"/>
  <c r="G32" i="8" s="1"/>
  <c r="M291" i="7"/>
  <c r="M293" i="7" s="1"/>
  <c r="F32" i="8" s="1"/>
  <c r="Q291" i="7"/>
  <c r="R293" i="7" s="1"/>
  <c r="Q345" i="7"/>
  <c r="O345" i="7"/>
  <c r="N345" i="7"/>
  <c r="M345" i="7"/>
  <c r="O331" i="7"/>
  <c r="N331" i="7"/>
  <c r="M331" i="7"/>
  <c r="Q331" i="7"/>
  <c r="O127" i="7"/>
  <c r="N127" i="7"/>
  <c r="M127" i="7"/>
  <c r="M132" i="7" s="1"/>
  <c r="Q127" i="7"/>
  <c r="O129" i="7"/>
  <c r="N129" i="7"/>
  <c r="M129" i="7"/>
  <c r="Q129" i="7"/>
  <c r="O337" i="7"/>
  <c r="N337" i="7"/>
  <c r="M337" i="7"/>
  <c r="Q337" i="7"/>
  <c r="O353" i="7"/>
  <c r="N353" i="7"/>
  <c r="M353" i="7"/>
  <c r="Q353" i="7"/>
  <c r="Q320" i="7"/>
  <c r="O320" i="7"/>
  <c r="N320" i="7"/>
  <c r="M320" i="7"/>
  <c r="M122" i="7"/>
  <c r="M124" i="7" s="1"/>
  <c r="O122" i="7"/>
  <c r="Q122" i="7"/>
  <c r="N122" i="7"/>
  <c r="O362" i="7"/>
  <c r="N362" i="7"/>
  <c r="M362" i="7"/>
  <c r="Q362" i="7"/>
  <c r="M363" i="7"/>
  <c r="N363" i="7"/>
  <c r="O363" i="7"/>
  <c r="Q363" i="7"/>
  <c r="M343" i="7"/>
  <c r="Q343" i="7"/>
  <c r="O343" i="7"/>
  <c r="N343" i="7"/>
  <c r="O324" i="7"/>
  <c r="N324" i="7"/>
  <c r="M324" i="7"/>
  <c r="Q324" i="7"/>
  <c r="M330" i="7"/>
  <c r="O330" i="7"/>
  <c r="N330" i="7"/>
  <c r="Q330" i="7"/>
  <c r="N322" i="7"/>
  <c r="M322" i="7"/>
  <c r="O322" i="7"/>
  <c r="Q322" i="7"/>
  <c r="O352" i="7"/>
  <c r="N352" i="7"/>
  <c r="M352" i="7"/>
  <c r="Q352" i="7"/>
  <c r="O357" i="7"/>
  <c r="N357" i="7"/>
  <c r="M357" i="7"/>
  <c r="Q357" i="7"/>
  <c r="N355" i="7"/>
  <c r="M355" i="7"/>
  <c r="O355" i="7"/>
  <c r="Q355" i="7"/>
  <c r="O370" i="7"/>
  <c r="N370" i="7"/>
  <c r="N372" i="7" s="1"/>
  <c r="M370" i="7"/>
  <c r="Q370" i="7"/>
  <c r="R306" i="7"/>
  <c r="R282" i="7"/>
  <c r="F22" i="8"/>
  <c r="M306" i="7"/>
  <c r="F33" i="8" s="1"/>
  <c r="N306" i="7"/>
  <c r="G33" i="8" s="1"/>
  <c r="O306" i="7"/>
  <c r="H33" i="8" s="1"/>
  <c r="M275" i="7"/>
  <c r="F29" i="8" s="1"/>
  <c r="N282" i="7"/>
  <c r="G30" i="8" s="1"/>
  <c r="R275" i="7"/>
  <c r="O282" i="7"/>
  <c r="H30" i="8" s="1"/>
  <c r="G22" i="8"/>
  <c r="O275" i="7"/>
  <c r="H29" i="8" s="1"/>
  <c r="O154" i="7"/>
  <c r="H27" i="8" s="1"/>
  <c r="M9" i="7"/>
  <c r="M11" i="7" s="1"/>
  <c r="F7" i="8" s="1"/>
  <c r="O9" i="7"/>
  <c r="O11" i="7" s="1"/>
  <c r="H7" i="8" s="1"/>
  <c r="Q9" i="7"/>
  <c r="R11" i="7" s="1"/>
  <c r="A9" i="7"/>
  <c r="Q576" i="7" l="1"/>
  <c r="G47" i="8"/>
  <c r="N366" i="7"/>
  <c r="N333" i="7"/>
  <c r="G38" i="8" s="1"/>
  <c r="A14" i="7"/>
  <c r="R326" i="7"/>
  <c r="M348" i="7"/>
  <c r="F42" i="8" s="1"/>
  <c r="M339" i="7"/>
  <c r="F39" i="8" s="1"/>
  <c r="R372" i="7"/>
  <c r="I7" i="8"/>
  <c r="J7" i="8" s="1"/>
  <c r="J6" i="8" s="1"/>
  <c r="R333" i="7"/>
  <c r="M333" i="7"/>
  <c r="F38" i="8" s="1"/>
  <c r="M372" i="7"/>
  <c r="R339" i="7"/>
  <c r="M69" i="7"/>
  <c r="F17" i="8" s="1"/>
  <c r="F23" i="8"/>
  <c r="M100" i="7"/>
  <c r="F18" i="8" s="1"/>
  <c r="R124" i="7"/>
  <c r="R110" i="7"/>
  <c r="F24" i="8"/>
  <c r="R132" i="7"/>
  <c r="F21" i="8"/>
  <c r="M326" i="7"/>
  <c r="F37" i="8" s="1"/>
  <c r="M366" i="7"/>
  <c r="M359" i="7"/>
  <c r="O69" i="7"/>
  <c r="O326" i="7"/>
  <c r="H37" i="8" s="1"/>
  <c r="N339" i="7"/>
  <c r="G39" i="8" s="1"/>
  <c r="O100" i="7"/>
  <c r="H18" i="8" s="1"/>
  <c r="R100" i="7"/>
  <c r="N100" i="7"/>
  <c r="G18" i="8" s="1"/>
  <c r="O339" i="7"/>
  <c r="H39" i="8" s="1"/>
  <c r="O132" i="7"/>
  <c r="H24" i="8" s="1"/>
  <c r="N132" i="7"/>
  <c r="G24" i="8" s="1"/>
  <c r="O124" i="7"/>
  <c r="H23" i="8" s="1"/>
  <c r="N124" i="7"/>
  <c r="G23" i="8" s="1"/>
  <c r="G21" i="8"/>
  <c r="O333" i="7"/>
  <c r="H38" i="8" s="1"/>
  <c r="O359" i="7"/>
  <c r="N359" i="7"/>
  <c r="N348" i="7"/>
  <c r="G42" i="8" s="1"/>
  <c r="R154" i="7"/>
  <c r="O366" i="7"/>
  <c r="R366" i="7"/>
  <c r="R359" i="7"/>
  <c r="O372" i="7"/>
  <c r="O348" i="7"/>
  <c r="H42" i="8" s="1"/>
  <c r="R348" i="7"/>
  <c r="R317" i="7"/>
  <c r="N326" i="7"/>
  <c r="G37" i="8" s="1"/>
  <c r="N317" i="7"/>
  <c r="G36" i="8" s="1"/>
  <c r="R119" i="7"/>
  <c r="O119" i="7"/>
  <c r="H22" i="8" s="1"/>
  <c r="N154" i="7"/>
  <c r="G27" i="8" s="1"/>
  <c r="O110" i="7"/>
  <c r="H21" i="8" s="1"/>
  <c r="R69" i="7"/>
  <c r="N69" i="7"/>
  <c r="G17" i="8" s="1"/>
  <c r="F45" i="8" l="1"/>
  <c r="G45" i="8"/>
  <c r="F46" i="8"/>
  <c r="H46" i="8"/>
  <c r="H45" i="8"/>
  <c r="G46" i="8"/>
  <c r="H47" i="8"/>
  <c r="F47" i="8"/>
  <c r="A21" i="7"/>
  <c r="A22" i="7" s="1"/>
  <c r="H17" i="8"/>
  <c r="H11" i="8"/>
  <c r="I11" i="8" s="1"/>
  <c r="J11" i="8" s="1"/>
  <c r="J10" i="8" s="1"/>
  <c r="H14" i="8"/>
  <c r="B3" i="9"/>
  <c r="B2" i="9"/>
  <c r="J3" i="8"/>
  <c r="D4" i="8"/>
  <c r="D3" i="8"/>
  <c r="A576" i="7"/>
  <c r="I50" i="8" l="1"/>
  <c r="J50" i="8" s="1"/>
  <c r="J49" i="8" s="1"/>
  <c r="A23" i="7"/>
  <c r="A24" i="7" s="1"/>
  <c r="A5" i="9"/>
  <c r="A25" i="7" l="1"/>
  <c r="A26" i="7" s="1"/>
  <c r="A6" i="9"/>
  <c r="A7" i="9" s="1"/>
  <c r="A27" i="7" l="1"/>
  <c r="A28" i="7" s="1"/>
  <c r="A8" i="9"/>
  <c r="A9" i="9" s="1"/>
  <c r="I24" i="8"/>
  <c r="J24" i="8" s="1"/>
  <c r="A29" i="7" l="1"/>
  <c r="A10" i="9"/>
  <c r="A11" i="9" s="1"/>
  <c r="I18" i="8"/>
  <c r="J18" i="8" s="1"/>
  <c r="I27" i="8"/>
  <c r="J27" i="8" s="1"/>
  <c r="I21" i="8"/>
  <c r="J21" i="8" s="1"/>
  <c r="I23" i="8"/>
  <c r="J23" i="8" s="1"/>
  <c r="A30" i="7" l="1"/>
  <c r="A31" i="7" s="1"/>
  <c r="A32" i="7" s="1"/>
  <c r="A33" i="7" s="1"/>
  <c r="A34" i="7" s="1"/>
  <c r="A35" i="7" s="1"/>
  <c r="A36" i="7" s="1"/>
  <c r="A37" i="7" s="1"/>
  <c r="A38" i="7" s="1"/>
  <c r="A44" i="7" s="1"/>
  <c r="A45" i="7" s="1"/>
  <c r="A48" i="7" s="1"/>
  <c r="A51" i="7" s="1"/>
  <c r="A52" i="7" s="1"/>
  <c r="A53" i="7" s="1"/>
  <c r="A60" i="7" s="1"/>
  <c r="A63" i="7" s="1"/>
  <c r="A64" i="7" s="1"/>
  <c r="A65" i="7" s="1"/>
  <c r="A66" i="7" s="1"/>
  <c r="A67" i="7" s="1"/>
  <c r="A73"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104" i="7" s="1"/>
  <c r="A105" i="7" s="1"/>
  <c r="A106" i="7" s="1"/>
  <c r="A107" i="7" s="1"/>
  <c r="A108" i="7" s="1"/>
  <c r="A113" i="7" s="1"/>
  <c r="A114" i="7" s="1"/>
  <c r="A115" i="7" s="1"/>
  <c r="A116" i="7" s="1"/>
  <c r="A117" i="7" s="1"/>
  <c r="A122" i="7" s="1"/>
  <c r="A127" i="7" s="1"/>
  <c r="A128" i="7" s="1"/>
  <c r="A129" i="7" s="1"/>
  <c r="A130" i="7" s="1"/>
  <c r="A137" i="7" s="1"/>
  <c r="A138" i="7" s="1"/>
  <c r="A139" i="7" s="1"/>
  <c r="A140" i="7" s="1"/>
  <c r="A143" i="7" s="1"/>
  <c r="A146" i="7" s="1"/>
  <c r="A147" i="7" s="1"/>
  <c r="A150" i="7" s="1"/>
  <c r="A151" i="7" s="1"/>
  <c r="A152" i="7" s="1"/>
  <c r="A159" i="7" s="1"/>
  <c r="A164" i="7" s="1"/>
  <c r="A165" i="7" s="1"/>
  <c r="A167" i="7" s="1"/>
  <c r="A168" i="7" s="1"/>
  <c r="A172" i="7" s="1"/>
  <c r="A177" i="7" s="1"/>
  <c r="A178" i="7" s="1"/>
  <c r="A180" i="7" s="1"/>
  <c r="A181" i="7" s="1"/>
  <c r="A184" i="7" s="1"/>
  <c r="A189" i="7" s="1"/>
  <c r="A194" i="7" s="1"/>
  <c r="A195" i="7" s="1"/>
  <c r="A197" i="7" s="1"/>
  <c r="A198" i="7" s="1"/>
  <c r="A202" i="7" s="1"/>
  <c r="A207" i="7" s="1"/>
  <c r="A208" i="7" s="1"/>
  <c r="A210" i="7" s="1"/>
  <c r="A211" i="7" s="1"/>
  <c r="A215" i="7" s="1"/>
  <c r="A220" i="7" s="1"/>
  <c r="A225" i="7" s="1"/>
  <c r="A226" i="7" s="1"/>
  <c r="A228" i="7" s="1"/>
  <c r="A229" i="7" s="1"/>
  <c r="A230" i="7" s="1"/>
  <c r="A234" i="7" s="1"/>
  <c r="A239" i="7" s="1"/>
  <c r="A240" i="7" s="1"/>
  <c r="A242" i="7" s="1"/>
  <c r="A243" i="7" s="1"/>
  <c r="A246" i="7" s="1"/>
  <c r="A251" i="7" s="1"/>
  <c r="A252" i="7" s="1"/>
  <c r="A254" i="7" s="1"/>
  <c r="A255" i="7" s="1"/>
  <c r="A258" i="7" s="1"/>
  <c r="A263" i="7" s="1"/>
  <c r="A264" i="7" s="1"/>
  <c r="A266" i="7" s="1"/>
  <c r="A267" i="7" s="1"/>
  <c r="A272" i="7" s="1"/>
  <c r="A273" i="7" s="1"/>
  <c r="A278" i="7" s="1"/>
  <c r="A279" i="7" s="1"/>
  <c r="A280" i="7" s="1"/>
  <c r="A285" i="7" s="1"/>
  <c r="A290" i="7" s="1"/>
  <c r="A291" i="7" s="1"/>
  <c r="A296" i="7" s="1"/>
  <c r="A297" i="7" s="1"/>
  <c r="A298" i="7" s="1"/>
  <c r="A299" i="7" s="1"/>
  <c r="A300" i="7" s="1"/>
  <c r="A301" i="7" s="1"/>
  <c r="A303" i="7" s="1"/>
  <c r="A304" i="7" s="1"/>
  <c r="A315" i="7" s="1"/>
  <c r="A320" i="7" s="1"/>
  <c r="A321" i="7" s="1"/>
  <c r="A322" i="7" s="1"/>
  <c r="A323" i="7" s="1"/>
  <c r="A324" i="7" s="1"/>
  <c r="A329" i="7" s="1"/>
  <c r="A330" i="7" s="1"/>
  <c r="A331" i="7" s="1"/>
  <c r="A336" i="7" s="1"/>
  <c r="A337" i="7" s="1"/>
  <c r="A343" i="7" s="1"/>
  <c r="A344" i="7" s="1"/>
  <c r="A345" i="7" s="1"/>
  <c r="A346" i="7" s="1"/>
  <c r="A352" i="7" s="1"/>
  <c r="A353" i="7" s="1"/>
  <c r="A354" i="7" s="1"/>
  <c r="A355" i="7" s="1"/>
  <c r="A356" i="7" s="1"/>
  <c r="A357" i="7" s="1"/>
  <c r="A362" i="7" s="1"/>
  <c r="A363" i="7" s="1"/>
  <c r="A369" i="7" s="1"/>
  <c r="A370" i="7" s="1"/>
  <c r="A378" i="7" s="1"/>
  <c r="A379" i="7" s="1"/>
  <c r="A380" i="7" s="1"/>
  <c r="A381" i="7" s="1"/>
  <c r="A382" i="7" s="1"/>
  <c r="A383" i="7" s="1"/>
  <c r="A386" i="7" s="1"/>
  <c r="A389" i="7" s="1"/>
  <c r="A390" i="7" s="1"/>
  <c r="A391" i="7" s="1"/>
  <c r="A392" i="7" s="1"/>
  <c r="A395" i="7" s="1"/>
  <c r="A405" i="7" s="1"/>
  <c r="A406" i="7" s="1"/>
  <c r="A407" i="7" s="1"/>
  <c r="A408" i="7" s="1"/>
  <c r="A410" i="7" s="1"/>
  <c r="A411" i="7" s="1"/>
  <c r="A414" i="7" s="1"/>
  <c r="A416" i="7" s="1"/>
  <c r="A419" i="7" s="1"/>
  <c r="A420" i="7" s="1"/>
  <c r="A421" i="7" s="1"/>
  <c r="A422" i="7" s="1"/>
  <c r="A423" i="7" s="1"/>
  <c r="A427" i="7" s="1"/>
  <c r="A428" i="7" s="1"/>
  <c r="A429" i="7" s="1"/>
  <c r="A430" i="7" s="1"/>
  <c r="A431" i="7" s="1"/>
  <c r="A433" i="7" s="1"/>
  <c r="A434" i="7" s="1"/>
  <c r="A437" i="7" s="1"/>
  <c r="A438" i="7" s="1"/>
  <c r="A440" i="7" s="1"/>
  <c r="A441" i="7" s="1"/>
  <c r="A444" i="7" s="1"/>
  <c r="A445" i="7" s="1"/>
  <c r="A446" i="7" s="1"/>
  <c r="A447" i="7" s="1"/>
  <c r="A448" i="7" s="1"/>
  <c r="A449" i="7" s="1"/>
  <c r="A450" i="7" s="1"/>
  <c r="A453" i="7" s="1"/>
  <c r="A461" i="7" s="1"/>
  <c r="A462" i="7" s="1"/>
  <c r="A463" i="7" s="1"/>
  <c r="A464" i="7" s="1"/>
  <c r="A465" i="7" s="1"/>
  <c r="A466" i="7" s="1"/>
  <c r="A467" i="7" s="1"/>
  <c r="A468" i="7" s="1"/>
  <c r="A469" i="7" s="1"/>
  <c r="A471" i="7" s="1"/>
  <c r="A472" i="7" s="1"/>
  <c r="A473" i="7" s="1"/>
  <c r="A475" i="7" s="1"/>
  <c r="A477" i="7" s="1"/>
  <c r="A478" i="7" s="1"/>
  <c r="A479" i="7" s="1"/>
  <c r="A481" i="7" s="1"/>
  <c r="A482" i="7" s="1"/>
  <c r="A483" i="7" s="1"/>
  <c r="A484" i="7" s="1"/>
  <c r="A487" i="7" s="1"/>
  <c r="A488"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4" i="7" s="1"/>
  <c r="A520" i="7" s="1"/>
  <c r="A521" i="7" s="1"/>
  <c r="A522" i="7" s="1"/>
  <c r="A523" i="7" s="1"/>
  <c r="A524" i="7" s="1"/>
  <c r="A525" i="7" s="1"/>
  <c r="A526" i="7" s="1"/>
  <c r="A527" i="7" s="1"/>
  <c r="A528" i="7" s="1"/>
  <c r="A529" i="7" s="1"/>
  <c r="A530" i="7" s="1"/>
  <c r="A531" i="7" s="1"/>
  <c r="A534" i="7" s="1"/>
  <c r="A535" i="7" s="1"/>
  <c r="A536" i="7" s="1"/>
  <c r="A537" i="7" s="1"/>
  <c r="A538" i="7" s="1"/>
  <c r="A539" i="7" s="1"/>
  <c r="A540" i="7" s="1"/>
  <c r="A541" i="7" s="1"/>
  <c r="A542" i="7" s="1"/>
  <c r="A543" i="7" s="1"/>
  <c r="A545" i="7" s="1"/>
  <c r="A546" i="7" s="1"/>
  <c r="A547" i="7" s="1"/>
  <c r="A548" i="7" s="1"/>
  <c r="A550" i="7" s="1"/>
  <c r="A552" i="7" s="1"/>
  <c r="A554" i="7" s="1"/>
  <c r="A557" i="7" s="1"/>
  <c r="A562" i="7" s="1"/>
  <c r="A563" i="7" s="1"/>
  <c r="A564" i="7" s="1"/>
  <c r="A565" i="7" s="1"/>
  <c r="A566" i="7" s="1"/>
  <c r="A567" i="7" s="1"/>
  <c r="A568" i="7" s="1"/>
  <c r="A569" i="7" s="1"/>
  <c r="A570" i="7" s="1"/>
  <c r="A571" i="7" s="1"/>
  <c r="A12" i="9"/>
  <c r="I32" i="8"/>
  <c r="J32" i="8" s="1"/>
  <c r="I29" i="8"/>
  <c r="J29" i="8" s="1"/>
  <c r="I22" i="8"/>
  <c r="J22" i="8" s="1"/>
  <c r="J20" i="8" s="1"/>
  <c r="A13" i="9" l="1"/>
  <c r="O311" i="7"/>
  <c r="A14" i="9" l="1"/>
  <c r="R311" i="7"/>
  <c r="A15" i="9" l="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71" i="9" s="1"/>
  <c r="A76"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M311" i="7"/>
  <c r="N311" i="7"/>
  <c r="G28" i="8" l="1"/>
  <c r="H28" i="8"/>
  <c r="I46" i="8"/>
  <c r="J46" i="8" s="1"/>
  <c r="I37" i="8"/>
  <c r="J37" i="8" s="1"/>
  <c r="I36" i="8"/>
  <c r="J36" i="8" s="1"/>
  <c r="I28" i="8" l="1"/>
  <c r="J28" i="8" s="1"/>
  <c r="I17" i="8"/>
  <c r="J17" i="8" s="1"/>
  <c r="J16" i="8" s="1"/>
  <c r="I45" i="8"/>
  <c r="J45" i="8" s="1"/>
  <c r="A577" i="7"/>
  <c r="A578" i="7"/>
  <c r="I31" i="8" l="1"/>
  <c r="J31" i="8" s="1"/>
  <c r="I47" i="8" l="1"/>
  <c r="J47" i="8" s="1"/>
  <c r="I39" i="8"/>
  <c r="J39" i="8" s="1"/>
  <c r="J44" i="8" l="1"/>
  <c r="I38" i="8"/>
  <c r="J38" i="8" s="1"/>
  <c r="J35" i="8" s="1"/>
  <c r="Q577" i="7"/>
  <c r="I42" i="8"/>
  <c r="J42" i="8" s="1"/>
  <c r="J41" i="8" s="1"/>
  <c r="I30" i="8"/>
  <c r="H65" i="8" l="1"/>
  <c r="I33" i="8"/>
  <c r="J33" i="8" s="1"/>
  <c r="J30" i="8"/>
  <c r="G65" i="8"/>
  <c r="O576" i="7"/>
  <c r="J26" i="8" l="1"/>
  <c r="I65" i="8"/>
  <c r="I66" i="8" s="1"/>
  <c r="I67" i="8" s="1"/>
  <c r="F65" i="8"/>
  <c r="R577" i="7"/>
  <c r="Q578" i="7"/>
  <c r="R578" i="7" l="1"/>
  <c r="C5" i="7" l="1"/>
  <c r="J65" i="8"/>
  <c r="J67" i="8" s="1"/>
</calcChain>
</file>

<file path=xl/sharedStrings.xml><?xml version="1.0" encoding="utf-8"?>
<sst xmlns="http://schemas.openxmlformats.org/spreadsheetml/2006/main" count="1607" uniqueCount="568">
  <si>
    <t>PROJECT</t>
  </si>
  <si>
    <t>ADDRESS</t>
  </si>
  <si>
    <t>Date of plans</t>
  </si>
  <si>
    <t>SR #</t>
  </si>
  <si>
    <t>DWG. NO.</t>
  </si>
  <si>
    <t>DETAIL NO.</t>
  </si>
  <si>
    <t>CSI NO.</t>
  </si>
  <si>
    <t>DESCRIPTION</t>
  </si>
  <si>
    <t>WASTE</t>
  </si>
  <si>
    <t>QTY. W/ WASTE</t>
  </si>
  <si>
    <t>UNIT</t>
  </si>
  <si>
    <t>TOTAL COST</t>
  </si>
  <si>
    <t>SF</t>
  </si>
  <si>
    <t>LF</t>
  </si>
  <si>
    <t>TOTAL</t>
  </si>
  <si>
    <t>OVERHEAD &amp; PROFIT</t>
  </si>
  <si>
    <t>Exclusions:</t>
  </si>
  <si>
    <t>QTY.</t>
  </si>
  <si>
    <t>LS</t>
  </si>
  <si>
    <t>SUBTOTALS</t>
  </si>
  <si>
    <t>TOTAL BASE BID</t>
  </si>
  <si>
    <t>EA</t>
  </si>
  <si>
    <t xml:space="preserve">4'x8' GB Sheet </t>
  </si>
  <si>
    <t>Sheets</t>
  </si>
  <si>
    <t>500' Tape Roll</t>
  </si>
  <si>
    <t>Rolls</t>
  </si>
  <si>
    <t>Joint Compound</t>
  </si>
  <si>
    <t>Gallons</t>
  </si>
  <si>
    <t>1-1/4" Drywall Screws</t>
  </si>
  <si>
    <t>Pounds</t>
  </si>
  <si>
    <t>- Anything else not mentioned above</t>
  </si>
  <si>
    <t>LABOR/EQUIP.  COST</t>
  </si>
  <si>
    <t>MATERIAL COST</t>
  </si>
  <si>
    <t>TOTAL 
LABOR</t>
  </si>
  <si>
    <t>TOTAL 
MATERIAL</t>
  </si>
  <si>
    <t>TOTAL UNIT COST</t>
  </si>
  <si>
    <t>TOTAL 
SUB</t>
  </si>
  <si>
    <t>SUBCONTRACTOR</t>
  </si>
  <si>
    <t>FIRST FLOOR</t>
  </si>
  <si>
    <t>Date of submission</t>
  </si>
  <si>
    <t>Please confirm/add price</t>
  </si>
  <si>
    <r>
      <rPr>
        <b/>
        <sz val="12"/>
        <rFont val="Calibri"/>
        <family val="2"/>
        <scheme val="minor"/>
      </rPr>
      <t>General Requirements</t>
    </r>
    <r>
      <rPr>
        <sz val="12"/>
        <rFont val="Calibri"/>
        <family val="2"/>
        <scheme val="minor"/>
      </rPr>
      <t xml:space="preserve">
 - Mobilization / Demobilization
 - Temporary facilities
 - Project Management &amp; Supervision
 - Permit &amp; Fees
 - Daily &amp; Final Clean up
 - Close out procedures
- Safety Measures
- Insurance</t>
    </r>
  </si>
  <si>
    <t>A110</t>
  </si>
  <si>
    <t>A101</t>
  </si>
  <si>
    <t>1 Finished layer of 5/8'' Gypsum Board On Both Sides</t>
  </si>
  <si>
    <t>A401</t>
  </si>
  <si>
    <t>Door Schedule</t>
  </si>
  <si>
    <t>LABOR
W/O O&amp;P</t>
  </si>
  <si>
    <t>MATERIAL
W/O O&amp;P</t>
  </si>
  <si>
    <t>SUBCONTRACTOR W/O O&amp;P</t>
  </si>
  <si>
    <t>SUBTOTAL W/O O&amp;P</t>
  </si>
  <si>
    <t>TOTAL INCLUDING O&amp;P</t>
  </si>
  <si>
    <t xml:space="preserve">General Requirements </t>
  </si>
  <si>
    <t>Subtotal</t>
  </si>
  <si>
    <t>Overhead and profit</t>
  </si>
  <si>
    <t>TOTAL BASE BID (INCL. OVERHEAD AND PROFIT)</t>
  </si>
  <si>
    <t>See next tab for detailed take-offs.</t>
  </si>
  <si>
    <r>
      <rPr>
        <b/>
        <sz val="10"/>
        <rFont val="Calibri"/>
        <family val="2"/>
        <scheme val="minor"/>
      </rPr>
      <t>Terms and Conditions/Disclaimer:</t>
    </r>
    <r>
      <rPr>
        <sz val="10"/>
        <rFont val="Calibri"/>
        <family val="2"/>
        <scheme val="minor"/>
      </rPr>
      <t xml:space="preserve"> The quantities, numbers, scope, or any other information contained in this document has been complied to the best of our knowledge. By utilizing or deriving any of the information contained in this document, you accept the information, quantities and costs as accurate and waive to any claims for errors in information. Bidding Enterprise LLC does not warranty any of the information contained in this document. The information contained in this document are for informational purpose only and to be used as a guideline for quantities and pricing.</t>
    </r>
    <r>
      <rPr>
        <u/>
        <sz val="10"/>
        <rFont val="Calibri"/>
        <family val="2"/>
        <scheme val="minor"/>
      </rPr>
      <t xml:space="preserve"> It is the responsibility of the contractor performing the work to review quantities and bid documents and finalize pricing and materials based on current prices.</t>
    </r>
  </si>
  <si>
    <t>MATERIAL SUMMARY</t>
  </si>
  <si>
    <t>Sealant @ Top and Bottom</t>
  </si>
  <si>
    <t>Please confirm inclusion in scope</t>
  </si>
  <si>
    <t>GENERAL REQUIREMENTS</t>
  </si>
  <si>
    <t>DIVISION- 1</t>
  </si>
  <si>
    <t>PREPRATION OF A TENANT PROTECTION PLAN</t>
  </si>
  <si>
    <t>REMAINING GENERAL REQUIREMENTS</t>
  </si>
  <si>
    <t>Remaining General Requirements Sub Total</t>
  </si>
  <si>
    <t>DIVISION- 6</t>
  </si>
  <si>
    <t xml:space="preserve">WOOD &amp; PLASTIC </t>
  </si>
  <si>
    <t>CABINETS</t>
  </si>
  <si>
    <t>Cabinets Sub total</t>
  </si>
  <si>
    <t xml:space="preserve">FINISH CARPENTRY + MILLWORK </t>
  </si>
  <si>
    <t>Finish Carpentry + Millwork Sub total</t>
  </si>
  <si>
    <t>DIVISION- 8</t>
  </si>
  <si>
    <t>DOORS AND WINDOWS</t>
  </si>
  <si>
    <t>HOLLOW METAL DOORS + FRAMES</t>
  </si>
  <si>
    <t>Hollow Metal Doors + Frames Sub total</t>
  </si>
  <si>
    <t xml:space="preserve">FLUSH DOORS AND FRAMES </t>
  </si>
  <si>
    <t>Flush Doors &amp; Frames Sub total</t>
  </si>
  <si>
    <t>FIISH HARDWARE</t>
  </si>
  <si>
    <t>Finish Hardware Sub total</t>
  </si>
  <si>
    <t>DIVISION- 9</t>
  </si>
  <si>
    <t>FINISHES</t>
  </si>
  <si>
    <t xml:space="preserve">CERAMIC TILE </t>
  </si>
  <si>
    <t>Ceramic Tile Sub total</t>
  </si>
  <si>
    <t xml:space="preserve">GYMSUM BOARD ASSEMBLIES </t>
  </si>
  <si>
    <t>Gypsum Board Assemblies Sub total</t>
  </si>
  <si>
    <t xml:space="preserve">CARPET </t>
  </si>
  <si>
    <t>Carpet Sub total</t>
  </si>
  <si>
    <t>SPECIALTY CEILING</t>
  </si>
  <si>
    <t>Specialty Ceiling Sub total</t>
  </si>
  <si>
    <t>WOOD WAINSCOTTING</t>
  </si>
  <si>
    <t>Wood Wainscotting Sub total</t>
  </si>
  <si>
    <t>VINYL STAIR TREADS</t>
  </si>
  <si>
    <t>Vinyl Stair Treads Sub total</t>
  </si>
  <si>
    <t xml:space="preserve">PAINTING </t>
  </si>
  <si>
    <t>Painting Sub total</t>
  </si>
  <si>
    <t xml:space="preserve">COUNTERTOP </t>
  </si>
  <si>
    <t>Countertop Sub total</t>
  </si>
  <si>
    <t>DIVISION- 10</t>
  </si>
  <si>
    <t>SPECIALTIES</t>
  </si>
  <si>
    <t xml:space="preserve">GREEN MOSS WALL </t>
  </si>
  <si>
    <t>Green Moss Wall Sub total</t>
  </si>
  <si>
    <t>SIGNAGE</t>
  </si>
  <si>
    <t>Signages Sub total</t>
  </si>
  <si>
    <t>TOILET ACCESSORIES</t>
  </si>
  <si>
    <t>Toilet Accessories Sub total</t>
  </si>
  <si>
    <t>FOLDING PARTITIONS</t>
  </si>
  <si>
    <t>Folding partitions Sub total</t>
  </si>
  <si>
    <t>DIVISION- 11</t>
  </si>
  <si>
    <t>EQUIPMENT</t>
  </si>
  <si>
    <t>APPLIANCES</t>
  </si>
  <si>
    <t>Appliances Sub total</t>
  </si>
  <si>
    <t>DIVISION- 12</t>
  </si>
  <si>
    <t>FURNISHINGS</t>
  </si>
  <si>
    <t>FURNITURE</t>
  </si>
  <si>
    <t>Furniture Sub total</t>
  </si>
  <si>
    <t>WHITE BOARDS</t>
  </si>
  <si>
    <t>White Boards Sub total</t>
  </si>
  <si>
    <t>COUNTERTOPS</t>
  </si>
  <si>
    <t>Countertops Sub total</t>
  </si>
  <si>
    <t>REV(0)-BE-PR-20947</t>
  </si>
  <si>
    <t xml:space="preserve">AP-1: Drawer Microwave, 24"
Mfr: Fisher &amp; Paykel 
Model: OMD24SDB1
Size: 24"Wx16"H 
Color: Black </t>
  </si>
  <si>
    <t>Appliances Schedule/ A001</t>
  </si>
  <si>
    <t>AP-3: Bottom Freezer Refrigerator 
Mfr: LG
Model: LBNC15231V
Size: 67"Hx28"Wx28"D 
Color: Stainless Steel</t>
  </si>
  <si>
    <t>AP-4: Washer &amp; Dryer
Mfr: LG
Model: WKHC252H-A
Size: 75"Hx27"Wx33"D 
Color: Black Steel</t>
  </si>
  <si>
    <t>Accessories Schedule/ A001</t>
  </si>
  <si>
    <t>AC-3: Wall mtd Arched Mirror 
Mfr: REJUVENATION
Model: Arched Mirror 
Size: 24"Wx40"H 
Finish: Aged Brass</t>
  </si>
  <si>
    <t>AC-4: Toilet Tissue Holder
Mfr: Bobrick 
Model: B-9882
Size: 9"Wx8"H 
Finish: White</t>
  </si>
  <si>
    <t>AC-5: Paper Towel Dispenser
Mfr: American Specialties 
Model: 6467-00
Size: 55"Wx13"H 
Finish: White</t>
  </si>
  <si>
    <t>AC-6: Moss Feature Wall System 
Mfr: Green Oasis
Model: Feature Wall-00
Size: 4'11"Hx5'11"W 
Color/ Finish: Moss</t>
  </si>
  <si>
    <t>Furniture Schedule/ A001</t>
  </si>
  <si>
    <r>
      <rPr>
        <b/>
        <sz val="12"/>
        <rFont val="Calibri"/>
        <family val="2"/>
        <scheme val="minor"/>
      </rPr>
      <t xml:space="preserve">F-1: Conference Chair </t>
    </r>
    <r>
      <rPr>
        <sz val="12"/>
        <rFont val="Calibri"/>
        <family val="2"/>
        <scheme val="minor"/>
      </rPr>
      <t xml:space="preserve">
Mfr: Herman Miller 
Model: Eames Soft 
Color/ Finish: Mode Goldenrod</t>
    </r>
  </si>
  <si>
    <r>
      <rPr>
        <b/>
        <sz val="12"/>
        <rFont val="Calibri"/>
        <family val="2"/>
        <scheme val="minor"/>
      </rPr>
      <t>F-3: Credenza</t>
    </r>
    <r>
      <rPr>
        <sz val="12"/>
        <rFont val="Calibri"/>
        <family val="2"/>
        <scheme val="minor"/>
      </rPr>
      <t xml:space="preserve">
Mfr: Article
Model: Lenia
Size: 71"Lx19"Dx30"H 
Color/ Finish: White Oak</t>
    </r>
  </si>
  <si>
    <r>
      <rPr>
        <b/>
        <sz val="12"/>
        <rFont val="Calibri"/>
        <family val="2"/>
        <scheme val="minor"/>
      </rPr>
      <t>F-4: Lounge Chair</t>
    </r>
    <r>
      <rPr>
        <sz val="12"/>
        <rFont val="Calibri"/>
        <family val="2"/>
        <scheme val="minor"/>
      </rPr>
      <t xml:space="preserve">
Mfr: Hive
Model: Tank Chair
Size: 30"Lx30"Dx26"H 
Color/ Finish: Natural Lacquered Armrests</t>
    </r>
  </si>
  <si>
    <r>
      <rPr>
        <b/>
        <sz val="12"/>
        <rFont val="Calibri"/>
        <family val="2"/>
        <scheme val="minor"/>
      </rPr>
      <t>F-5: Side Table</t>
    </r>
    <r>
      <rPr>
        <sz val="12"/>
        <rFont val="Calibri"/>
        <family val="2"/>
        <scheme val="minor"/>
      </rPr>
      <t xml:space="preserve">
Mfr: Hive
Model: Table 90B
Size: 29"Diax29"H 
Color/ Finish: Birch</t>
    </r>
  </si>
  <si>
    <r>
      <rPr>
        <b/>
        <sz val="12"/>
        <rFont val="Calibri"/>
        <family val="2"/>
        <scheme val="minor"/>
      </rPr>
      <t>F-6: Round Folding Table</t>
    </r>
    <r>
      <rPr>
        <sz val="12"/>
        <rFont val="Calibri"/>
        <family val="2"/>
        <scheme val="minor"/>
      </rPr>
      <t xml:space="preserve">
Mfr: School Outfitters 
Model: Round Max
Color/ Finish: White Top w/Black Legs </t>
    </r>
  </si>
  <si>
    <t>A402</t>
  </si>
  <si>
    <t>AC-1: Brilliance Glass Dry Erase Board Large White Board
Mfr: Quartet
Model: G29648W
Size: 8'x4
Color: Glass</t>
  </si>
  <si>
    <t>A102</t>
  </si>
  <si>
    <t>A901</t>
  </si>
  <si>
    <t>Hardware Schedule</t>
  </si>
  <si>
    <r>
      <t xml:space="preserve">Hardware Set-4: 
</t>
    </r>
    <r>
      <rPr>
        <sz val="12"/>
        <rFont val="Calibri"/>
        <family val="2"/>
        <scheme val="minor"/>
      </rPr>
      <t xml:space="preserve">- Rectangle Pull (1 EA) 
- Edge Pull (1 EA) 
- Latches (1 EA) 
- Pocket Door (1 EA) </t>
    </r>
  </si>
  <si>
    <t>8"x10"Acrylic Plate Interior Signage plate</t>
  </si>
  <si>
    <t>1,2/A901</t>
  </si>
  <si>
    <t>1'2"x2"Acrylic Plate Interior Signage plate</t>
  </si>
  <si>
    <t>0'10"x2"Acrylic Plate Interior Signage plate</t>
  </si>
  <si>
    <t>3/A901</t>
  </si>
  <si>
    <t>4,5/A901</t>
  </si>
  <si>
    <t xml:space="preserve">2"W Lettering Signage </t>
  </si>
  <si>
    <t>6/A901</t>
  </si>
  <si>
    <t xml:space="preserve">Combination of white &amp; tack board @ Built-in Bench </t>
  </si>
  <si>
    <t>A401-A402</t>
  </si>
  <si>
    <t xml:space="preserve">Laminated Surface countertop over 
- Plywood </t>
  </si>
  <si>
    <t xml:space="preserve">2x10 Wood Blocking over Partition Track </t>
  </si>
  <si>
    <t xml:space="preserve">Brassed Surface countertop over 
- Plywood </t>
  </si>
  <si>
    <t>UPPER CABINETS</t>
  </si>
  <si>
    <t>1/A701</t>
  </si>
  <si>
    <t>BASE CABINETS</t>
  </si>
  <si>
    <t>3/A703</t>
  </si>
  <si>
    <t>Millwork</t>
  </si>
  <si>
    <t>Finish Carpentry</t>
  </si>
  <si>
    <t xml:space="preserve">Floor Tiling </t>
  </si>
  <si>
    <t>A-101</t>
  </si>
  <si>
    <t>Finish Schedule/A001</t>
  </si>
  <si>
    <t>Ceramic Quarry Floor Tile 
Size: 6x6
Color: Raven Gray</t>
  </si>
  <si>
    <t xml:space="preserve">Ceramic Quarry Tile Cove Base
Size: 6x6 
Color: Raven Gray </t>
  </si>
  <si>
    <t>TILE WALL BASE</t>
  </si>
  <si>
    <t xml:space="preserve">Paint @ GWB Ceiling </t>
  </si>
  <si>
    <t xml:space="preserve">Paint @ GWB Walls </t>
  </si>
  <si>
    <t xml:space="preserve">Vinyl Tread floor finish to match kitchen Floor </t>
  </si>
  <si>
    <t xml:space="preserve">Vinyl Wall Base </t>
  </si>
  <si>
    <t>A-102</t>
  </si>
  <si>
    <t>Nemo Tile Dash Pine Flooring
Size: 6x6</t>
  </si>
  <si>
    <t>18" X 18" Tile Flooring</t>
  </si>
  <si>
    <t>Carpet Tile Flooring
Size: 24x24
Color: Mohawk Group Chromatic Cadence BT596</t>
  </si>
  <si>
    <t>WALL TILE</t>
  </si>
  <si>
    <t>Nemo Tile Base</t>
  </si>
  <si>
    <t>TILE TRANSITION</t>
  </si>
  <si>
    <t>Transition Nemo Tile- TO-Tile Flooring</t>
  </si>
  <si>
    <t>Transition Nemo Tile-TO-Wood Mate Tile</t>
  </si>
  <si>
    <t>Transition Wood Mate Tile-TO-Carpet Tile</t>
  </si>
  <si>
    <t xml:space="preserve">Rubber Wall Base </t>
  </si>
  <si>
    <t xml:space="preserve">White Oak Wood Wainscot 
Height: 3'6"H </t>
  </si>
  <si>
    <t>Ceiling Schedule/ A001</t>
  </si>
  <si>
    <t>Countertops covered under Division12- Furnishings</t>
  </si>
  <si>
    <t>7/A-700</t>
  </si>
  <si>
    <t>6'' 20 GA. Metal Runner Track @ Top &amp; Bottom</t>
  </si>
  <si>
    <t>6'' 20 GA. Metal Studs @ 16'' O.C.</t>
  </si>
  <si>
    <t>WALL TYPE 7</t>
  </si>
  <si>
    <t>6/A-700</t>
  </si>
  <si>
    <t>2 1/2'' 20 GA. Metal Runner Track @ Top &amp; Bottom</t>
  </si>
  <si>
    <t>2 1/2'' 20 GA. Metal Studs @ 16'' O.C.</t>
  </si>
  <si>
    <t>WALL TYPE 6</t>
  </si>
  <si>
    <t>5/A-700</t>
  </si>
  <si>
    <t>WALL TYPE 5</t>
  </si>
  <si>
    <t>7/8'' 20 GA. Metal Furring @ 24'' O.C.</t>
  </si>
  <si>
    <t>4/A-700</t>
  </si>
  <si>
    <t>6" 20 GA. Metal Runner Track @ Top &amp; Bottom</t>
  </si>
  <si>
    <t>1 Finished layer of 5/8'' Gypsum Board On Both Side</t>
  </si>
  <si>
    <t>WALL TYPE 4</t>
  </si>
  <si>
    <t>3/A-700</t>
  </si>
  <si>
    <t>3 5/8'' 20 GA. Metal Runner Track @ Top &amp; Bottom</t>
  </si>
  <si>
    <t>3 5/8'' 20 GA. Metal Studs @ 16'' O.C.</t>
  </si>
  <si>
    <t>1 Finished layer of 5/8'' Moisture Resistant Board On One Side</t>
  </si>
  <si>
    <t>WALL TYPE 3</t>
  </si>
  <si>
    <t>2/A-700</t>
  </si>
  <si>
    <t>WALL TYPE 2</t>
  </si>
  <si>
    <t>1/A-700</t>
  </si>
  <si>
    <t>WALL TYPE 1</t>
  </si>
  <si>
    <t>CELLULAR PLAN</t>
  </si>
  <si>
    <t>Remaining General Requirements</t>
  </si>
  <si>
    <t>WOOD &amp; PLASTIC</t>
  </si>
  <si>
    <t xml:space="preserve">Cabinet </t>
  </si>
  <si>
    <t xml:space="preserve">Finish Carpentry + Millwork </t>
  </si>
  <si>
    <t>Stile &amp; Rail Wood Door + Frame</t>
  </si>
  <si>
    <t xml:space="preserve">Hollow Metal Doors + Frames </t>
  </si>
  <si>
    <t>Flush Doors &amp; Frames</t>
  </si>
  <si>
    <t xml:space="preserve">Finish Hardware </t>
  </si>
  <si>
    <t>Ceramic Tile</t>
  </si>
  <si>
    <t>Gypsum Board Assemblies</t>
  </si>
  <si>
    <t xml:space="preserve">Carpet </t>
  </si>
  <si>
    <t>Specialty Ceiling</t>
  </si>
  <si>
    <t xml:space="preserve">Vinyl Stair Treads </t>
  </si>
  <si>
    <t>Painting</t>
  </si>
  <si>
    <t xml:space="preserve">Green Moss Wall </t>
  </si>
  <si>
    <t>Signages</t>
  </si>
  <si>
    <t>Toilet Accessories</t>
  </si>
  <si>
    <t>Folding partitions</t>
  </si>
  <si>
    <t xml:space="preserve">Appliances </t>
  </si>
  <si>
    <t>Furniture</t>
  </si>
  <si>
    <t xml:space="preserve">White Boards </t>
  </si>
  <si>
    <t xml:space="preserve">Countertops </t>
  </si>
  <si>
    <t>Unit Price</t>
  </si>
  <si>
    <t>5/8'' Gypsum Board</t>
  </si>
  <si>
    <t>5/8'' Moisture Resistant Board</t>
  </si>
  <si>
    <t xml:space="preserve">BROOKLYN SOCIETY FOR ETHICAL CULTURE </t>
  </si>
  <si>
    <r>
      <t xml:space="preserve">Hardware Set-1: 
</t>
    </r>
    <r>
      <rPr>
        <sz val="12"/>
        <rFont val="Calibri"/>
        <family val="2"/>
        <scheme val="minor"/>
      </rPr>
      <t xml:space="preserve">- 4.5x4.5 Hinge (3 EA) 
- Office w/s/m retract (1 EA) 
- FSIC Core (1 EA) 
- Surface Closer (1 EA) 
- Wall Stop (1 EA) 
- Silencer (3 EA) </t>
    </r>
  </si>
  <si>
    <r>
      <t xml:space="preserve">Hardware Set-2: 
</t>
    </r>
    <r>
      <rPr>
        <sz val="12"/>
        <rFont val="Calibri"/>
        <family val="2"/>
        <scheme val="minor"/>
      </rPr>
      <t xml:space="preserve">- 4.5x4.5 Hinge (3 EA) 
- Storeroom Lock (1 EA) 
- FSIC Core (1 EA) 
- Silencer (3 EA) </t>
    </r>
  </si>
  <si>
    <r>
      <t xml:space="preserve">Hardware Set-3: 
</t>
    </r>
    <r>
      <rPr>
        <sz val="12"/>
        <rFont val="Calibri"/>
        <family val="2"/>
        <scheme val="minor"/>
      </rPr>
      <t xml:space="preserve">- 4.5x4.5 Hinge (3 EA) 
- Privacy Lock w/ Outside Indicator (1 EA) 
- Surface Closer (1 EA) 
- Wall Stop (1 EA) 
- Silencer (3 EA) </t>
    </r>
  </si>
  <si>
    <t>Approx. qty of Studs 8'-6"H</t>
  </si>
  <si>
    <t>Approx. qty of Studs 17'H</t>
  </si>
  <si>
    <t>CL-1 18mm Thk, 8"Space Baffle Ceiling w/ Suspension System
Manufacture: Akustus
Model: Billow Baffle
Size: 15' Length
Color: Moss</t>
  </si>
  <si>
    <t>CL-2  60mm Thk, 8 LED Baffle Ceiling w/ suspension system 
Manufacture: Akustus
Model: Cargo Led Baffle
Size: 15' Length
Color: Midnight Blue</t>
  </si>
  <si>
    <t>CL-3  60mm Thk, 8 LED Baffle Ceiling w/ suspension system 
Manufacture: Akustus
Model: Cargo Led Baffle
Size: 15' Length
Color: Sunflower</t>
  </si>
  <si>
    <t xml:space="preserve">AC-2: Acoustic Seal encore Serries paired Folding Panel System 
Mfr: Modern Fold 
Model: Paired Panel </t>
  </si>
  <si>
    <t>AP-2: 30"Series 11 Integrated Refrigerator Freezer, Ice &amp; water 
Mfr: Fisher &amp; Paykel 
Model: RS3084WRUEI
Size: 84"Hx30"Wx24"D 
Color: White Oak</t>
  </si>
  <si>
    <r>
      <rPr>
        <b/>
        <sz val="12"/>
        <rFont val="Calibri"/>
        <family val="2"/>
        <scheme val="minor"/>
      </rPr>
      <t>F-2: Conference Tables</t>
    </r>
    <r>
      <rPr>
        <sz val="12"/>
        <rFont val="Calibri"/>
        <family val="2"/>
        <scheme val="minor"/>
      </rPr>
      <t xml:space="preserve">
Mfr: Hive
Model: Tables 82B
Size: 53"Lx33"Dx29"H 
Color/ Finish: Birch Veneer</t>
    </r>
  </si>
  <si>
    <t>Preparation of a Tenant Protection Plan Sub Total</t>
  </si>
  <si>
    <t xml:space="preserve">Preparation of a Tenant Protection Plan </t>
  </si>
  <si>
    <t>2'-0" Deep X 2'-7" High, Base Cabinet</t>
  </si>
  <si>
    <t>2'-6" Deep X 3'-0" High, Base Cabinet</t>
  </si>
  <si>
    <t>2'-0" Deep X 3'-0" High, Base Cabinet W/- Oak Veneer Core Plywood</t>
  </si>
  <si>
    <t>1'-3" Deep X 5'-5" High, Cabinet</t>
  </si>
  <si>
    <t>1'-6" Deep Base Cabinet</t>
  </si>
  <si>
    <t>1'-4" Deep X 3'-6" High Built-In Filing Cabinet In Oak Wood Veneer</t>
  </si>
  <si>
    <t>2'-6" X 7'-0" Library Table Storage Buil-Iin, Painted Wood Cabinbet Doors, Heavy Duty Cabinet Door Stop With Piston Rod Fro Secure Support.</t>
  </si>
  <si>
    <t>2'-0" Deep X 3'-0" High, Shelf On Drawer Slides</t>
  </si>
  <si>
    <t>2'-4" Deep X 2'-2" High Adjustable Shelf</t>
  </si>
  <si>
    <t>1'-10" Deep X 4'-0" High Adjustable Shelf</t>
  </si>
  <si>
    <t>2'-0" Deep X 3'-0" High Shelf On Darwer Slides</t>
  </si>
  <si>
    <t>1'-6" Deep X 5'-8" High, Built-In Bookshelf</t>
  </si>
  <si>
    <t>2'-0" Deep X 5'-6" High, Adjustable Shelves</t>
  </si>
  <si>
    <t>2'-6" Deep X 5'-6" High, Adjustable Shelves</t>
  </si>
  <si>
    <t>2'-5" Deep X 3"-0" High, Microwave Drawer Opening</t>
  </si>
  <si>
    <t>2'-0" Deep X 1'-6" High Built-In White Oak Venner Bench</t>
  </si>
  <si>
    <t>1'-0" Deep X 6'-10" High Wall Mounted Fixed Shelves</t>
  </si>
  <si>
    <t>1'-4" Deep X 1'-6" High Built-In White Oak Veneer Bench</t>
  </si>
  <si>
    <t>2'-6" Deep X 2'-7" High, New Built-In Work Bench</t>
  </si>
  <si>
    <t>2'-0" Deep Plywood Substrate For Laminate Surface</t>
  </si>
  <si>
    <t>Solid Wood Edge With 1/4" Radius</t>
  </si>
  <si>
    <t>Bracket Support</t>
  </si>
  <si>
    <t>Grommet</t>
  </si>
  <si>
    <t>2 x 4 Wood Blocking</t>
  </si>
  <si>
    <t>2 x 4 Wood Blocking For Wall Mounted Accessories</t>
  </si>
  <si>
    <t>C02, 2'-10" x 6'-8" Hollow Metal Double Door,  Frame: Metal</t>
  </si>
  <si>
    <t>C03, 2'-10" x 6'-8" Hollow Metal Double Door,  Frame: Metal</t>
  </si>
  <si>
    <t>C04, 2'-10" x 6'-8" Hollow Metal Double Door,  Frame: Metal</t>
  </si>
  <si>
    <t>C05, 2'-10" x 6'-8" Hollow Metal Double Door,  Frame: Metal</t>
  </si>
  <si>
    <t>103, 3'-0" x 6'-8" Swing Wood Veener Flush Door,  Frame: Wood, Finish: Oak</t>
  </si>
  <si>
    <t>C01, 3'-0" x 6'-8" Metal Door,  Frame: Metal</t>
  </si>
  <si>
    <t>SOLID SWING WOOD DOORS + FRAMES</t>
  </si>
  <si>
    <t>101, 3'-0" x 6'-8" Soild Swing Wood Door with Vision Panel and Side Light,  Frame: Wood, Finish: Oak</t>
  </si>
  <si>
    <t>102, 3'-0" x 6'-8" Soild Swing Wood Door with Vision Panel and Side Light,  Frame: Wood, Finish: Oak</t>
  </si>
  <si>
    <t>104, 3'-8" x 6'-8" Soild Swing Wood Door with Vision Panel and Side Light,  Frame: Wood, Finish: Oak</t>
  </si>
  <si>
    <t>105, 3'-8" x 6'-8" Soild Swing Wood Door, Frame: Wood</t>
  </si>
  <si>
    <t>106, 3'-0" x 6'-8" Flush Pocket Door Veener Door, Frame: Wood, Finish: Oak</t>
  </si>
  <si>
    <t>SOLID SWING Wood Door + Frames Sub total</t>
  </si>
  <si>
    <t>Wood Matt Porcelain Tile Flooring 
Size: 8x8x48
Color: Tile Bar Oak Natural Ash Beige</t>
  </si>
  <si>
    <t>5'-5"x3" X 0'-3", BSEC Signage</t>
  </si>
  <si>
    <t>AC-1: Brilliance Glass Dry Erase Board Large White Board
Mfr: Quartet
Model: G29648W
Size: 8'x4'
Color: Glass</t>
  </si>
  <si>
    <t>DIVISION- 2</t>
  </si>
  <si>
    <t>DEMOLITION OF EXISTING ITEMS</t>
  </si>
  <si>
    <t>DEMOLITION</t>
  </si>
  <si>
    <t>ARCHITECTURAL DEMOLITION</t>
  </si>
  <si>
    <t>Remove Grab Bars</t>
  </si>
  <si>
    <t>Remove Railings</t>
  </si>
  <si>
    <t>Remove Door</t>
  </si>
  <si>
    <t>Remove existing Gypsum Board Notch surrounding Column</t>
  </si>
  <si>
    <t>DM-100/DM-101</t>
  </si>
  <si>
    <t>Demolition Sub total</t>
  </si>
  <si>
    <t>DIVISION- 5</t>
  </si>
  <si>
    <t>METALS</t>
  </si>
  <si>
    <t>Paint OC-7 @ Walls
Manufacturer: Benjamin Moore
Color: Creamy White</t>
  </si>
  <si>
    <t>Paint OC-55 @ Walls
Manufacturer: Benjamin Moore</t>
  </si>
  <si>
    <t>Paint 2064-10 @ Walls
Manufacturer: Benjamin Moore
Color: Bold Blue</t>
  </si>
  <si>
    <t>Paint OC-55 @ Gypsum Board Ceiling
Manufacturer: Benjamin Moore</t>
  </si>
  <si>
    <t>Paint OC-7 @ Gypsum Board Ceiling
Manufacturer: Benjamin Moore
Color: Creamy White</t>
  </si>
  <si>
    <t>White Oak Wood Wainscot</t>
  </si>
  <si>
    <t>Sound Attenuating Blanket</t>
  </si>
  <si>
    <t>1 Finished layer of 5/8'' Gypsum Board On One Side</t>
  </si>
  <si>
    <t>1 layer of 5/8'' Cement-Based Tile Backer Board</t>
  </si>
  <si>
    <t>4 Mil Polyethylene Film</t>
  </si>
  <si>
    <t>2/A701</t>
  </si>
  <si>
    <t>1/A702</t>
  </si>
  <si>
    <t>3/A701</t>
  </si>
  <si>
    <t>A702</t>
  </si>
  <si>
    <t>1-2/A702</t>
  </si>
  <si>
    <t>A701</t>
  </si>
  <si>
    <t>6-8/A701</t>
  </si>
  <si>
    <t>6-7/A701</t>
  </si>
  <si>
    <t>9-5/A701</t>
  </si>
  <si>
    <t>1'-3" Deep X 3"-3" High, Upper Cabinet</t>
  </si>
  <si>
    <t>2/A402</t>
  </si>
  <si>
    <t>9-4/A701</t>
  </si>
  <si>
    <t>1-5/6/A702</t>
  </si>
  <si>
    <t>1-3/A702</t>
  </si>
  <si>
    <t>6-7/8/A701</t>
  </si>
  <si>
    <t>1-4/6/A702</t>
  </si>
  <si>
    <t>1-5/A702</t>
  </si>
  <si>
    <t>1-4/7/8/A702</t>
  </si>
  <si>
    <t>1-8/A702</t>
  </si>
  <si>
    <t>1/2/703</t>
  </si>
  <si>
    <t>5-6-/6/7/8/9/A703</t>
  </si>
  <si>
    <t>1-2/702</t>
  </si>
  <si>
    <t>6-5/A703</t>
  </si>
  <si>
    <t>A101/A102</t>
  </si>
  <si>
    <t>4/5/A701</t>
  </si>
  <si>
    <t>STAIRS &amp; RAILING</t>
  </si>
  <si>
    <t>New 9"x3'-7 1/2" Stair Tread</t>
  </si>
  <si>
    <t>New Metal Handrails</t>
  </si>
  <si>
    <t>Metal Sub total</t>
  </si>
  <si>
    <t>WALL HEADERS</t>
  </si>
  <si>
    <t>Box Headers</t>
  </si>
  <si>
    <t>KIING &amp; JACK STUDS</t>
  </si>
  <si>
    <t>8'-0" 3 5/8"Metal King Studs</t>
  </si>
  <si>
    <t>10'-0" 3 5/8"Metal King Studs</t>
  </si>
  <si>
    <t>7'-0" 3 5/8"Metal Jack Studs</t>
  </si>
  <si>
    <t>Nemo Tile Dash Solid State
Size: 6" X 6"</t>
  </si>
  <si>
    <t>Paint @ Doors</t>
  </si>
  <si>
    <t>5/8'' Cement-Based Tile Backer Board</t>
  </si>
  <si>
    <t>Architectural Demolition</t>
  </si>
  <si>
    <t>METAL</t>
  </si>
  <si>
    <t>Metal</t>
  </si>
  <si>
    <t>New 3'0" High, Metal Handrails</t>
  </si>
  <si>
    <t>Steel Box Headers</t>
  </si>
  <si>
    <t>3 5/8" Metal King Studs (8'-0" High)</t>
  </si>
  <si>
    <t>3 5/8" Metal King Studs (10'-0" High)</t>
  </si>
  <si>
    <t>3 5/8" Metal Jack Studs (7'-0" High)</t>
  </si>
  <si>
    <t xml:space="preserve">MISC. PAINTING </t>
  </si>
  <si>
    <t>Paint @ New Metal Handrail</t>
  </si>
  <si>
    <t>Paint Exposed Metal Steel @ Stairs</t>
  </si>
  <si>
    <t>2'-0" Deep X 4'-0" High Adjustable Shelf W/- Integrated Under Cabinet Lighting Strip</t>
  </si>
  <si>
    <t>2'-0" Deep X 3'-0" High Shelf On Drawer Slidesbase Cabinet</t>
  </si>
  <si>
    <t>2'-3" Deep X 1'-10" Fixed Brass Open Shelves W/- Integrated Under Cabinet Lighting Strip</t>
  </si>
  <si>
    <t>2'-0" Deep X 3'-0" High Shelf On Drawer Slides base Cabinet</t>
  </si>
  <si>
    <t>2'-6" X 7'-0" Library Table Storage Built-In, Painted Wood Cabinet Doors, Heavy Duty Cabinet Door Stop With Piston Rod Fro Secure Support.</t>
  </si>
  <si>
    <t>2'-0" Deep X 3'-0" High Shelf On Drawer Slides</t>
  </si>
  <si>
    <t>2'-0" Deep X 1'-6" High Built-In White Oak Veneer Bench</t>
  </si>
  <si>
    <t>101, 3'-0" x 6'-8" Solid Swing Wood Door with Vision Panel and Side Light,  Frame: Wood, Finish: Oak</t>
  </si>
  <si>
    <t>102, 3'-0" x 6'-8" Solid Swing Wood Door with Vision Panel and Side Light,  Frame: Wood, Finish: Oak</t>
  </si>
  <si>
    <t>104, 3'-8" x 6'-8" Solid Swing Wood Door with Vision Panel and Side Light,  Frame: Wood, Finish: Oak</t>
  </si>
  <si>
    <t>105, 3'-8" x 6'-8" Solid Swing Wood Door, Frame: Wood</t>
  </si>
  <si>
    <t>106, 3'-0" x 6'-8" Flush Pocket Door Veneer Door, Frame: Wood, Finish: Oak</t>
  </si>
  <si>
    <t>103, 3'-0" x 6'-8" Swing Wood Veneer Flush Door,  Frame: Wood, Finish: Oak</t>
  </si>
  <si>
    <t xml:space="preserve">AC-2: Acoustic Seal encore Series paired Folding Panel System 
Mfr: Modern Fold 
Model: Paired Panel </t>
  </si>
  <si>
    <t>Preparation of a Tenant Protection Plan</t>
  </si>
  <si>
    <t>Wood Wainscoting</t>
  </si>
  <si>
    <t>265 4TH AVENUE BROOKLYN, NY 11215</t>
  </si>
  <si>
    <t>SP-100</t>
  </si>
  <si>
    <t>Remove Existing Fire Sprinkler Piping</t>
  </si>
  <si>
    <t>Remove Existing Sprinkler Heads</t>
  </si>
  <si>
    <t>M-100</t>
  </si>
  <si>
    <t>Disconnect Existing Refrigerant Piping</t>
  </si>
  <si>
    <t>Existing Diffusers To be Detached to Extend Duct</t>
  </si>
  <si>
    <t>Relocate Existing AC Unit</t>
  </si>
  <si>
    <t>Relocate Existing Outside Air Fan</t>
  </si>
  <si>
    <t>Remove Existing Ductwork</t>
  </si>
  <si>
    <t>Remove Existing Equipment</t>
  </si>
  <si>
    <t>E-D100</t>
  </si>
  <si>
    <t>Disconnect &amp; Remove Existing Receptacle. Coil Back Circuiting To Ceiling For Extension To New Receptacle</t>
  </si>
  <si>
    <t>Disconnect &amp; Remove Existing Receptacle. Cut Back Circuiting To Nearest Junction Box</t>
  </si>
  <si>
    <t>E-100</t>
  </si>
  <si>
    <t>Disconnect Electrical Connection From Mechanical Equipment</t>
  </si>
  <si>
    <t>E-D101</t>
  </si>
  <si>
    <t>Remove All Controls W/ Associated Wiring &amp; Conduit Back To Source Of Power</t>
  </si>
  <si>
    <t>E-200</t>
  </si>
  <si>
    <t>Remove Existing Switch</t>
  </si>
  <si>
    <t>Remove Lighting Fixtures W/ Associated Wiring &amp; Conduits Back To Source Of Power</t>
  </si>
  <si>
    <t>DIVISION- 21</t>
  </si>
  <si>
    <t>FIRE SUPRESSION</t>
  </si>
  <si>
    <t>SP-500</t>
  </si>
  <si>
    <r>
      <rPr>
        <b/>
        <sz val="12"/>
        <rFont val="Calibri"/>
        <family val="2"/>
        <scheme val="minor"/>
      </rPr>
      <t>Piping Material:</t>
    </r>
    <r>
      <rPr>
        <sz val="12"/>
        <rFont val="Calibri"/>
        <family val="2"/>
        <scheme val="minor"/>
      </rPr>
      <t xml:space="preserve"> 
 - All Fire sprinkler piping shall be schedule 40 galvanized steel.
</t>
    </r>
  </si>
  <si>
    <t>PIPING</t>
  </si>
  <si>
    <t>SP-200</t>
  </si>
  <si>
    <t>1" Dia Fire Sprinkler Pipe</t>
  </si>
  <si>
    <t>1-1/4" Dia Fire Sprinkler Pipe</t>
  </si>
  <si>
    <t>1-1/2" Dia Fire Sprinkler Pipe</t>
  </si>
  <si>
    <t>2" Dia Fire Sprinkler Pipe</t>
  </si>
  <si>
    <t>2-1/2" Dia Fire Sprinkler Pipe</t>
  </si>
  <si>
    <t>3" Dia Fire Sprinkler Pipe</t>
  </si>
  <si>
    <t>RISER</t>
  </si>
  <si>
    <t>FIXTURES</t>
  </si>
  <si>
    <t>1 1/2" Point of connection: connect new sprinkler piping to existing</t>
  </si>
  <si>
    <t>3" Point of connection: connect new sprinkler piping to existing</t>
  </si>
  <si>
    <t>Concealed Pendant Sprinkler Heads, Mfg: Reliable, #F1FR56, 1/2" Orifice Size, 5.6 K-Factor</t>
  </si>
  <si>
    <t>Upright Sprinkler Heads, Mfg: Reliable, #F1FR56, 1/2" Orifice Size, 5.6 K-Factor</t>
  </si>
  <si>
    <t>ALLOWANCE</t>
  </si>
  <si>
    <t>Allowance for fire protection including misc. pipe connections, fittings, sleeves, hangers, supports and misc. fire suppression requirements.
-Total Building Area: 2,060 SF</t>
  </si>
  <si>
    <t>Fire Suppression Sub total</t>
  </si>
  <si>
    <t>DIVISION- 22</t>
  </si>
  <si>
    <t>PLUMBING</t>
  </si>
  <si>
    <t>Specs</t>
  </si>
  <si>
    <r>
      <rPr>
        <b/>
        <sz val="12"/>
        <color theme="1"/>
        <rFont val="Calibri"/>
        <family val="2"/>
        <scheme val="minor"/>
      </rPr>
      <t xml:space="preserve">Piping Material: </t>
    </r>
    <r>
      <rPr>
        <sz val="12"/>
        <color theme="1"/>
        <rFont val="Calibri"/>
        <family val="2"/>
        <scheme val="minor"/>
      </rPr>
      <t xml:space="preserve">
 - Water piping shall be copper tubing type L</t>
    </r>
  </si>
  <si>
    <r>
      <rPr>
        <b/>
        <sz val="12"/>
        <rFont val="Calibri"/>
        <family val="2"/>
        <scheme val="minor"/>
      </rPr>
      <t>Piping Material:</t>
    </r>
    <r>
      <rPr>
        <sz val="12"/>
        <rFont val="Calibri"/>
        <family val="2"/>
        <scheme val="minor"/>
      </rPr>
      <t xml:space="preserve"> 
 - All Sanitary, and vent piping shall be Cast iron </t>
    </r>
  </si>
  <si>
    <t>DOMESTIC WATER SYSTEM</t>
  </si>
  <si>
    <t>PIPING ABOVEGROUND</t>
  </si>
  <si>
    <t>P-100</t>
  </si>
  <si>
    <t>1/2" Dia Cold Water Line</t>
  </si>
  <si>
    <t>3/4" Dia Cold Water Line</t>
  </si>
  <si>
    <t>1 1/4" Dia Cold Water Line</t>
  </si>
  <si>
    <t>1 1/2" Dia Cold Water Line</t>
  </si>
  <si>
    <t>1/2" Dia Hot Water Line</t>
  </si>
  <si>
    <t>3/4" Dia Hot Water Line</t>
  </si>
  <si>
    <t>RISER ABOVEGROUND</t>
  </si>
  <si>
    <t>WATER FIXTURES</t>
  </si>
  <si>
    <t>Leak Detection Receiver Box And Heat Trace Controller</t>
  </si>
  <si>
    <t>Leak Detection Receiver Boxes</t>
  </si>
  <si>
    <t>Leak Sensor</t>
  </si>
  <si>
    <t>Schedule</t>
  </si>
  <si>
    <t>EWH-1: Electric Water Heater
Mfr./Model: Bradford White RE120L6</t>
  </si>
  <si>
    <t>EWH-2: Electric Water Heater
Mfr./Model: Bradford White RE120L6</t>
  </si>
  <si>
    <t>SANITARY WASTE &amp; VENT SYSTEM</t>
  </si>
  <si>
    <t>1 1/2" Dia Sanitary Line</t>
  </si>
  <si>
    <t>2" Dia Sanitary Line</t>
  </si>
  <si>
    <t>3" Dia Sanitary Line</t>
  </si>
  <si>
    <t>1-1/2" Dia Sanitary Line</t>
  </si>
  <si>
    <t>4" Dia Sanitary Line</t>
  </si>
  <si>
    <t>1 1/2" Dia Vent Line</t>
  </si>
  <si>
    <t>2" Dia Vent Line</t>
  </si>
  <si>
    <t>SANITARY FIXTURES</t>
  </si>
  <si>
    <t>2" FD: Floor Drain</t>
  </si>
  <si>
    <t>DF: Drinking Fountain</t>
  </si>
  <si>
    <t>LAV, Lavatory, #ZW3870XLT-4P</t>
  </si>
  <si>
    <t>SK: Pantry Sink</t>
  </si>
  <si>
    <t>SS: Service Sink</t>
  </si>
  <si>
    <t>Washing Machine Box</t>
  </si>
  <si>
    <t>WC: Water Closet</t>
  </si>
  <si>
    <t>Allowance for pipe connections, fittings, sleeves, hangers, supports and misc. plumbing requirements.
-Total Building Area: 2,060 SF</t>
  </si>
  <si>
    <t>Plumbing Sub total</t>
  </si>
  <si>
    <t>DIVISION- 23</t>
  </si>
  <si>
    <t>HVAC</t>
  </si>
  <si>
    <t>Note: We Have Assumed Duct Work To Be 24 Gauge Galvanized Sheet Stainless Steel.</t>
  </si>
  <si>
    <t>DUCTING</t>
  </si>
  <si>
    <t>M-001 - M-300</t>
  </si>
  <si>
    <t>Supply Air Duct 10 x 8</t>
  </si>
  <si>
    <t>Supply Air Duct 12 x 10</t>
  </si>
  <si>
    <t>Supply Air Duct 12 x 5</t>
  </si>
  <si>
    <t>Supply Air Duct 12 x 6</t>
  </si>
  <si>
    <t>Supply Air Duct 14 x 12</t>
  </si>
  <si>
    <t>Supply Air Duct 14 x 16</t>
  </si>
  <si>
    <t>Supply Air Duct 20 x 12</t>
  </si>
  <si>
    <t>Supply Air Duct 8 x 6</t>
  </si>
  <si>
    <t>Outside Air Duct 12 x 12</t>
  </si>
  <si>
    <t>Outside Air Duct 22 x 12</t>
  </si>
  <si>
    <t>Outside Air Duct 6 x 6</t>
  </si>
  <si>
    <t>Exhaust Air Duct 6 x 6</t>
  </si>
  <si>
    <t>Transfer Duct 18 x 12</t>
  </si>
  <si>
    <t>Transfer Duct 16 x 12</t>
  </si>
  <si>
    <t>Transfer Duct 16 x 10</t>
  </si>
  <si>
    <t>Radius Elbow 20 x 12</t>
  </si>
  <si>
    <t>Radius Elbow 12 x 6</t>
  </si>
  <si>
    <t>Radius Elbow 12 x 5</t>
  </si>
  <si>
    <t>Radius Elbow 14 x 12</t>
  </si>
  <si>
    <t>HVAC PIPING</t>
  </si>
  <si>
    <t>3/4" Condensate Drain Line</t>
  </si>
  <si>
    <t>3/4" Refrigerant Liquid Line</t>
  </si>
  <si>
    <t>24 x24 Access Door</t>
  </si>
  <si>
    <t>Cord Operated Damper 12 x 5</t>
  </si>
  <si>
    <t>Cord Operated Damper 12 x 6</t>
  </si>
  <si>
    <t>Cord Operated Damper 14 x 6</t>
  </si>
  <si>
    <t>Cord Operated Damper 8 x 6</t>
  </si>
  <si>
    <t>5'-0" Supply Plenum, Titus, #FBPI 10</t>
  </si>
  <si>
    <t>4'-0" Supply Plenum, Titus, #FBPI 10</t>
  </si>
  <si>
    <t>Return Air Plenum With 1.5" Acoustical Lining W/ Wire Mesh Screen</t>
  </si>
  <si>
    <t>Electric Duct Heater</t>
  </si>
  <si>
    <t>Refill Refrigerant System</t>
  </si>
  <si>
    <t>Relocate Existing Thermostat</t>
  </si>
  <si>
    <t>FCU-2: Fan Coil Unit</t>
  </si>
  <si>
    <t>FCU-3: Fan Coil Unit</t>
  </si>
  <si>
    <t>CD-A: Supply Diffuser
CFM: 0-200
Mfr./Model: Titus Omni</t>
  </si>
  <si>
    <t>LSD-A, 230 CFM, 5' Total Length
Mfr./Model: Titus Fl-10/Fbpi-10</t>
  </si>
  <si>
    <t>LSD-A, 250 CFM, 5' Total Length
Mfr./Model: Titus Fl-10/Fbpi-10</t>
  </si>
  <si>
    <t>LSD-A, 250 CFM, 18' Total Length
Mfr./Model: Titus Fl-10/Fbpi-10</t>
  </si>
  <si>
    <t>LSD-A, 460 CFM, 12' Total Length
Mfr./Model: Titus Fl-10/Fbpi-10</t>
  </si>
  <si>
    <t>LSD-A, 150 CFM, 4' Total Length
Mfr./Model: Titus Fl-10/Fbpi-10</t>
  </si>
  <si>
    <t>RG-A: Return Grille
CFM: 0-1500
Mfr./Model: Titus 350RL</t>
  </si>
  <si>
    <t>RG-B: Exhaust Grille
CFM: 0-50
Mfr./Model: Titus 350RL</t>
  </si>
  <si>
    <t>ALLOWANCES</t>
  </si>
  <si>
    <t>Allowance for condensing piping, commissioning and balancing, supports, hangers &amp; misc., co-ordination with other trades of work and other misc. requirements.
-Total Building Area: 2,060 SF</t>
  </si>
  <si>
    <t>HVAC Sub total</t>
  </si>
  <si>
    <t>DIVISION- 26</t>
  </si>
  <si>
    <t>ELECTRICAL</t>
  </si>
  <si>
    <t>LIGHTING FIXTURES</t>
  </si>
  <si>
    <t xml:space="preserve">Emergency Light Fixture
Mfr./Model: LITHONIA LIGHTING ELT1250NY </t>
  </si>
  <si>
    <t xml:space="preserve">Exit Sign
Mfr./Model: LITHONIA LIGHTING EDGRNY W 1 R EL </t>
  </si>
  <si>
    <t xml:space="preserve">H1: Led Strip Light
Mfr./Model: ASPECT LED AL-SL-L95-24-4000-IP20-528 </t>
  </si>
  <si>
    <t>Light A1: 6' CARGO LED FIXTURE 
Mfr./Model: LUMINAIRE 6FT-4000</t>
  </si>
  <si>
    <t xml:space="preserve">Light B1: 4" WAFER LED DOWNLIGHT LITHONIA LIGHTING 
Mfr./Model: WF4-LED-45K-MV0LT-90CRI-MW </t>
  </si>
  <si>
    <t xml:space="preserve">Light C1: 6" DIAMETER NORTHWEST MODERN PENDANT
Mfr./Model: A0049-6"DIA-B0023-10"  CEDAR AND MOSS 
SATIN </t>
  </si>
  <si>
    <t xml:space="preserve">Light D1: 4' RECESSED TUNABLE WHITE CEILING MOUNTED LED  Mfr./Model: SL2L-LOP-4-FLP-FLNB-80CRI-TUWH-PROR-800 
LMF-DARK-120-NLT  MARK ARCHITECTURAL LIGHTING </t>
  </si>
  <si>
    <t xml:space="preserve">Light D2: 2 RECESSED TUNABLE WHITE CEILING MOUNTED LED WITH BATTERY BACKUP AND INTEGRAL OCCUPANCY SENSOR. 
Mfr./Model: MARK ARCHITECTURAL LIGHTING SL2L-LOP-2-FLP-FLNB-80CRI-TUWH-PROR-800 LMF-DARK-120-E10WLCP-NLT-PDT </t>
  </si>
  <si>
    <t xml:space="preserve">Light E1: 36" DIAMETER RECESSED DIRECT LUMINAIRE 
Mfr./Model: MARK ARCHITECTURAL LIGHTING MGLR-36"-FL-80CR-TUWH-PROR-3000-DARK-FL L-MVOLT-FLT-RALTBD </t>
  </si>
  <si>
    <t xml:space="preserve">Light E2: 18" DIAMETER RECESSED DIRECT LUMINAIRE 
Mfr./Model: MARK ARCHITECTURAL LIGHTING MGLR-18"-FL-80CR-TUWH-PROR-3000-DARK-FL L-MVOLT-FLT-RALTBD </t>
  </si>
  <si>
    <t xml:space="preserve">Light F1: REDFORD 22 INCH WALL SCONCE
Mfr./Model: REGINA ANDREW 15—1045NB </t>
  </si>
  <si>
    <t xml:space="preserve">Light G1: 6" DIAMETER PENDANT LIGHT 
Mfr./Model: ALCON LIGHTING 1200-6-P-40K-BK-ST2-AG </t>
  </si>
  <si>
    <t>LIGHTING CONTROLS</t>
  </si>
  <si>
    <t>0-10V Wall Dimmer</t>
  </si>
  <si>
    <t>2 Pole Dimming Switch</t>
  </si>
  <si>
    <t>24 VDC Led Lighting Power Supply</t>
  </si>
  <si>
    <t>Combination Occupancy Sensor And Switch</t>
  </si>
  <si>
    <t>Motion Sensor</t>
  </si>
  <si>
    <t>Single Pole Dimming Switch</t>
  </si>
  <si>
    <t>Vacancy Sensor</t>
  </si>
  <si>
    <t>PP-ELV, Power Pack, Electronic Low Voltage Dimming Model, #nSP5  PCD ELV 120</t>
  </si>
  <si>
    <t>PP-OSD, Power Pack 0-10V Dimming Vacancy-Type, #nPP16 D</t>
  </si>
  <si>
    <t>PP-VSD, Power Pack 0-10V Dimming Vacancy-Type, #nPP16 D SA</t>
  </si>
  <si>
    <t>RECEPTACLES &amp; DISCONNECT SWITCHES</t>
  </si>
  <si>
    <t>Duplex Receptacle, 20A,120V</t>
  </si>
  <si>
    <t>GFI Duplex Receptacle, 20A,120V</t>
  </si>
  <si>
    <t>Recessed Flush Floor Box With Double Duplex Receptacle</t>
  </si>
  <si>
    <t>15A/2P Non Fused Disconnect Switch</t>
  </si>
  <si>
    <t>CIRCUIT BREAKERS</t>
  </si>
  <si>
    <t>E-300</t>
  </si>
  <si>
    <t>Circuit Breaker 15A/2P</t>
  </si>
  <si>
    <t>TELECOMMUNICATION DEVICES</t>
  </si>
  <si>
    <t>Combination Voice/Data Outlet Box</t>
  </si>
  <si>
    <t>MISCELLANEOUS</t>
  </si>
  <si>
    <t>E-100, E-200</t>
  </si>
  <si>
    <t>Junction Box</t>
  </si>
  <si>
    <t>E-001 - E-500</t>
  </si>
  <si>
    <t>Allowance for wiring, conduits and other misc. electrical requirements.
-Total Building Area: 2,060 SF</t>
  </si>
  <si>
    <t>Electrical Sub total</t>
  </si>
  <si>
    <t>UNIT PRICES</t>
  </si>
  <si>
    <t xml:space="preserve">See Bid Form </t>
  </si>
  <si>
    <t xml:space="preserve"> Light fixture A1 (per unit)</t>
  </si>
  <si>
    <t>Light fixture B1 (per unit)</t>
  </si>
  <si>
    <t xml:space="preserve"> Light fixture C1 (per unit)</t>
  </si>
  <si>
    <t xml:space="preserve"> Light fixture D1 (per unit)</t>
  </si>
  <si>
    <t>Light fixture D2 (per unit)</t>
  </si>
  <si>
    <t xml:space="preserve"> Light fixture E1 (per unit)</t>
  </si>
  <si>
    <t xml:space="preserve"> Light fixture E2 (per unit)</t>
  </si>
  <si>
    <t>Light fixture F1 (per unit)</t>
  </si>
  <si>
    <t>Light fixture G1 (per unit)</t>
  </si>
  <si>
    <t>Light fixture H1 (per unit)</t>
  </si>
  <si>
    <t>Unit Prices Sub total</t>
  </si>
  <si>
    <t>Fire Supression</t>
  </si>
  <si>
    <t>Plumbing</t>
  </si>
  <si>
    <t>Electrical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</si>
</sst>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F800]dddd\,\ mmmm\ dd\,\ yyyy"/>
    <numFmt numFmtId="166" formatCode="_(&quot;$&quot;* #,##0_);_(&quot;$&quot;* \(#,##0\);_(&quot;$&quot;* &quot;-&quot;?_);_(@_)"/>
    <numFmt numFmtId="167" formatCode="_(&quot;$&quot;* #,##0.00_);_(&quot;$&quot;* \(#,##0.00\);_(&quot;$&quot;* &quot;-&quot;?_);_(@_)"/>
    <numFmt numFmtId="168" formatCode="_(* #,##0_);_(* \(#,##0\);_(* &quot;-&quot;??_);_(@_)"/>
    <numFmt numFmtId="169" formatCode="_(&quot;$&quot;* #,##0.0_);_(&quot;$&quot;* \(#,##0.0\);_(&quot;$&quot;* &quot;-&quot;??_);_(@_)"/>
    <numFmt numFmtId="170" formatCode="&quot;$&quot;#,##0"/>
    <numFmt numFmtId="171" formatCode="_-* #,##0_-;\-* #,##0_-;_-* &quot;-&quot;??_-;_-@_-"/>
  </numFmts>
  <fonts count="37" x14ac:knownFonts="1">
    <font>
      <sz val="12"/>
      <name val="Arial"/>
      <family val="2"/>
    </font>
    <font>
      <sz val="11"/>
      <color theme="1"/>
      <name val="Calibri"/>
      <family val="2"/>
      <scheme val="minor"/>
    </font>
    <font>
      <sz val="12"/>
      <name val="Arial"/>
      <family val="2"/>
    </font>
    <font>
      <b/>
      <sz val="12"/>
      <color theme="0"/>
      <name val="Verdana"/>
      <family val="2"/>
    </font>
    <font>
      <sz val="12"/>
      <color theme="0"/>
      <name val="Calibri"/>
      <family val="2"/>
      <scheme val="minor"/>
    </font>
    <font>
      <b/>
      <sz val="12"/>
      <color theme="0"/>
      <name val="Calibri"/>
      <family val="2"/>
      <scheme val="minor"/>
    </font>
    <font>
      <sz val="10"/>
      <name val="Arial"/>
      <family val="2"/>
    </font>
    <font>
      <sz val="12"/>
      <name val="Calibri"/>
      <family val="2"/>
      <scheme val="minor"/>
    </font>
    <font>
      <b/>
      <sz val="12"/>
      <name val="Verdana"/>
      <family val="2"/>
    </font>
    <font>
      <b/>
      <sz val="12"/>
      <name val="Calibri"/>
      <family val="2"/>
      <scheme val="minor"/>
    </font>
    <font>
      <b/>
      <sz val="12"/>
      <color rgb="FFFF0000"/>
      <name val="Calibri"/>
      <family val="2"/>
      <scheme val="minor"/>
    </font>
    <font>
      <sz val="12"/>
      <color rgb="FFFF0000"/>
      <name val="Calibri"/>
      <family val="2"/>
      <scheme val="minor"/>
    </font>
    <font>
      <u/>
      <sz val="12"/>
      <color theme="10"/>
      <name val="Arial"/>
      <family val="2"/>
    </font>
    <font>
      <u/>
      <sz val="12"/>
      <color theme="0"/>
      <name val="Arial"/>
      <family val="2"/>
    </font>
    <font>
      <sz val="12"/>
      <color theme="1"/>
      <name val="Calibri"/>
      <family val="2"/>
      <scheme val="minor"/>
    </font>
    <font>
      <b/>
      <sz val="12"/>
      <color theme="1"/>
      <name val="Calibri"/>
      <family val="2"/>
      <scheme val="minor"/>
    </font>
    <font>
      <sz val="12"/>
      <name val="Arial"/>
      <family val="2"/>
    </font>
    <font>
      <b/>
      <i/>
      <sz val="12"/>
      <name val="Calibri"/>
      <family val="2"/>
      <scheme val="minor"/>
    </font>
    <font>
      <sz val="12"/>
      <name val="Arial"/>
      <family val="2"/>
    </font>
    <font>
      <sz val="8"/>
      <name val="Arial"/>
      <family val="2"/>
    </font>
    <font>
      <b/>
      <sz val="10"/>
      <color theme="0"/>
      <name val="Verdana"/>
      <family val="2"/>
    </font>
    <font>
      <b/>
      <i/>
      <sz val="12"/>
      <color theme="0"/>
      <name val="Calibri"/>
      <family val="2"/>
      <scheme val="minor"/>
    </font>
    <font>
      <b/>
      <sz val="14"/>
      <name val="Calibri"/>
      <family val="2"/>
      <scheme val="minor"/>
    </font>
    <font>
      <b/>
      <i/>
      <sz val="12"/>
      <color rgb="FFC00000"/>
      <name val="Calibri"/>
      <family val="2"/>
      <scheme val="minor"/>
    </font>
    <font>
      <sz val="12"/>
      <color rgb="FFC00000"/>
      <name val="Calibri"/>
      <family val="2"/>
      <scheme val="minor"/>
    </font>
    <font>
      <b/>
      <i/>
      <sz val="12"/>
      <color rgb="FF002060"/>
      <name val="Calibri"/>
      <family val="2"/>
      <scheme val="minor"/>
    </font>
    <font>
      <b/>
      <sz val="12"/>
      <color rgb="FF0070C0"/>
      <name val="Calibri"/>
      <family val="2"/>
      <scheme val="minor"/>
    </font>
    <font>
      <b/>
      <sz val="9"/>
      <name val="Calibri"/>
      <family val="2"/>
      <scheme val="minor"/>
    </font>
    <font>
      <b/>
      <sz val="11"/>
      <name val="Calibri"/>
      <family val="2"/>
      <scheme val="minor"/>
    </font>
    <font>
      <sz val="11"/>
      <name val="Calibri"/>
      <family val="2"/>
      <scheme val="minor"/>
    </font>
    <font>
      <b/>
      <sz val="13"/>
      <name val="Calibri"/>
      <family val="2"/>
      <scheme val="minor"/>
    </font>
    <font>
      <i/>
      <sz val="12"/>
      <name val="Calibri"/>
      <family val="2"/>
      <scheme val="minor"/>
    </font>
    <font>
      <b/>
      <i/>
      <sz val="12"/>
      <color rgb="FFFF0000"/>
      <name val="Calibri"/>
      <family val="2"/>
      <scheme val="minor"/>
    </font>
    <font>
      <sz val="10"/>
      <name val="Calibri"/>
      <family val="2"/>
      <scheme val="minor"/>
    </font>
    <font>
      <b/>
      <sz val="10"/>
      <name val="Calibri"/>
      <family val="2"/>
      <scheme val="minor"/>
    </font>
    <font>
      <u/>
      <sz val="10"/>
      <name val="Calibri"/>
      <family val="2"/>
      <scheme val="minor"/>
    </font>
    <font>
      <b/>
      <i/>
      <sz val="12"/>
      <color rgb="FF0070C0"/>
      <name val="Calibri"/>
      <family val="2"/>
      <scheme val="minor"/>
    </font>
  </fonts>
  <fills count="1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D5D5D5"/>
        <bgColor indexed="64"/>
      </patternFill>
    </fill>
    <fill>
      <patternFill patternType="solid">
        <fgColor rgb="FFFED2DC"/>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7" tint="0.39997558519241921"/>
        <bgColor indexed="64"/>
      </patternFill>
    </fill>
  </fills>
  <borders count="5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theme="1"/>
      </bottom>
      <diagonal/>
    </border>
    <border>
      <left style="thin">
        <color indexed="64"/>
      </left>
      <right style="medium">
        <color indexed="64"/>
      </right>
      <top style="thin">
        <color indexed="64"/>
      </top>
      <bottom style="medium">
        <color theme="1"/>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medium">
        <color theme="1"/>
      </bottom>
      <diagonal/>
    </border>
  </borders>
  <cellStyleXfs count="15">
    <xf numFmtId="0" fontId="0" fillId="0" borderId="0"/>
    <xf numFmtId="44" fontId="2" fillId="0" borderId="0" applyFont="0" applyFill="0" applyBorder="0" applyAlignment="0" applyProtection="0"/>
    <xf numFmtId="0" fontId="6" fillId="0" borderId="0"/>
    <xf numFmtId="0" fontId="2" fillId="0" borderId="0"/>
    <xf numFmtId="0" fontId="12" fillId="0" borderId="0" applyNumberFormat="0" applyFill="0" applyBorder="0" applyAlignment="0" applyProtection="0"/>
    <xf numFmtId="0" fontId="1" fillId="0" borderId="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16" fillId="0" borderId="0"/>
    <xf numFmtId="0" fontId="12" fillId="0" borderId="0" applyNumberFormat="0" applyFill="0" applyBorder="0" applyAlignment="0" applyProtection="0"/>
    <xf numFmtId="0" fontId="18" fillId="0" borderId="0"/>
    <xf numFmtId="0" fontId="2" fillId="0" borderId="0"/>
    <xf numFmtId="0" fontId="2" fillId="0" borderId="0"/>
    <xf numFmtId="42" fontId="2" fillId="0" borderId="0" applyFont="0" applyFill="0" applyBorder="0" applyAlignment="0" applyProtection="0"/>
  </cellStyleXfs>
  <cellXfs count="417">
    <xf numFmtId="0" fontId="0" fillId="0" borderId="0" xfId="0"/>
    <xf numFmtId="0" fontId="7" fillId="0" borderId="3" xfId="0" applyFont="1" applyBorder="1" applyAlignment="1">
      <alignment vertical="top"/>
    </xf>
    <xf numFmtId="2" fontId="8" fillId="3" borderId="4" xfId="0" applyNumberFormat="1" applyFont="1" applyFill="1" applyBorder="1" applyAlignment="1">
      <alignment horizontal="left" vertical="top"/>
    </xf>
    <xf numFmtId="0" fontId="7" fillId="3" borderId="5" xfId="0" applyFont="1" applyFill="1" applyBorder="1" applyAlignment="1">
      <alignment horizontal="center" vertical="top"/>
    </xf>
    <xf numFmtId="0" fontId="7" fillId="3" borderId="4" xfId="0" applyFont="1" applyFill="1" applyBorder="1" applyAlignment="1">
      <alignment horizontal="left" vertical="top"/>
    </xf>
    <xf numFmtId="0" fontId="4" fillId="0" borderId="0" xfId="0" applyFont="1" applyAlignment="1">
      <alignment horizontal="center" vertical="top" wrapText="1"/>
    </xf>
    <xf numFmtId="0" fontId="7" fillId="0" borderId="4" xfId="0" applyFont="1" applyBorder="1" applyAlignment="1">
      <alignment horizontal="center" vertical="top"/>
    </xf>
    <xf numFmtId="0" fontId="7" fillId="0" borderId="0" xfId="0" applyFont="1" applyAlignment="1">
      <alignment horizontal="center" vertical="top"/>
    </xf>
    <xf numFmtId="0" fontId="7" fillId="0" borderId="0" xfId="0" applyFont="1" applyAlignment="1">
      <alignment horizontal="right" vertical="top"/>
    </xf>
    <xf numFmtId="2" fontId="7" fillId="0" borderId="0" xfId="0" applyNumberFormat="1" applyFont="1" applyAlignment="1">
      <alignment vertical="top" wrapText="1"/>
    </xf>
    <xf numFmtId="2" fontId="7" fillId="0" borderId="0" xfId="0" applyNumberFormat="1" applyFont="1" applyAlignment="1">
      <alignment horizontal="center" vertical="top" wrapText="1"/>
    </xf>
    <xf numFmtId="0" fontId="7" fillId="0" borderId="0" xfId="0" applyFont="1" applyAlignment="1">
      <alignment vertical="top"/>
    </xf>
    <xf numFmtId="0" fontId="7" fillId="3" borderId="14" xfId="0" applyFont="1" applyFill="1" applyBorder="1" applyAlignment="1">
      <alignment horizontal="center" vertical="top" wrapText="1"/>
    </xf>
    <xf numFmtId="41" fontId="7" fillId="0" borderId="14" xfId="0" applyNumberFormat="1" applyFont="1" applyBorder="1" applyAlignment="1">
      <alignment horizontal="center" vertical="top"/>
    </xf>
    <xf numFmtId="0" fontId="7" fillId="3" borderId="0" xfId="0" applyFont="1" applyFill="1" applyAlignment="1">
      <alignment vertical="top"/>
    </xf>
    <xf numFmtId="1" fontId="9" fillId="0" borderId="17" xfId="0" applyNumberFormat="1" applyFont="1" applyBorder="1" applyAlignment="1">
      <alignment horizontal="left" vertical="top"/>
    </xf>
    <xf numFmtId="1" fontId="9" fillId="0" borderId="18" xfId="0" applyNumberFormat="1" applyFont="1" applyBorder="1" applyAlignment="1">
      <alignment horizontal="center" vertical="top"/>
    </xf>
    <xf numFmtId="1" fontId="9" fillId="0" borderId="18" xfId="0" applyNumberFormat="1" applyFont="1" applyBorder="1" applyAlignment="1">
      <alignment horizontal="right" vertical="top"/>
    </xf>
    <xf numFmtId="0" fontId="7" fillId="0" borderId="18" xfId="0" applyFont="1" applyBorder="1" applyAlignment="1">
      <alignment horizontal="left" vertical="top" wrapText="1"/>
    </xf>
    <xf numFmtId="1" fontId="5" fillId="2" borderId="9" xfId="0" applyNumberFormat="1" applyFont="1" applyFill="1" applyBorder="1" applyAlignment="1">
      <alignment horizontal="left" vertical="top"/>
    </xf>
    <xf numFmtId="0" fontId="4" fillId="2" borderId="18" xfId="0" applyFont="1" applyFill="1" applyBorder="1" applyAlignment="1">
      <alignment horizontal="center" vertical="top"/>
    </xf>
    <xf numFmtId="0" fontId="4" fillId="2" borderId="18" xfId="0" applyFont="1" applyFill="1" applyBorder="1" applyAlignment="1">
      <alignment horizontal="right" vertical="top"/>
    </xf>
    <xf numFmtId="2" fontId="4" fillId="2" borderId="18" xfId="0" applyNumberFormat="1" applyFont="1" applyFill="1" applyBorder="1" applyAlignment="1">
      <alignment horizontal="left" vertical="top" wrapText="1"/>
    </xf>
    <xf numFmtId="0" fontId="10" fillId="3" borderId="1" xfId="0" applyFont="1" applyFill="1" applyBorder="1" applyAlignment="1">
      <alignment horizontal="left" vertical="top"/>
    </xf>
    <xf numFmtId="0" fontId="11" fillId="3" borderId="3" xfId="0" applyFont="1" applyFill="1" applyBorder="1" applyAlignment="1">
      <alignment horizontal="center" vertical="top"/>
    </xf>
    <xf numFmtId="0" fontId="7" fillId="3" borderId="3" xfId="0" applyFont="1" applyFill="1" applyBorder="1" applyAlignment="1">
      <alignment horizontal="center" vertical="top"/>
    </xf>
    <xf numFmtId="0" fontId="7" fillId="3" borderId="3" xfId="0" applyFont="1" applyFill="1" applyBorder="1" applyAlignment="1">
      <alignment horizontal="right" vertical="top"/>
    </xf>
    <xf numFmtId="2" fontId="7" fillId="3" borderId="3" xfId="0" applyNumberFormat="1" applyFont="1" applyFill="1" applyBorder="1" applyAlignment="1">
      <alignment vertical="top" wrapText="1"/>
    </xf>
    <xf numFmtId="0" fontId="11" fillId="3" borderId="6" xfId="0" applyFont="1" applyFill="1" applyBorder="1" applyAlignment="1">
      <alignment horizontal="center" vertical="top"/>
    </xf>
    <xf numFmtId="49" fontId="11" fillId="3" borderId="8" xfId="0" applyNumberFormat="1" applyFont="1" applyFill="1" applyBorder="1" applyAlignment="1">
      <alignment vertical="top"/>
    </xf>
    <xf numFmtId="0" fontId="7" fillId="3" borderId="8" xfId="0" applyFont="1" applyFill="1" applyBorder="1" applyAlignment="1">
      <alignment vertical="top"/>
    </xf>
    <xf numFmtId="2" fontId="7" fillId="3" borderId="8" xfId="0" applyNumberFormat="1" applyFont="1" applyFill="1" applyBorder="1" applyAlignment="1">
      <alignment vertical="top" wrapText="1"/>
    </xf>
    <xf numFmtId="164" fontId="7" fillId="0" borderId="0" xfId="0" applyNumberFormat="1" applyFont="1" applyAlignment="1">
      <alignment vertical="top"/>
    </xf>
    <xf numFmtId="0" fontId="7" fillId="3" borderId="13" xfId="0" applyFont="1" applyFill="1" applyBorder="1" applyAlignment="1">
      <alignment horizontal="center" vertical="top" wrapText="1"/>
    </xf>
    <xf numFmtId="9" fontId="7" fillId="0" borderId="14" xfId="0" applyNumberFormat="1" applyFont="1" applyBorder="1" applyAlignment="1">
      <alignment horizontal="center" vertical="top"/>
    </xf>
    <xf numFmtId="2" fontId="7" fillId="0" borderId="13" xfId="0" applyNumberFormat="1" applyFont="1" applyBorder="1" applyAlignment="1">
      <alignment horizontal="left" vertical="top" wrapText="1"/>
    </xf>
    <xf numFmtId="0" fontId="7" fillId="0" borderId="13" xfId="0" applyFont="1" applyBorder="1" applyAlignment="1">
      <alignment horizontal="center" vertical="top"/>
    </xf>
    <xf numFmtId="2" fontId="7" fillId="0" borderId="14" xfId="0" applyNumberFormat="1" applyFont="1" applyBorder="1" applyAlignment="1">
      <alignment horizontal="left" vertical="top" wrapText="1"/>
    </xf>
    <xf numFmtId="2" fontId="9" fillId="0" borderId="14" xfId="0" applyNumberFormat="1" applyFont="1" applyBorder="1" applyAlignment="1">
      <alignment horizontal="right" vertical="top" wrapText="1"/>
    </xf>
    <xf numFmtId="2" fontId="7" fillId="0" borderId="21" xfId="0" applyNumberFormat="1" applyFont="1" applyBorder="1" applyAlignment="1">
      <alignment horizontal="left" vertical="top" wrapText="1"/>
    </xf>
    <xf numFmtId="0" fontId="7" fillId="3" borderId="14" xfId="0" applyFont="1" applyFill="1" applyBorder="1" applyAlignment="1">
      <alignment horizontal="center" vertical="top"/>
    </xf>
    <xf numFmtId="164" fontId="7" fillId="0" borderId="0" xfId="6" applyNumberFormat="1" applyFont="1" applyAlignment="1">
      <alignment vertical="top"/>
    </xf>
    <xf numFmtId="0" fontId="9" fillId="3" borderId="4" xfId="0" applyFont="1" applyFill="1" applyBorder="1" applyAlignment="1">
      <alignment horizontal="left" vertical="top"/>
    </xf>
    <xf numFmtId="0" fontId="5" fillId="2" borderId="37"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38" xfId="0" applyFont="1" applyFill="1" applyBorder="1" applyAlignment="1">
      <alignment horizontal="center" vertical="top" wrapText="1"/>
    </xf>
    <xf numFmtId="2" fontId="5" fillId="2" borderId="39" xfId="0" applyNumberFormat="1" applyFont="1" applyFill="1" applyBorder="1" applyAlignment="1">
      <alignment horizontal="left" vertical="top" wrapText="1"/>
    </xf>
    <xf numFmtId="2" fontId="5" fillId="2" borderId="39" xfId="0" applyNumberFormat="1" applyFont="1" applyFill="1" applyBorder="1" applyAlignment="1">
      <alignment horizontal="center" vertical="top" wrapText="1"/>
    </xf>
    <xf numFmtId="0" fontId="7" fillId="3" borderId="0" xfId="13" applyFont="1" applyFill="1" applyAlignment="1">
      <alignment vertical="top"/>
    </xf>
    <xf numFmtId="0" fontId="7" fillId="0" borderId="0" xfId="13" applyFont="1" applyAlignment="1">
      <alignment vertical="top"/>
    </xf>
    <xf numFmtId="2" fontId="3" fillId="2" borderId="1" xfId="0" applyNumberFormat="1" applyFont="1" applyFill="1" applyBorder="1" applyAlignment="1">
      <alignment horizontal="left" vertical="top"/>
    </xf>
    <xf numFmtId="165" fontId="4" fillId="2" borderId="3" xfId="0" applyNumberFormat="1" applyFont="1" applyFill="1" applyBorder="1" applyAlignment="1">
      <alignment horizontal="right" vertical="top"/>
    </xf>
    <xf numFmtId="2" fontId="3" fillId="2" borderId="1" xfId="0" applyNumberFormat="1" applyFont="1" applyFill="1" applyBorder="1" applyAlignment="1">
      <alignment horizontal="center" vertical="top"/>
    </xf>
    <xf numFmtId="165" fontId="7" fillId="3" borderId="0" xfId="0" applyNumberFormat="1" applyFont="1" applyFill="1" applyAlignment="1">
      <alignment horizontal="right" vertical="top"/>
    </xf>
    <xf numFmtId="2" fontId="8" fillId="3" borderId="0" xfId="0" applyNumberFormat="1" applyFont="1" applyFill="1" applyAlignment="1">
      <alignment vertical="top"/>
    </xf>
    <xf numFmtId="14" fontId="7" fillId="3" borderId="4" xfId="0" applyNumberFormat="1" applyFont="1" applyFill="1" applyBorder="1" applyAlignment="1">
      <alignment horizontal="left" vertical="top"/>
    </xf>
    <xf numFmtId="14" fontId="7" fillId="3" borderId="0" xfId="0" applyNumberFormat="1" applyFont="1" applyFill="1" applyAlignment="1">
      <alignment horizontal="right" vertical="top"/>
    </xf>
    <xf numFmtId="2" fontId="7" fillId="3" borderId="5" xfId="0" applyNumberFormat="1" applyFont="1" applyFill="1" applyBorder="1" applyAlignment="1">
      <alignment horizontal="center" vertical="top"/>
    </xf>
    <xf numFmtId="164" fontId="9" fillId="3" borderId="4" xfId="1" applyNumberFormat="1" applyFont="1" applyFill="1" applyBorder="1" applyAlignment="1" applyProtection="1">
      <alignment horizontal="left" vertical="top"/>
    </xf>
    <xf numFmtId="0" fontId="14" fillId="10" borderId="0" xfId="0" applyFont="1" applyFill="1" applyAlignment="1">
      <alignment vertical="top"/>
    </xf>
    <xf numFmtId="0" fontId="7" fillId="0" borderId="12" xfId="0" applyFont="1" applyBorder="1" applyAlignment="1">
      <alignment horizontal="center" vertical="top"/>
    </xf>
    <xf numFmtId="0" fontId="7" fillId="0" borderId="14" xfId="0" applyFont="1" applyBorder="1" applyAlignment="1">
      <alignment horizontal="right" vertical="top"/>
    </xf>
    <xf numFmtId="9" fontId="7" fillId="0" borderId="31" xfId="0" applyNumberFormat="1" applyFont="1" applyBorder="1" applyAlignment="1">
      <alignment horizontal="left" vertical="top" wrapText="1"/>
    </xf>
    <xf numFmtId="1" fontId="7" fillId="0" borderId="13" xfId="0" applyNumberFormat="1" applyFont="1" applyBorder="1" applyAlignment="1">
      <alignment horizontal="center" vertical="top"/>
    </xf>
    <xf numFmtId="0" fontId="10" fillId="0" borderId="0" xfId="0" applyFont="1" applyAlignment="1">
      <alignment vertical="top"/>
    </xf>
    <xf numFmtId="9" fontId="7" fillId="3" borderId="31" xfId="0" applyNumberFormat="1" applyFont="1" applyFill="1" applyBorder="1" applyAlignment="1">
      <alignment horizontal="left" vertical="top" wrapText="1"/>
    </xf>
    <xf numFmtId="0" fontId="7" fillId="3" borderId="29" xfId="0" applyFont="1" applyFill="1" applyBorder="1" applyAlignment="1">
      <alignment horizontal="center" vertical="top" wrapText="1"/>
    </xf>
    <xf numFmtId="1" fontId="7" fillId="3" borderId="14" xfId="0" applyNumberFormat="1" applyFont="1" applyFill="1" applyBorder="1" applyAlignment="1">
      <alignment horizontal="right" vertical="top"/>
    </xf>
    <xf numFmtId="0" fontId="7" fillId="3" borderId="21" xfId="0" applyFont="1" applyFill="1" applyBorder="1" applyAlignment="1">
      <alignment horizontal="center" vertical="top"/>
    </xf>
    <xf numFmtId="0" fontId="7" fillId="3" borderId="21" xfId="0" applyFont="1" applyFill="1" applyBorder="1" applyAlignment="1">
      <alignment horizontal="center" vertical="top" wrapText="1"/>
    </xf>
    <xf numFmtId="0" fontId="7" fillId="0" borderId="21" xfId="0" applyFont="1" applyBorder="1" applyAlignment="1">
      <alignment horizontal="right" vertical="top"/>
    </xf>
    <xf numFmtId="2" fontId="7" fillId="0" borderId="25" xfId="0" applyNumberFormat="1" applyFont="1" applyBorder="1" applyAlignment="1">
      <alignment horizontal="left" vertical="top" wrapText="1"/>
    </xf>
    <xf numFmtId="0" fontId="7" fillId="9" borderId="9" xfId="0" applyFont="1" applyFill="1" applyBorder="1" applyAlignment="1">
      <alignment vertical="top"/>
    </xf>
    <xf numFmtId="0" fontId="7" fillId="9" borderId="10" xfId="0" applyFont="1" applyFill="1" applyBorder="1" applyAlignment="1">
      <alignment vertical="top"/>
    </xf>
    <xf numFmtId="0" fontId="22" fillId="9" borderId="10" xfId="0" applyFont="1" applyFill="1" applyBorder="1" applyAlignment="1">
      <alignment horizontal="right" vertical="top"/>
    </xf>
    <xf numFmtId="0" fontId="22" fillId="9" borderId="10" xfId="0" applyFont="1" applyFill="1" applyBorder="1" applyAlignment="1">
      <alignment horizontal="left" vertical="top"/>
    </xf>
    <xf numFmtId="2" fontId="9" fillId="11" borderId="11" xfId="0" applyNumberFormat="1" applyFont="1" applyFill="1" applyBorder="1" applyAlignment="1">
      <alignment horizontal="left" vertical="top"/>
    </xf>
    <xf numFmtId="0" fontId="7" fillId="11" borderId="0" xfId="0" applyFont="1" applyFill="1" applyAlignment="1">
      <alignment vertical="top"/>
    </xf>
    <xf numFmtId="2" fontId="7" fillId="0" borderId="15" xfId="0" applyNumberFormat="1" applyFont="1" applyBorder="1" applyAlignment="1">
      <alignment horizontal="left" vertical="top" wrapText="1"/>
    </xf>
    <xf numFmtId="2" fontId="7" fillId="0" borderId="13" xfId="0" applyNumberFormat="1" applyFont="1" applyBorder="1" applyAlignment="1">
      <alignment horizontal="center" vertical="top" wrapText="1"/>
    </xf>
    <xf numFmtId="0" fontId="7" fillId="3" borderId="31" xfId="0" applyFont="1" applyFill="1" applyBorder="1" applyAlignment="1">
      <alignment horizontal="center" vertical="top" wrapText="1"/>
    </xf>
    <xf numFmtId="0" fontId="7" fillId="7" borderId="9" xfId="0" applyFont="1" applyFill="1" applyBorder="1" applyAlignment="1">
      <alignment horizontal="right" vertical="top"/>
    </xf>
    <xf numFmtId="2" fontId="9" fillId="7" borderId="10" xfId="0" applyNumberFormat="1" applyFont="1" applyFill="1" applyBorder="1" applyAlignment="1">
      <alignment horizontal="left" vertical="top" wrapText="1"/>
    </xf>
    <xf numFmtId="1" fontId="7" fillId="0" borderId="13" xfId="0" applyNumberFormat="1" applyFont="1" applyBorder="1" applyAlignment="1">
      <alignment horizontal="right" vertical="top"/>
    </xf>
    <xf numFmtId="2" fontId="23" fillId="0" borderId="31" xfId="0" applyNumberFormat="1" applyFont="1" applyBorder="1" applyAlignment="1">
      <alignment horizontal="left" vertical="top" wrapText="1"/>
    </xf>
    <xf numFmtId="2" fontId="9" fillId="0" borderId="14" xfId="0" applyNumberFormat="1" applyFont="1" applyBorder="1" applyAlignment="1">
      <alignment horizontal="left" vertical="top" wrapText="1"/>
    </xf>
    <xf numFmtId="1" fontId="9" fillId="3" borderId="14" xfId="0" applyNumberFormat="1" applyFont="1" applyFill="1" applyBorder="1" applyAlignment="1">
      <alignment horizontal="right" vertical="top"/>
    </xf>
    <xf numFmtId="1" fontId="7" fillId="3" borderId="13" xfId="0" applyNumberFormat="1" applyFont="1" applyFill="1" applyBorder="1" applyAlignment="1">
      <alignment horizontal="right" vertical="top"/>
    </xf>
    <xf numFmtId="9" fontId="7" fillId="0" borderId="44" xfId="0" applyNumberFormat="1" applyFont="1" applyBorder="1" applyAlignment="1">
      <alignment horizontal="center" vertical="top"/>
    </xf>
    <xf numFmtId="0" fontId="7" fillId="3" borderId="29" xfId="0" applyFont="1" applyFill="1" applyBorder="1" applyAlignment="1">
      <alignment horizontal="center" vertical="top"/>
    </xf>
    <xf numFmtId="1" fontId="9" fillId="11" borderId="9" xfId="0" applyNumberFormat="1" applyFont="1" applyFill="1" applyBorder="1" applyAlignment="1">
      <alignment horizontal="right" vertical="top"/>
    </xf>
    <xf numFmtId="0" fontId="7" fillId="3" borderId="28" xfId="0" applyFont="1" applyFill="1" applyBorder="1" applyAlignment="1">
      <alignment horizontal="center" vertical="top" wrapText="1"/>
    </xf>
    <xf numFmtId="9" fontId="7" fillId="0" borderId="15" xfId="0" applyNumberFormat="1" applyFont="1" applyBorder="1" applyAlignment="1">
      <alignment horizontal="right" vertical="top"/>
    </xf>
    <xf numFmtId="2" fontId="9" fillId="0" borderId="0" xfId="0" applyNumberFormat="1" applyFont="1" applyAlignment="1">
      <alignment horizontal="left" vertical="top" wrapText="1"/>
    </xf>
    <xf numFmtId="1" fontId="9" fillId="0" borderId="21" xfId="0" applyNumberFormat="1" applyFont="1" applyBorder="1" applyAlignment="1">
      <alignment horizontal="left" vertical="top"/>
    </xf>
    <xf numFmtId="1" fontId="9" fillId="0" borderId="21" xfId="0" applyNumberFormat="1" applyFont="1" applyBorder="1" applyAlignment="1">
      <alignment horizontal="right" vertical="top"/>
    </xf>
    <xf numFmtId="0" fontId="7" fillId="0" borderId="21" xfId="0" applyFont="1" applyBorder="1" applyAlignment="1">
      <alignment horizontal="left" vertical="top" wrapText="1"/>
    </xf>
    <xf numFmtId="2" fontId="10" fillId="0" borderId="18" xfId="0" applyNumberFormat="1" applyFont="1" applyBorder="1" applyAlignment="1">
      <alignment horizontal="right" vertical="top" wrapText="1"/>
    </xf>
    <xf numFmtId="41" fontId="7" fillId="0" borderId="44" xfId="0" applyNumberFormat="1" applyFont="1" applyBorder="1" applyAlignment="1">
      <alignment horizontal="center" vertical="top"/>
    </xf>
    <xf numFmtId="0" fontId="7" fillId="0" borderId="0" xfId="0" applyFont="1" applyAlignment="1">
      <alignment horizontal="center" vertical="top" wrapText="1"/>
    </xf>
    <xf numFmtId="0" fontId="7" fillId="0" borderId="45" xfId="0" applyFont="1" applyBorder="1" applyAlignment="1">
      <alignment horizontal="center" vertical="top"/>
    </xf>
    <xf numFmtId="2" fontId="7" fillId="3" borderId="31" xfId="0" applyNumberFormat="1" applyFont="1" applyFill="1" applyBorder="1" applyAlignment="1">
      <alignment horizontal="right" vertical="top" wrapText="1"/>
    </xf>
    <xf numFmtId="2" fontId="7" fillId="0" borderId="31" xfId="0" applyNumberFormat="1" applyFont="1" applyBorder="1" applyAlignment="1">
      <alignment horizontal="left" vertical="top" wrapText="1"/>
    </xf>
    <xf numFmtId="2" fontId="9" fillId="0" borderId="16" xfId="0" applyNumberFormat="1" applyFont="1" applyBorder="1" applyAlignment="1">
      <alignment horizontal="left" vertical="top" wrapText="1"/>
    </xf>
    <xf numFmtId="2" fontId="9" fillId="7" borderId="16" xfId="0" applyNumberFormat="1" applyFont="1" applyFill="1" applyBorder="1" applyAlignment="1">
      <alignment horizontal="center" vertical="top" wrapText="1"/>
    </xf>
    <xf numFmtId="0" fontId="25" fillId="0" borderId="13" xfId="0" applyFont="1" applyBorder="1" applyAlignment="1">
      <alignment horizontal="center" vertical="top" wrapText="1"/>
    </xf>
    <xf numFmtId="0" fontId="25" fillId="0" borderId="13" xfId="0" applyFont="1" applyBorder="1" applyAlignment="1">
      <alignment horizontal="center" vertical="top"/>
    </xf>
    <xf numFmtId="2" fontId="7" fillId="0" borderId="15" xfId="0" applyNumberFormat="1" applyFont="1" applyBorder="1" applyAlignment="1">
      <alignment horizontal="right" vertical="top" wrapText="1"/>
    </xf>
    <xf numFmtId="2" fontId="26" fillId="0" borderId="14" xfId="0" applyNumberFormat="1" applyFont="1" applyBorder="1" applyAlignment="1">
      <alignment horizontal="left" vertical="top" wrapText="1"/>
    </xf>
    <xf numFmtId="0" fontId="14" fillId="11" borderId="0" xfId="0" applyFont="1" applyFill="1" applyAlignment="1">
      <alignment vertical="top"/>
    </xf>
    <xf numFmtId="0" fontId="7" fillId="3" borderId="14" xfId="0" applyFont="1" applyFill="1" applyBorder="1" applyAlignment="1">
      <alignment horizontal="center" vertical="center"/>
    </xf>
    <xf numFmtId="1" fontId="7" fillId="0" borderId="13" xfId="0" applyNumberFormat="1" applyFont="1" applyBorder="1" applyAlignment="1">
      <alignment horizontal="center" vertical="center"/>
    </xf>
    <xf numFmtId="9" fontId="7" fillId="0" borderId="14" xfId="0" applyNumberFormat="1" applyFont="1" applyBorder="1" applyAlignment="1">
      <alignment horizontal="center" vertical="center"/>
    </xf>
    <xf numFmtId="41" fontId="7" fillId="0" borderId="14" xfId="0" applyNumberFormat="1" applyFont="1" applyBorder="1" applyAlignment="1">
      <alignment horizontal="center" vertical="center"/>
    </xf>
    <xf numFmtId="0" fontId="7" fillId="0" borderId="13" xfId="0" applyFont="1" applyBorder="1" applyAlignment="1">
      <alignment horizontal="center" vertical="center"/>
    </xf>
    <xf numFmtId="44" fontId="7" fillId="0" borderId="14" xfId="1" applyFont="1" applyBorder="1" applyAlignment="1">
      <alignment horizontal="center" vertical="center"/>
    </xf>
    <xf numFmtId="164" fontId="7" fillId="0" borderId="14" xfId="1" applyNumberFormat="1" applyFont="1" applyBorder="1" applyAlignment="1">
      <alignment horizontal="center" vertical="center"/>
    </xf>
    <xf numFmtId="164" fontId="7" fillId="0" borderId="20" xfId="1" applyNumberFormat="1" applyFont="1" applyBorder="1" applyAlignment="1">
      <alignment horizontal="center" vertical="center"/>
    </xf>
    <xf numFmtId="9" fontId="7" fillId="0" borderId="13" xfId="0" applyNumberFormat="1" applyFont="1" applyBorder="1" applyAlignment="1">
      <alignment horizontal="center" vertical="center"/>
    </xf>
    <xf numFmtId="41" fontId="7" fillId="0" borderId="13" xfId="0" applyNumberFormat="1" applyFont="1" applyBorder="1" applyAlignment="1">
      <alignment horizontal="center" vertical="center"/>
    </xf>
    <xf numFmtId="167" fontId="7" fillId="0" borderId="14" xfId="0" applyNumberFormat="1" applyFont="1" applyBorder="1" applyAlignment="1">
      <alignment horizontal="center" vertical="center"/>
    </xf>
    <xf numFmtId="1" fontId="7" fillId="0" borderId="32" xfId="0" applyNumberFormat="1" applyFont="1" applyBorder="1" applyAlignment="1">
      <alignment horizontal="center" vertical="center"/>
    </xf>
    <xf numFmtId="9" fontId="7" fillId="0" borderId="32" xfId="0" applyNumberFormat="1" applyFont="1" applyBorder="1" applyAlignment="1">
      <alignment horizontal="center" vertical="center"/>
    </xf>
    <xf numFmtId="41" fontId="7" fillId="0" borderId="32" xfId="0" applyNumberFormat="1" applyFont="1" applyBorder="1" applyAlignment="1">
      <alignment horizontal="center" vertical="center"/>
    </xf>
    <xf numFmtId="0" fontId="7" fillId="0" borderId="32" xfId="0" applyFont="1" applyBorder="1" applyAlignment="1">
      <alignment horizontal="center" vertical="center"/>
    </xf>
    <xf numFmtId="0" fontId="9" fillId="3" borderId="1" xfId="3" applyFont="1" applyFill="1" applyBorder="1" applyAlignment="1">
      <alignment horizontal="left" vertical="top"/>
    </xf>
    <xf numFmtId="0" fontId="9" fillId="3" borderId="3" xfId="3" applyFont="1" applyFill="1" applyBorder="1" applyAlignment="1">
      <alignment horizontal="left" vertical="top"/>
    </xf>
    <xf numFmtId="0" fontId="27" fillId="3" borderId="3" xfId="2" applyFont="1" applyFill="1" applyBorder="1" applyAlignment="1">
      <alignment horizontal="right"/>
    </xf>
    <xf numFmtId="0" fontId="9" fillId="3" borderId="2" xfId="3" applyFont="1" applyFill="1" applyBorder="1" applyAlignment="1">
      <alignment horizontal="left" vertical="top"/>
    </xf>
    <xf numFmtId="0" fontId="9" fillId="3" borderId="0" xfId="3" applyFont="1" applyFill="1" applyAlignment="1">
      <alignment horizontal="left" vertical="top"/>
    </xf>
    <xf numFmtId="0" fontId="7" fillId="0" borderId="0" xfId="3" applyFont="1"/>
    <xf numFmtId="0" fontId="9" fillId="3" borderId="4" xfId="3" applyFont="1" applyFill="1" applyBorder="1" applyAlignment="1">
      <alignment horizontal="left" vertical="top"/>
    </xf>
    <xf numFmtId="0" fontId="9" fillId="3" borderId="5" xfId="3" applyFont="1" applyFill="1" applyBorder="1" applyAlignment="1">
      <alignment horizontal="left" vertical="top"/>
    </xf>
    <xf numFmtId="2" fontId="9" fillId="3" borderId="9" xfId="3" applyNumberFormat="1" applyFont="1" applyFill="1" applyBorder="1" applyAlignment="1">
      <alignment horizontal="right" vertical="top"/>
    </xf>
    <xf numFmtId="2" fontId="9" fillId="3" borderId="9" xfId="3" applyNumberFormat="1" applyFont="1" applyFill="1" applyBorder="1" applyAlignment="1">
      <alignment horizontal="left" vertical="top"/>
    </xf>
    <xf numFmtId="14" fontId="7" fillId="3" borderId="10" xfId="3" applyNumberFormat="1" applyFont="1" applyFill="1" applyBorder="1" applyAlignment="1">
      <alignment vertical="top"/>
    </xf>
    <xf numFmtId="14" fontId="9" fillId="3" borderId="11" xfId="3" applyNumberFormat="1" applyFont="1" applyFill="1" applyBorder="1" applyAlignment="1">
      <alignment horizontal="right" vertical="top"/>
    </xf>
    <xf numFmtId="0" fontId="9" fillId="3" borderId="0" xfId="3" applyFont="1" applyFill="1" applyAlignment="1">
      <alignment vertical="top"/>
    </xf>
    <xf numFmtId="14" fontId="7" fillId="3" borderId="0" xfId="3" applyNumberFormat="1" applyFont="1" applyFill="1" applyAlignment="1">
      <alignment horizontal="left" vertical="top"/>
    </xf>
    <xf numFmtId="2" fontId="9" fillId="3" borderId="6" xfId="3" applyNumberFormat="1" applyFont="1" applyFill="1" applyBorder="1" applyAlignment="1">
      <alignment horizontal="right" vertical="top"/>
    </xf>
    <xf numFmtId="14" fontId="7" fillId="3" borderId="11" xfId="3" applyNumberFormat="1" applyFont="1" applyFill="1" applyBorder="1" applyAlignment="1">
      <alignment vertical="top"/>
    </xf>
    <xf numFmtId="0" fontId="28" fillId="12" borderId="9" xfId="3" applyFont="1" applyFill="1" applyBorder="1" applyAlignment="1">
      <alignment horizontal="center" vertical="top" wrapText="1"/>
    </xf>
    <xf numFmtId="0" fontId="28" fillId="12" borderId="10" xfId="3" applyFont="1" applyFill="1" applyBorder="1" applyAlignment="1">
      <alignment vertical="top"/>
    </xf>
    <xf numFmtId="0" fontId="29" fillId="12" borderId="10" xfId="3" applyFont="1" applyFill="1" applyBorder="1" applyAlignment="1">
      <alignment vertical="top"/>
    </xf>
    <xf numFmtId="0" fontId="28" fillId="12" borderId="10" xfId="3" applyFont="1" applyFill="1" applyBorder="1" applyAlignment="1">
      <alignment horizontal="center" vertical="top" wrapText="1"/>
    </xf>
    <xf numFmtId="0" fontId="28" fillId="12" borderId="11" xfId="3" applyFont="1" applyFill="1" applyBorder="1" applyAlignment="1">
      <alignment horizontal="center" vertical="top" wrapText="1"/>
    </xf>
    <xf numFmtId="0" fontId="9" fillId="3" borderId="4" xfId="3" applyFont="1" applyFill="1" applyBorder="1" applyAlignment="1">
      <alignment vertical="top" wrapText="1"/>
    </xf>
    <xf numFmtId="2" fontId="29" fillId="3" borderId="12" xfId="3" applyNumberFormat="1" applyFont="1" applyFill="1" applyBorder="1" applyAlignment="1">
      <alignment horizontal="left" vertical="top" wrapText="1" indent="2"/>
    </xf>
    <xf numFmtId="166" fontId="7" fillId="3" borderId="14" xfId="3" applyNumberFormat="1" applyFont="1" applyFill="1" applyBorder="1" applyAlignment="1">
      <alignment horizontal="left" vertical="top"/>
    </xf>
    <xf numFmtId="166" fontId="7" fillId="3" borderId="13" xfId="3" applyNumberFormat="1" applyFont="1" applyFill="1" applyBorder="1" applyAlignment="1">
      <alignment horizontal="left" vertical="top"/>
    </xf>
    <xf numFmtId="166" fontId="9" fillId="3" borderId="26" xfId="3" applyNumberFormat="1" applyFont="1" applyFill="1" applyBorder="1" applyAlignment="1">
      <alignment horizontal="left" vertical="top"/>
    </xf>
    <xf numFmtId="166" fontId="9" fillId="3" borderId="0" xfId="3" applyNumberFormat="1" applyFont="1" applyFill="1" applyAlignment="1">
      <alignment horizontal="left" vertical="top"/>
    </xf>
    <xf numFmtId="0" fontId="28" fillId="3" borderId="12" xfId="3" applyFont="1" applyFill="1" applyBorder="1" applyAlignment="1">
      <alignment horizontal="left" vertical="top" wrapText="1"/>
    </xf>
    <xf numFmtId="0" fontId="30" fillId="3" borderId="12" xfId="3" applyFont="1" applyFill="1" applyBorder="1" applyAlignment="1">
      <alignment horizontal="right" vertical="top" wrapText="1"/>
    </xf>
    <xf numFmtId="166" fontId="9" fillId="13" borderId="14" xfId="3" applyNumberFormat="1" applyFont="1" applyFill="1" applyBorder="1" applyAlignment="1">
      <alignment horizontal="left" vertical="top"/>
    </xf>
    <xf numFmtId="0" fontId="30" fillId="3" borderId="46" xfId="3" applyFont="1" applyFill="1" applyBorder="1" applyAlignment="1">
      <alignment horizontal="right" vertical="top" wrapText="1"/>
    </xf>
    <xf numFmtId="10" fontId="9" fillId="5" borderId="20" xfId="3" applyNumberFormat="1" applyFont="1" applyFill="1" applyBorder="1" applyAlignment="1">
      <alignment horizontal="left" vertical="top"/>
    </xf>
    <xf numFmtId="166" fontId="9" fillId="3" borderId="20" xfId="3" applyNumberFormat="1" applyFont="1" applyFill="1" applyBorder="1" applyAlignment="1">
      <alignment horizontal="left" vertical="top"/>
    </xf>
    <xf numFmtId="0" fontId="9" fillId="3" borderId="6" xfId="3" applyFont="1" applyFill="1" applyBorder="1" applyAlignment="1">
      <alignment vertical="top" wrapText="1"/>
    </xf>
    <xf numFmtId="0" fontId="5" fillId="2" borderId="47" xfId="3" applyFont="1" applyFill="1" applyBorder="1" applyAlignment="1">
      <alignment vertical="top"/>
    </xf>
    <xf numFmtId="164" fontId="5" fillId="2" borderId="7" xfId="6" applyNumberFormat="1" applyFont="1" applyFill="1" applyBorder="1" applyAlignment="1">
      <alignment vertical="top"/>
    </xf>
    <xf numFmtId="164" fontId="9" fillId="3" borderId="0" xfId="3" applyNumberFormat="1" applyFont="1" applyFill="1" applyAlignment="1">
      <alignment horizontal="left" vertical="top"/>
    </xf>
    <xf numFmtId="0" fontId="31" fillId="3" borderId="0" xfId="3" applyFont="1" applyFill="1" applyAlignment="1">
      <alignment horizontal="left" vertical="top"/>
    </xf>
    <xf numFmtId="0" fontId="9" fillId="3" borderId="6" xfId="3" applyFont="1" applyFill="1" applyBorder="1" applyAlignment="1">
      <alignment horizontal="left" vertical="top"/>
    </xf>
    <xf numFmtId="14" fontId="7" fillId="3" borderId="8" xfId="3" applyNumberFormat="1" applyFont="1" applyFill="1" applyBorder="1" applyAlignment="1">
      <alignment horizontal="left" vertical="top"/>
    </xf>
    <xf numFmtId="14" fontId="32" fillId="3" borderId="8" xfId="3" applyNumberFormat="1" applyFont="1" applyFill="1" applyBorder="1" applyAlignment="1">
      <alignment horizontal="left" vertical="top"/>
    </xf>
    <xf numFmtId="0" fontId="9" fillId="3" borderId="8" xfId="3" applyFont="1" applyFill="1" applyBorder="1" applyAlignment="1">
      <alignment horizontal="left" vertical="top"/>
    </xf>
    <xf numFmtId="0" fontId="9" fillId="3" borderId="7" xfId="3" applyFont="1" applyFill="1" applyBorder="1" applyAlignment="1">
      <alignment horizontal="left" vertical="top"/>
    </xf>
    <xf numFmtId="14" fontId="9" fillId="3" borderId="0" xfId="3" applyNumberFormat="1" applyFont="1" applyFill="1" applyAlignment="1">
      <alignment horizontal="left" vertical="top"/>
    </xf>
    <xf numFmtId="2" fontId="8" fillId="14" borderId="9" xfId="0" applyNumberFormat="1" applyFont="1" applyFill="1" applyBorder="1" applyAlignment="1">
      <alignment horizontal="center" vertical="top"/>
    </xf>
    <xf numFmtId="2" fontId="8" fillId="14" borderId="10" xfId="0" applyNumberFormat="1" applyFont="1" applyFill="1" applyBorder="1" applyAlignment="1">
      <alignment horizontal="center" vertical="top"/>
    </xf>
    <xf numFmtId="2" fontId="7" fillId="14" borderId="10" xfId="0" applyNumberFormat="1" applyFont="1" applyFill="1" applyBorder="1" applyAlignment="1">
      <alignment horizontal="center" vertical="top"/>
    </xf>
    <xf numFmtId="2" fontId="7" fillId="14" borderId="11" xfId="0" applyNumberFormat="1" applyFont="1" applyFill="1" applyBorder="1" applyAlignment="1">
      <alignment horizontal="center" vertical="top"/>
    </xf>
    <xf numFmtId="2" fontId="3" fillId="2" borderId="4" xfId="0" applyNumberFormat="1" applyFont="1" applyFill="1" applyBorder="1" applyAlignment="1">
      <alignment horizontal="left" vertical="top"/>
    </xf>
    <xf numFmtId="2" fontId="4" fillId="2" borderId="0" xfId="0" applyNumberFormat="1" applyFont="1" applyFill="1" applyAlignment="1">
      <alignment horizontal="center" vertical="top"/>
    </xf>
    <xf numFmtId="2" fontId="4" fillId="2" borderId="5" xfId="0" applyNumberFormat="1" applyFont="1" applyFill="1" applyBorder="1" applyAlignment="1">
      <alignment horizontal="center" vertical="top"/>
    </xf>
    <xf numFmtId="0" fontId="5" fillId="2" borderId="40" xfId="0" applyFont="1" applyFill="1" applyBorder="1" applyAlignment="1">
      <alignment horizontal="center" vertical="top" wrapText="1"/>
    </xf>
    <xf numFmtId="0" fontId="7" fillId="0" borderId="26" xfId="0" applyFont="1" applyBorder="1" applyAlignment="1">
      <alignment horizontal="center" vertical="top"/>
    </xf>
    <xf numFmtId="43" fontId="7" fillId="0" borderId="0" xfId="0" applyNumberFormat="1" applyFont="1" applyAlignment="1">
      <alignment vertical="top"/>
    </xf>
    <xf numFmtId="0" fontId="10" fillId="11" borderId="0" xfId="0" applyFont="1" applyFill="1" applyAlignment="1">
      <alignment vertical="top"/>
    </xf>
    <xf numFmtId="0" fontId="10" fillId="3" borderId="0" xfId="0" applyFont="1" applyFill="1" applyAlignment="1">
      <alignment vertical="top"/>
    </xf>
    <xf numFmtId="41" fontId="7" fillId="0" borderId="0" xfId="0" applyNumberFormat="1" applyFont="1" applyAlignment="1">
      <alignment vertical="top"/>
    </xf>
    <xf numFmtId="0" fontId="7" fillId="3" borderId="14" xfId="0" applyFont="1" applyFill="1" applyBorder="1" applyAlignment="1">
      <alignment horizontal="right" vertical="top"/>
    </xf>
    <xf numFmtId="0" fontId="7" fillId="3" borderId="12" xfId="0" applyFont="1" applyFill="1" applyBorder="1" applyAlignment="1">
      <alignment horizontal="center" vertical="top"/>
    </xf>
    <xf numFmtId="0" fontId="7" fillId="3" borderId="45" xfId="0" applyFont="1" applyFill="1" applyBorder="1" applyAlignment="1">
      <alignment horizontal="center" vertical="top"/>
    </xf>
    <xf numFmtId="9" fontId="7" fillId="3" borderId="36" xfId="0" applyNumberFormat="1" applyFont="1" applyFill="1" applyBorder="1" applyAlignment="1">
      <alignment horizontal="left" vertical="top" wrapText="1"/>
    </xf>
    <xf numFmtId="1" fontId="7" fillId="3" borderId="44" xfId="0" applyNumberFormat="1" applyFont="1" applyFill="1" applyBorder="1" applyAlignment="1">
      <alignment horizontal="center" vertical="top"/>
    </xf>
    <xf numFmtId="0" fontId="7" fillId="0" borderId="33" xfId="0" applyFont="1" applyBorder="1" applyAlignment="1">
      <alignment horizontal="center" vertical="top"/>
    </xf>
    <xf numFmtId="167" fontId="7" fillId="3" borderId="14" xfId="0" applyNumberFormat="1" applyFont="1" applyFill="1" applyBorder="1" applyAlignment="1">
      <alignment horizontal="center" vertical="center"/>
    </xf>
    <xf numFmtId="0" fontId="14" fillId="3" borderId="5" xfId="0" applyFont="1" applyFill="1" applyBorder="1" applyAlignment="1">
      <alignment horizontal="center" vertical="center"/>
    </xf>
    <xf numFmtId="2" fontId="4" fillId="2" borderId="3" xfId="0" applyNumberFormat="1" applyFont="1" applyFill="1" applyBorder="1" applyAlignment="1">
      <alignment horizontal="center" vertical="center"/>
    </xf>
    <xf numFmtId="44" fontId="4" fillId="2" borderId="3" xfId="6" applyFont="1" applyFill="1" applyBorder="1" applyAlignment="1">
      <alignment horizontal="center" vertical="center"/>
    </xf>
    <xf numFmtId="169" fontId="4" fillId="2" borderId="3" xfId="6" applyNumberFormat="1" applyFont="1" applyFill="1" applyBorder="1" applyAlignment="1">
      <alignment horizontal="center" vertical="center"/>
    </xf>
    <xf numFmtId="2" fontId="20" fillId="2" borderId="41" xfId="0" applyNumberFormat="1" applyFont="1" applyFill="1" applyBorder="1" applyAlignment="1">
      <alignment horizontal="center" vertical="center"/>
    </xf>
    <xf numFmtId="2" fontId="20" fillId="2" borderId="2" xfId="0" applyNumberFormat="1" applyFont="1" applyFill="1" applyBorder="1" applyAlignment="1">
      <alignment horizontal="center" vertical="center"/>
    </xf>
    <xf numFmtId="2" fontId="4" fillId="2" borderId="2" xfId="0" applyNumberFormat="1" applyFont="1" applyFill="1" applyBorder="1" applyAlignment="1">
      <alignment horizontal="center" vertical="center"/>
    </xf>
    <xf numFmtId="0" fontId="7" fillId="3" borderId="0" xfId="0" applyFont="1" applyFill="1" applyAlignment="1">
      <alignment horizontal="center" vertical="center"/>
    </xf>
    <xf numFmtId="2" fontId="8" fillId="3" borderId="0" xfId="0" applyNumberFormat="1" applyFont="1" applyFill="1" applyAlignment="1">
      <alignment horizontal="center" vertical="center"/>
    </xf>
    <xf numFmtId="2" fontId="7" fillId="3" borderId="0" xfId="0" applyNumberFormat="1" applyFont="1" applyFill="1" applyAlignment="1">
      <alignment horizontal="center" vertical="center"/>
    </xf>
    <xf numFmtId="44" fontId="7" fillId="3" borderId="0" xfId="6" applyFont="1" applyFill="1" applyBorder="1" applyAlignment="1">
      <alignment horizontal="center" vertical="center"/>
    </xf>
    <xf numFmtId="169" fontId="7" fillId="3" borderId="0" xfId="6"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xf>
    <xf numFmtId="2" fontId="7" fillId="3" borderId="0" xfId="0" applyNumberFormat="1" applyFont="1" applyFill="1" applyAlignment="1">
      <alignment horizontal="center" vertical="center" wrapText="1"/>
    </xf>
    <xf numFmtId="2" fontId="7" fillId="0" borderId="0" xfId="0" applyNumberFormat="1" applyFont="1" applyAlignment="1">
      <alignment horizontal="center" vertical="center" wrapText="1"/>
    </xf>
    <xf numFmtId="165" fontId="17" fillId="6" borderId="0" xfId="0" applyNumberFormat="1" applyFont="1" applyFill="1" applyAlignment="1">
      <alignment horizontal="center" vertical="center"/>
    </xf>
    <xf numFmtId="2" fontId="7" fillId="3" borderId="5" xfId="0" applyNumberFormat="1" applyFont="1" applyFill="1" applyBorder="1" applyAlignment="1">
      <alignment horizontal="center" vertical="center"/>
    </xf>
    <xf numFmtId="165" fontId="17" fillId="5" borderId="0" xfId="0" applyNumberFormat="1" applyFont="1" applyFill="1" applyAlignment="1">
      <alignment horizontal="center" vertical="center"/>
    </xf>
    <xf numFmtId="2" fontId="5" fillId="2" borderId="39" xfId="0" applyNumberFormat="1"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9" xfId="0" applyFont="1" applyFill="1" applyBorder="1" applyAlignment="1">
      <alignment horizontal="center" vertical="center" wrapText="1"/>
    </xf>
    <xf numFmtId="164" fontId="5" fillId="2" borderId="40" xfId="1" applyNumberFormat="1" applyFont="1" applyFill="1" applyBorder="1" applyAlignment="1" applyProtection="1">
      <alignment horizontal="center" vertical="center" wrapText="1"/>
    </xf>
    <xf numFmtId="1" fontId="7" fillId="9" borderId="10" xfId="0" applyNumberFormat="1" applyFont="1" applyFill="1" applyBorder="1" applyAlignment="1">
      <alignment horizontal="center" vertical="center"/>
    </xf>
    <xf numFmtId="0" fontId="7" fillId="9" borderId="10" xfId="0" applyFont="1" applyFill="1" applyBorder="1" applyAlignment="1">
      <alignment horizontal="center" vertical="center"/>
    </xf>
    <xf numFmtId="44" fontId="7" fillId="9" borderId="10" xfId="6" applyFont="1" applyFill="1" applyBorder="1" applyAlignment="1">
      <alignment horizontal="center" vertical="center"/>
    </xf>
    <xf numFmtId="169" fontId="7" fillId="9" borderId="10" xfId="6" applyNumberFormat="1" applyFont="1" applyFill="1" applyBorder="1" applyAlignment="1">
      <alignment horizontal="center" vertical="center"/>
    </xf>
    <xf numFmtId="2" fontId="7" fillId="9" borderId="10" xfId="6" applyNumberFormat="1" applyFont="1" applyFill="1" applyBorder="1" applyAlignment="1">
      <alignment horizontal="center" vertical="center"/>
    </xf>
    <xf numFmtId="0" fontId="7" fillId="9" borderId="11" xfId="0" applyFont="1" applyFill="1" applyBorder="1" applyAlignment="1">
      <alignment horizontal="center" vertical="center"/>
    </xf>
    <xf numFmtId="164" fontId="7" fillId="5" borderId="13" xfId="6" applyNumberFormat="1" applyFont="1" applyFill="1" applyBorder="1" applyAlignment="1" applyProtection="1">
      <alignment horizontal="center" vertical="center"/>
    </xf>
    <xf numFmtId="1" fontId="7" fillId="3" borderId="13" xfId="0" applyNumberFormat="1" applyFont="1" applyFill="1" applyBorder="1" applyAlignment="1">
      <alignment horizontal="center" vertical="center"/>
    </xf>
    <xf numFmtId="1" fontId="7" fillId="0" borderId="42" xfId="0" applyNumberFormat="1" applyFont="1" applyBorder="1" applyAlignment="1">
      <alignment horizontal="center" vertical="center"/>
    </xf>
    <xf numFmtId="9" fontId="7" fillId="0" borderId="42" xfId="0" applyNumberFormat="1" applyFont="1" applyBorder="1" applyAlignment="1">
      <alignment horizontal="center" vertical="center"/>
    </xf>
    <xf numFmtId="41" fontId="7" fillId="0" borderId="42" xfId="0" applyNumberFormat="1" applyFont="1" applyBorder="1" applyAlignment="1">
      <alignment horizontal="center" vertical="center"/>
    </xf>
    <xf numFmtId="0" fontId="7" fillId="0" borderId="42" xfId="0" applyFont="1" applyBorder="1" applyAlignment="1">
      <alignment horizontal="center" vertical="center"/>
    </xf>
    <xf numFmtId="44" fontId="7" fillId="0" borderId="42" xfId="6" applyFont="1" applyFill="1" applyBorder="1" applyAlignment="1">
      <alignment horizontal="center" vertical="center"/>
    </xf>
    <xf numFmtId="169" fontId="7" fillId="3" borderId="42" xfId="6" applyNumberFormat="1" applyFont="1" applyFill="1" applyBorder="1" applyAlignment="1" applyProtection="1">
      <alignment horizontal="center" vertical="center"/>
    </xf>
    <xf numFmtId="2" fontId="7" fillId="3" borderId="24" xfId="0" applyNumberFormat="1" applyFont="1" applyFill="1" applyBorder="1" applyAlignment="1">
      <alignment horizontal="center" vertical="center"/>
    </xf>
    <xf numFmtId="0" fontId="7" fillId="3" borderId="24" xfId="0" applyFont="1" applyFill="1" applyBorder="1" applyAlignment="1">
      <alignment horizontal="center" vertical="center"/>
    </xf>
    <xf numFmtId="164" fontId="7" fillId="0" borderId="43" xfId="0" applyNumberFormat="1" applyFont="1" applyBorder="1" applyAlignment="1">
      <alignment horizontal="center" vertical="center"/>
    </xf>
    <xf numFmtId="44" fontId="7" fillId="0" borderId="13" xfId="6" applyFont="1" applyFill="1" applyBorder="1" applyAlignment="1">
      <alignment horizontal="center" vertical="center"/>
    </xf>
    <xf numFmtId="164" fontId="9" fillId="8" borderId="13" xfId="0" applyNumberFormat="1" applyFont="1" applyFill="1" applyBorder="1" applyAlignment="1">
      <alignment horizontal="center" vertical="center"/>
    </xf>
    <xf numFmtId="0" fontId="7" fillId="0" borderId="0" xfId="0" applyFont="1" applyAlignment="1">
      <alignment horizontal="center" vertical="center"/>
    </xf>
    <xf numFmtId="166" fontId="9" fillId="0" borderId="26" xfId="0" applyNumberFormat="1" applyFont="1" applyBorder="1" applyAlignment="1">
      <alignment horizontal="center" vertical="center"/>
    </xf>
    <xf numFmtId="166" fontId="9" fillId="3" borderId="11" xfId="0" applyNumberFormat="1" applyFont="1" applyFill="1" applyBorder="1" applyAlignment="1">
      <alignment horizontal="center" vertical="center"/>
    </xf>
    <xf numFmtId="44" fontId="7" fillId="0" borderId="32" xfId="6" applyFont="1" applyFill="1" applyBorder="1" applyAlignment="1">
      <alignment horizontal="center" vertical="center"/>
    </xf>
    <xf numFmtId="169" fontId="7" fillId="0" borderId="32" xfId="6" applyNumberFormat="1" applyFont="1" applyFill="1" applyBorder="1" applyAlignment="1" applyProtection="1">
      <alignment horizontal="center" vertical="center"/>
    </xf>
    <xf numFmtId="2" fontId="7" fillId="3" borderId="21" xfId="0" applyNumberFormat="1" applyFont="1" applyFill="1" applyBorder="1" applyAlignment="1">
      <alignment horizontal="center" vertical="center"/>
    </xf>
    <xf numFmtId="0" fontId="7" fillId="3" borderId="21" xfId="0" applyFont="1" applyFill="1" applyBorder="1" applyAlignment="1">
      <alignment horizontal="center" vertical="center"/>
    </xf>
    <xf numFmtId="164" fontId="9" fillId="0" borderId="35" xfId="0" applyNumberFormat="1" applyFont="1" applyBorder="1" applyAlignment="1">
      <alignment horizontal="center" vertical="center"/>
    </xf>
    <xf numFmtId="1" fontId="7" fillId="7" borderId="11" xfId="0" applyNumberFormat="1" applyFont="1" applyFill="1" applyBorder="1" applyAlignment="1">
      <alignment horizontal="center" vertical="center"/>
    </xf>
    <xf numFmtId="9" fontId="7" fillId="0" borderId="28" xfId="0" applyNumberFormat="1" applyFont="1" applyBorder="1" applyAlignment="1">
      <alignment horizontal="center" vertical="center"/>
    </xf>
    <xf numFmtId="44" fontId="7" fillId="0" borderId="13" xfId="1" applyFont="1" applyFill="1" applyBorder="1" applyAlignment="1">
      <alignment horizontal="center" vertical="center"/>
    </xf>
    <xf numFmtId="44" fontId="7" fillId="0" borderId="13" xfId="1" applyFont="1" applyFill="1" applyBorder="1" applyAlignment="1" applyProtection="1">
      <alignment horizontal="center" vertical="center"/>
    </xf>
    <xf numFmtId="2" fontId="9" fillId="3" borderId="13" xfId="0" applyNumberFormat="1" applyFont="1" applyFill="1" applyBorder="1" applyAlignment="1">
      <alignment horizontal="center" vertical="center"/>
    </xf>
    <xf numFmtId="44" fontId="9" fillId="3" borderId="13" xfId="0" applyNumberFormat="1" applyFont="1" applyFill="1" applyBorder="1" applyAlignment="1">
      <alignment horizontal="center" vertical="center"/>
    </xf>
    <xf numFmtId="44" fontId="14" fillId="3" borderId="5" xfId="0" applyNumberFormat="1" applyFont="1" applyFill="1" applyBorder="1" applyAlignment="1">
      <alignment horizontal="center" vertical="center"/>
    </xf>
    <xf numFmtId="1" fontId="7" fillId="3" borderId="14" xfId="0" applyNumberFormat="1" applyFont="1" applyFill="1" applyBorder="1" applyAlignment="1">
      <alignment horizontal="center" vertical="center"/>
    </xf>
    <xf numFmtId="164" fontId="7" fillId="3" borderId="13" xfId="7" applyNumberFormat="1" applyFont="1" applyFill="1" applyBorder="1" applyAlignment="1" applyProtection="1">
      <alignment horizontal="center" vertical="center"/>
    </xf>
    <xf numFmtId="44" fontId="7" fillId="0" borderId="42" xfId="7" applyFont="1" applyFill="1" applyBorder="1" applyAlignment="1">
      <alignment horizontal="center" vertical="center"/>
    </xf>
    <xf numFmtId="44" fontId="7" fillId="3" borderId="42" xfId="7" applyFont="1" applyFill="1" applyBorder="1" applyAlignment="1" applyProtection="1">
      <alignment horizontal="center" vertical="center"/>
    </xf>
    <xf numFmtId="44" fontId="14" fillId="3" borderId="7" xfId="0" applyNumberFormat="1" applyFont="1" applyFill="1" applyBorder="1" applyAlignment="1">
      <alignment horizontal="center" vertical="center"/>
    </xf>
    <xf numFmtId="44" fontId="7" fillId="0" borderId="13" xfId="7" applyFont="1" applyFill="1" applyBorder="1" applyAlignment="1">
      <alignment horizontal="center" vertical="center"/>
    </xf>
    <xf numFmtId="1" fontId="7" fillId="0" borderId="14" xfId="0" applyNumberFormat="1" applyFont="1" applyBorder="1" applyAlignment="1">
      <alignment horizontal="center" vertical="center"/>
    </xf>
    <xf numFmtId="0" fontId="7" fillId="0" borderId="14" xfId="0" applyFont="1" applyBorder="1" applyAlignment="1">
      <alignment horizontal="center" vertical="center"/>
    </xf>
    <xf numFmtId="44" fontId="7" fillId="0" borderId="14" xfId="7" applyFont="1" applyFill="1" applyBorder="1" applyAlignment="1">
      <alignment horizontal="center" vertical="center"/>
    </xf>
    <xf numFmtId="44" fontId="7" fillId="0" borderId="14" xfId="7" applyFont="1" applyFill="1" applyBorder="1" applyAlignment="1" applyProtection="1">
      <alignment horizontal="center" vertical="center"/>
    </xf>
    <xf numFmtId="2" fontId="7" fillId="3" borderId="14" xfId="0" applyNumberFormat="1" applyFont="1" applyFill="1" applyBorder="1" applyAlignment="1">
      <alignment horizontal="center" vertical="center"/>
    </xf>
    <xf numFmtId="164" fontId="9" fillId="0" borderId="27" xfId="0" applyNumberFormat="1" applyFont="1" applyBorder="1" applyAlignment="1">
      <alignment horizontal="center" vertical="center"/>
    </xf>
    <xf numFmtId="169" fontId="7" fillId="0" borderId="13" xfId="7" applyNumberFormat="1" applyFont="1" applyFill="1" applyBorder="1" applyAlignment="1" applyProtection="1">
      <alignment horizontal="center" vertical="center"/>
    </xf>
    <xf numFmtId="164" fontId="7" fillId="0" borderId="26" xfId="0" applyNumberFormat="1" applyFont="1" applyBorder="1" applyAlignment="1">
      <alignment horizontal="center" vertical="center"/>
    </xf>
    <xf numFmtId="2" fontId="7" fillId="0" borderId="14" xfId="0" applyNumberFormat="1" applyFont="1" applyBorder="1" applyAlignment="1">
      <alignment horizontal="center" vertical="center"/>
    </xf>
    <xf numFmtId="1" fontId="7" fillId="0" borderId="21" xfId="0" applyNumberFormat="1" applyFont="1" applyBorder="1" applyAlignment="1">
      <alignment horizontal="center" vertical="center"/>
    </xf>
    <xf numFmtId="1" fontId="7" fillId="0" borderId="28" xfId="0" applyNumberFormat="1" applyFont="1" applyBorder="1" applyAlignment="1">
      <alignment horizontal="center" vertical="center"/>
    </xf>
    <xf numFmtId="44" fontId="7" fillId="0" borderId="13" xfId="7" applyFont="1" applyFill="1" applyBorder="1" applyAlignment="1" applyProtection="1">
      <alignment horizontal="center" vertical="center"/>
    </xf>
    <xf numFmtId="2" fontId="14" fillId="3" borderId="14" xfId="7" applyNumberFormat="1" applyFont="1" applyFill="1" applyBorder="1" applyAlignment="1">
      <alignment horizontal="center" vertical="center"/>
    </xf>
    <xf numFmtId="44" fontId="14" fillId="3" borderId="14" xfId="7" applyFont="1" applyFill="1" applyBorder="1" applyAlignment="1">
      <alignment horizontal="center" vertical="center"/>
    </xf>
    <xf numFmtId="44" fontId="7" fillId="3" borderId="13" xfId="7" applyFont="1" applyFill="1" applyBorder="1" applyAlignment="1">
      <alignment horizontal="center" vertical="center"/>
    </xf>
    <xf numFmtId="9" fontId="24" fillId="3" borderId="25" xfId="0" applyNumberFormat="1" applyFont="1" applyFill="1" applyBorder="1" applyAlignment="1">
      <alignment horizontal="center" vertical="center"/>
    </xf>
    <xf numFmtId="9" fontId="24" fillId="3" borderId="23" xfId="0" applyNumberFormat="1" applyFont="1" applyFill="1" applyBorder="1" applyAlignment="1">
      <alignment horizontal="center" vertical="center"/>
    </xf>
    <xf numFmtId="41" fontId="7" fillId="0" borderId="29" xfId="0" applyNumberFormat="1" applyFont="1" applyBorder="1" applyAlignment="1">
      <alignment horizontal="center" vertical="center"/>
    </xf>
    <xf numFmtId="0" fontId="7" fillId="0" borderId="15" xfId="0" applyFont="1" applyBorder="1" applyAlignment="1">
      <alignment horizontal="center" vertical="center"/>
    </xf>
    <xf numFmtId="44" fontId="7" fillId="0" borderId="31" xfId="7" applyFont="1" applyFill="1" applyBorder="1" applyAlignment="1">
      <alignment horizontal="center" vertical="center"/>
    </xf>
    <xf numFmtId="164" fontId="9" fillId="0" borderId="26" xfId="0" applyNumberFormat="1" applyFont="1" applyBorder="1" applyAlignment="1">
      <alignment horizontal="center" vertical="center"/>
    </xf>
    <xf numFmtId="9" fontId="24" fillId="3" borderId="22" xfId="0" applyNumberFormat="1" applyFont="1" applyFill="1" applyBorder="1" applyAlignment="1">
      <alignment horizontal="center" vertical="center"/>
    </xf>
    <xf numFmtId="9" fontId="24" fillId="3" borderId="30" xfId="0" applyNumberFormat="1" applyFont="1" applyFill="1" applyBorder="1" applyAlignment="1">
      <alignment horizontal="center" vertical="center"/>
    </xf>
    <xf numFmtId="168" fontId="7" fillId="0" borderId="29" xfId="0" applyNumberFormat="1" applyFont="1" applyBorder="1" applyAlignment="1">
      <alignment horizontal="center" vertical="center"/>
    </xf>
    <xf numFmtId="9" fontId="24" fillId="3" borderId="31" xfId="0" applyNumberFormat="1" applyFont="1" applyFill="1" applyBorder="1" applyAlignment="1">
      <alignment horizontal="center" vertical="center"/>
    </xf>
    <xf numFmtId="9" fontId="24" fillId="3" borderId="28" xfId="0" applyNumberFormat="1" applyFont="1" applyFill="1" applyBorder="1" applyAlignment="1">
      <alignment horizontal="center" vertical="center"/>
    </xf>
    <xf numFmtId="169" fontId="7" fillId="0" borderId="13" xfId="6" applyNumberFormat="1" applyFont="1" applyFill="1" applyBorder="1" applyAlignment="1" applyProtection="1">
      <alignment horizontal="center" vertical="center"/>
    </xf>
    <xf numFmtId="44" fontId="7" fillId="0" borderId="14" xfId="6" applyFont="1" applyFill="1" applyBorder="1" applyAlignment="1">
      <alignment horizontal="center" vertical="center"/>
    </xf>
    <xf numFmtId="169" fontId="7" fillId="0" borderId="14" xfId="6" applyNumberFormat="1" applyFont="1" applyFill="1" applyBorder="1" applyAlignment="1" applyProtection="1">
      <alignment horizontal="center" vertical="center"/>
    </xf>
    <xf numFmtId="41" fontId="7" fillId="0" borderId="21" xfId="0" applyNumberFormat="1" applyFont="1" applyBorder="1" applyAlignment="1">
      <alignment horizontal="center" vertical="center"/>
    </xf>
    <xf numFmtId="0" fontId="7" fillId="0" borderId="21" xfId="0" applyFont="1" applyBorder="1" applyAlignment="1">
      <alignment horizontal="center" vertical="center"/>
    </xf>
    <xf numFmtId="44" fontId="7" fillId="0" borderId="21" xfId="6" applyFont="1" applyFill="1" applyBorder="1" applyAlignment="1">
      <alignment horizontal="center" vertical="center"/>
    </xf>
    <xf numFmtId="169" fontId="7" fillId="0" borderId="21" xfId="6" applyNumberFormat="1" applyFont="1" applyFill="1" applyBorder="1" applyAlignment="1" applyProtection="1">
      <alignment horizontal="center" vertical="center"/>
    </xf>
    <xf numFmtId="0" fontId="7" fillId="3" borderId="25" xfId="0" applyFont="1" applyFill="1" applyBorder="1" applyAlignment="1">
      <alignment horizontal="center" vertical="center"/>
    </xf>
    <xf numFmtId="170" fontId="7" fillId="0" borderId="34" xfId="0" applyNumberFormat="1" applyFont="1" applyBorder="1" applyAlignment="1">
      <alignment horizontal="center" vertical="center"/>
    </xf>
    <xf numFmtId="1" fontId="7" fillId="0" borderId="18" xfId="0" applyNumberFormat="1" applyFont="1" applyBorder="1" applyAlignment="1">
      <alignment horizontal="center" vertical="center"/>
    </xf>
    <xf numFmtId="41" fontId="7" fillId="0" borderId="18" xfId="0" applyNumberFormat="1" applyFont="1" applyBorder="1" applyAlignment="1">
      <alignment horizontal="center" vertical="center"/>
    </xf>
    <xf numFmtId="0" fontId="7" fillId="0" borderId="18" xfId="0" applyFont="1" applyBorder="1" applyAlignment="1">
      <alignment horizontal="center" vertical="center" wrapText="1"/>
    </xf>
    <xf numFmtId="167" fontId="7" fillId="0" borderId="18" xfId="0" applyNumberFormat="1" applyFont="1" applyBorder="1" applyAlignment="1">
      <alignment horizontal="center" vertical="center"/>
    </xf>
    <xf numFmtId="164" fontId="9" fillId="0" borderId="19" xfId="0" applyNumberFormat="1" applyFont="1" applyBorder="1" applyAlignment="1">
      <alignment horizontal="center" vertical="center"/>
    </xf>
    <xf numFmtId="164" fontId="9" fillId="3" borderId="11" xfId="0" applyNumberFormat="1" applyFont="1" applyFill="1" applyBorder="1" applyAlignment="1">
      <alignment horizontal="center" vertical="center"/>
    </xf>
    <xf numFmtId="10" fontId="15" fillId="3" borderId="18" xfId="8" applyNumberFormat="1" applyFont="1" applyFill="1" applyBorder="1" applyAlignment="1">
      <alignment horizontal="center" vertical="center"/>
    </xf>
    <xf numFmtId="10" fontId="9" fillId="5" borderId="18" xfId="8" applyNumberFormat="1" applyFont="1" applyFill="1" applyBorder="1" applyAlignment="1">
      <alignment horizontal="center" vertical="center"/>
    </xf>
    <xf numFmtId="1" fontId="4" fillId="2" borderId="18" xfId="0" applyNumberFormat="1" applyFont="1" applyFill="1" applyBorder="1" applyAlignment="1">
      <alignment horizontal="center" vertical="center"/>
    </xf>
    <xf numFmtId="2" fontId="4" fillId="2" borderId="18" xfId="0" applyNumberFormat="1" applyFont="1" applyFill="1" applyBorder="1" applyAlignment="1">
      <alignment horizontal="center" vertical="center" wrapText="1"/>
    </xf>
    <xf numFmtId="2" fontId="13" fillId="2" borderId="18" xfId="4" applyNumberFormat="1" applyFont="1" applyFill="1" applyBorder="1" applyAlignment="1">
      <alignment horizontal="center" vertical="center"/>
    </xf>
    <xf numFmtId="0" fontId="4" fillId="2" borderId="18" xfId="0" applyFont="1" applyFill="1" applyBorder="1" applyAlignment="1">
      <alignment horizontal="center" vertical="center" wrapText="1"/>
    </xf>
    <xf numFmtId="167" fontId="4" fillId="2" borderId="18" xfId="0" applyNumberFormat="1" applyFont="1" applyFill="1" applyBorder="1" applyAlignment="1">
      <alignment horizontal="center" vertical="center"/>
    </xf>
    <xf numFmtId="164" fontId="5" fillId="2" borderId="19" xfId="0" applyNumberFormat="1" applyFont="1" applyFill="1" applyBorder="1" applyAlignment="1">
      <alignment horizontal="center" vertical="center"/>
    </xf>
    <xf numFmtId="164" fontId="5" fillId="2" borderId="7" xfId="0" applyNumberFormat="1" applyFont="1" applyFill="1" applyBorder="1" applyAlignment="1">
      <alignment horizontal="center" vertical="center"/>
    </xf>
    <xf numFmtId="2" fontId="7" fillId="3"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167" fontId="7" fillId="3" borderId="3" xfId="0" applyNumberFormat="1" applyFont="1" applyFill="1" applyBorder="1" applyAlignment="1">
      <alignment horizontal="center" vertical="center" wrapText="1"/>
    </xf>
    <xf numFmtId="164" fontId="7" fillId="3" borderId="3" xfId="1" applyNumberFormat="1" applyFont="1" applyFill="1" applyBorder="1" applyAlignment="1">
      <alignment horizontal="center" vertical="center"/>
    </xf>
    <xf numFmtId="164" fontId="7" fillId="3" borderId="2" xfId="1" applyNumberFormat="1" applyFont="1" applyFill="1" applyBorder="1" applyAlignment="1">
      <alignment horizontal="center" vertical="center"/>
    </xf>
    <xf numFmtId="2" fontId="7" fillId="3" borderId="8" xfId="0" applyNumberFormat="1" applyFont="1" applyFill="1" applyBorder="1" applyAlignment="1">
      <alignment horizontal="center" vertical="center" wrapText="1"/>
    </xf>
    <xf numFmtId="0" fontId="7" fillId="3" borderId="8" xfId="0" applyFont="1" applyFill="1" applyBorder="1" applyAlignment="1">
      <alignment horizontal="center" vertical="center" wrapText="1"/>
    </xf>
    <xf numFmtId="167" fontId="7" fillId="3" borderId="8" xfId="0" applyNumberFormat="1" applyFont="1" applyFill="1" applyBorder="1" applyAlignment="1">
      <alignment horizontal="center" vertical="center" wrapText="1"/>
    </xf>
    <xf numFmtId="164" fontId="7" fillId="3" borderId="8" xfId="1" applyNumberFormat="1" applyFont="1" applyFill="1" applyBorder="1" applyAlignment="1">
      <alignment horizontal="center" vertical="center"/>
    </xf>
    <xf numFmtId="164" fontId="7" fillId="3" borderId="7" xfId="1" applyNumberFormat="1" applyFont="1" applyFill="1" applyBorder="1" applyAlignment="1">
      <alignment horizontal="center" vertical="center"/>
    </xf>
    <xf numFmtId="0" fontId="7" fillId="0" borderId="0" xfId="0" applyFont="1" applyAlignment="1">
      <alignment horizontal="center" vertical="center" wrapText="1"/>
    </xf>
    <xf numFmtId="167" fontId="7" fillId="0" borderId="0" xfId="0" applyNumberFormat="1" applyFont="1" applyAlignment="1">
      <alignment horizontal="center" vertical="center" wrapText="1"/>
    </xf>
    <xf numFmtId="164" fontId="7" fillId="0" borderId="0" xfId="1" applyNumberFormat="1" applyFont="1" applyBorder="1" applyAlignment="1">
      <alignment horizontal="center" vertical="center"/>
    </xf>
    <xf numFmtId="2" fontId="17" fillId="3" borderId="0" xfId="0" applyNumberFormat="1" applyFont="1" applyFill="1" applyAlignment="1">
      <alignment horizontal="left" vertical="center"/>
    </xf>
    <xf numFmtId="2" fontId="21" fillId="2" borderId="2" xfId="0" applyNumberFormat="1" applyFont="1" applyFill="1" applyBorder="1" applyAlignment="1">
      <alignment horizontal="right" vertical="center"/>
    </xf>
    <xf numFmtId="0" fontId="33" fillId="0" borderId="16" xfId="12" applyFont="1" applyBorder="1" applyAlignment="1">
      <alignment vertical="top" wrapText="1"/>
    </xf>
    <xf numFmtId="164" fontId="7" fillId="0" borderId="13" xfId="1" applyNumberFormat="1" applyFont="1" applyFill="1" applyBorder="1" applyAlignment="1">
      <alignment horizontal="center" vertical="center"/>
    </xf>
    <xf numFmtId="0" fontId="7" fillId="0" borderId="26" xfId="0" applyFont="1" applyBorder="1" applyAlignment="1">
      <alignment horizontal="center" vertical="center"/>
    </xf>
    <xf numFmtId="0" fontId="7" fillId="0" borderId="6" xfId="0" applyFont="1" applyBorder="1" applyAlignment="1">
      <alignment horizontal="center" vertical="top"/>
    </xf>
    <xf numFmtId="2" fontId="7" fillId="0" borderId="8" xfId="0" applyNumberFormat="1" applyFont="1" applyBorder="1" applyAlignment="1">
      <alignment vertical="top" wrapText="1"/>
    </xf>
    <xf numFmtId="2" fontId="7" fillId="0" borderId="8" xfId="0" applyNumberFormat="1" applyFont="1" applyBorder="1" applyAlignment="1">
      <alignment horizontal="center" vertical="top" wrapText="1"/>
    </xf>
    <xf numFmtId="0" fontId="7" fillId="0" borderId="7" xfId="0" applyFont="1" applyBorder="1" applyAlignment="1">
      <alignment horizontal="center" vertical="top" wrapText="1"/>
    </xf>
    <xf numFmtId="1" fontId="7" fillId="3" borderId="31" xfId="0" applyNumberFormat="1" applyFont="1" applyFill="1" applyBorder="1" applyAlignment="1">
      <alignment horizontal="right" vertical="top"/>
    </xf>
    <xf numFmtId="2" fontId="9" fillId="7" borderId="16" xfId="0" applyNumberFormat="1" applyFont="1" applyFill="1" applyBorder="1" applyAlignment="1">
      <alignment horizontal="left" vertical="top" wrapText="1"/>
    </xf>
    <xf numFmtId="1" fontId="7" fillId="3" borderId="15" xfId="13" applyNumberFormat="1" applyFont="1" applyFill="1" applyBorder="1" applyAlignment="1">
      <alignment horizontal="right" vertical="top"/>
    </xf>
    <xf numFmtId="2" fontId="10" fillId="0" borderId="14" xfId="0" applyNumberFormat="1" applyFont="1" applyBorder="1" applyAlignment="1">
      <alignment horizontal="left" vertical="top" wrapText="1"/>
    </xf>
    <xf numFmtId="1" fontId="7" fillId="0" borderId="22" xfId="0" applyNumberFormat="1" applyFont="1" applyBorder="1" applyAlignment="1">
      <alignment horizontal="center" vertical="center"/>
    </xf>
    <xf numFmtId="1" fontId="7" fillId="7" borderId="10" xfId="0" applyNumberFormat="1" applyFont="1" applyFill="1" applyBorder="1" applyAlignment="1">
      <alignment horizontal="center" vertical="center"/>
    </xf>
    <xf numFmtId="44" fontId="7" fillId="0" borderId="14" xfId="1" applyFont="1" applyFill="1" applyBorder="1" applyAlignment="1">
      <alignment horizontal="center" vertical="center"/>
    </xf>
    <xf numFmtId="44" fontId="7" fillId="0" borderId="14" xfId="1" applyFont="1" applyFill="1" applyBorder="1" applyAlignment="1" applyProtection="1">
      <alignment horizontal="center" vertical="center"/>
    </xf>
    <xf numFmtId="2" fontId="9" fillId="3" borderId="14" xfId="0" applyNumberFormat="1" applyFont="1" applyFill="1" applyBorder="1" applyAlignment="1">
      <alignment horizontal="center" vertical="center"/>
    </xf>
    <xf numFmtId="44" fontId="9" fillId="3" borderId="14" xfId="0" applyNumberFormat="1" applyFont="1" applyFill="1" applyBorder="1" applyAlignment="1">
      <alignment horizontal="center" vertical="center"/>
    </xf>
    <xf numFmtId="164" fontId="9" fillId="0" borderId="15" xfId="0" applyNumberFormat="1" applyFont="1" applyBorder="1" applyAlignment="1">
      <alignment horizontal="center" vertical="center"/>
    </xf>
    <xf numFmtId="166" fontId="9" fillId="0" borderId="15" xfId="0" applyNumberFormat="1" applyFont="1" applyBorder="1" applyAlignment="1">
      <alignment horizontal="center" vertical="center"/>
    </xf>
    <xf numFmtId="164" fontId="7" fillId="0" borderId="48" xfId="1" applyNumberFormat="1" applyFont="1" applyBorder="1" applyAlignment="1">
      <alignment horizontal="center" vertical="center"/>
    </xf>
    <xf numFmtId="164" fontId="7" fillId="0" borderId="49" xfId="0" applyNumberFormat="1" applyFont="1" applyBorder="1" applyAlignment="1">
      <alignment horizontal="center" vertical="center"/>
    </xf>
    <xf numFmtId="0" fontId="7" fillId="3" borderId="41" xfId="0" applyFont="1" applyFill="1" applyBorder="1" applyAlignment="1">
      <alignment horizontal="center" vertical="center"/>
    </xf>
    <xf numFmtId="44" fontId="14" fillId="3" borderId="46" xfId="0" applyNumberFormat="1" applyFont="1" applyFill="1" applyBorder="1" applyAlignment="1">
      <alignment horizontal="center" vertical="center"/>
    </xf>
    <xf numFmtId="0" fontId="14" fillId="3" borderId="46" xfId="0" applyFont="1" applyFill="1" applyBorder="1" applyAlignment="1">
      <alignment horizontal="center" vertical="center"/>
    </xf>
    <xf numFmtId="0" fontId="14" fillId="3" borderId="47" xfId="0" applyFont="1" applyFill="1" applyBorder="1" applyAlignment="1">
      <alignment horizontal="center" vertical="center"/>
    </xf>
    <xf numFmtId="42" fontId="14" fillId="3" borderId="5" xfId="14" applyFont="1" applyFill="1" applyBorder="1" applyAlignment="1">
      <alignment vertical="top"/>
    </xf>
    <xf numFmtId="41" fontId="7" fillId="0" borderId="13" xfId="0" applyNumberFormat="1" applyFont="1" applyBorder="1" applyAlignment="1">
      <alignment horizontal="center" vertical="top"/>
    </xf>
    <xf numFmtId="9" fontId="7" fillId="0" borderId="13" xfId="0" applyNumberFormat="1" applyFont="1" applyBorder="1" applyAlignment="1">
      <alignment horizontal="center" vertical="top"/>
    </xf>
    <xf numFmtId="164" fontId="7" fillId="0" borderId="13" xfId="0" applyNumberFormat="1" applyFont="1" applyBorder="1" applyAlignment="1">
      <alignment horizontal="center" vertical="center"/>
    </xf>
    <xf numFmtId="2" fontId="28" fillId="3" borderId="12" xfId="3" applyNumberFormat="1" applyFont="1" applyFill="1" applyBorder="1" applyAlignment="1">
      <alignment vertical="top" wrapText="1"/>
    </xf>
    <xf numFmtId="0" fontId="7" fillId="0" borderId="27" xfId="0" applyFont="1" applyBorder="1" applyAlignment="1">
      <alignment horizontal="center" vertical="center"/>
    </xf>
    <xf numFmtId="0" fontId="7" fillId="3" borderId="28" xfId="13" applyFont="1" applyFill="1" applyBorder="1" applyAlignment="1">
      <alignment horizontal="center" vertical="center" wrapText="1"/>
    </xf>
    <xf numFmtId="0" fontId="7" fillId="3" borderId="13" xfId="13" applyFont="1" applyFill="1" applyBorder="1" applyAlignment="1">
      <alignment horizontal="center" vertical="center" wrapText="1"/>
    </xf>
    <xf numFmtId="0" fontId="14" fillId="0" borderId="31" xfId="3" applyFont="1" applyBorder="1" applyAlignment="1">
      <alignment horizontal="left" vertical="top" wrapText="1"/>
    </xf>
    <xf numFmtId="1" fontId="7" fillId="3" borderId="14" xfId="0" applyNumberFormat="1" applyFont="1" applyFill="1" applyBorder="1" applyAlignment="1">
      <alignment horizontal="center" vertical="top"/>
    </xf>
    <xf numFmtId="9" fontId="7" fillId="0" borderId="14" xfId="3" applyNumberFormat="1" applyFont="1" applyBorder="1" applyAlignment="1">
      <alignment horizontal="center" vertical="top"/>
    </xf>
    <xf numFmtId="41" fontId="7" fillId="3" borderId="14" xfId="3" applyNumberFormat="1" applyFont="1" applyFill="1" applyBorder="1" applyAlignment="1">
      <alignment horizontal="center" vertical="top"/>
    </xf>
    <xf numFmtId="0" fontId="7" fillId="3" borderId="14" xfId="3" applyFont="1" applyFill="1" applyBorder="1" applyAlignment="1">
      <alignment horizontal="center" vertical="top"/>
    </xf>
    <xf numFmtId="167" fontId="7" fillId="7" borderId="14" xfId="0" applyNumberFormat="1" applyFont="1" applyFill="1" applyBorder="1" applyAlignment="1">
      <alignment horizontal="center" vertical="top"/>
    </xf>
    <xf numFmtId="0" fontId="7" fillId="3" borderId="5" xfId="13" applyFont="1" applyFill="1" applyBorder="1" applyAlignment="1">
      <alignment vertical="top"/>
    </xf>
    <xf numFmtId="0" fontId="17" fillId="3" borderId="13" xfId="0" applyFont="1" applyFill="1" applyBorder="1" applyAlignment="1">
      <alignment horizontal="center" vertical="top" wrapText="1"/>
    </xf>
    <xf numFmtId="0" fontId="7" fillId="0" borderId="31" xfId="3" applyFont="1" applyBorder="1" applyAlignment="1">
      <alignment horizontal="left" vertical="top" wrapText="1"/>
    </xf>
    <xf numFmtId="0" fontId="7" fillId="4" borderId="9" xfId="0" applyFont="1" applyFill="1" applyBorder="1" applyAlignment="1">
      <alignment horizontal="center" vertical="top" wrapText="1"/>
    </xf>
    <xf numFmtId="1" fontId="9" fillId="4" borderId="10" xfId="0" quotePrefix="1" applyNumberFormat="1" applyFont="1" applyFill="1" applyBorder="1" applyAlignment="1">
      <alignment horizontal="right" vertical="top"/>
    </xf>
    <xf numFmtId="2" fontId="9" fillId="4" borderId="10" xfId="0" applyNumberFormat="1" applyFont="1" applyFill="1" applyBorder="1" applyAlignment="1">
      <alignment horizontal="left" vertical="top" wrapText="1"/>
    </xf>
    <xf numFmtId="1" fontId="7" fillId="4" borderId="10" xfId="0" applyNumberFormat="1" applyFont="1" applyFill="1" applyBorder="1" applyAlignment="1">
      <alignment horizontal="center" vertical="center"/>
    </xf>
    <xf numFmtId="9" fontId="7" fillId="4" borderId="11" xfId="0" applyNumberFormat="1" applyFont="1" applyFill="1" applyBorder="1" applyAlignment="1">
      <alignment horizontal="center" vertical="top"/>
    </xf>
    <xf numFmtId="41" fontId="7" fillId="0" borderId="30" xfId="0" applyNumberFormat="1" applyFont="1" applyBorder="1" applyAlignment="1">
      <alignment horizontal="center" vertical="center"/>
    </xf>
    <xf numFmtId="0" fontId="7" fillId="0" borderId="32" xfId="0" applyFont="1" applyBorder="1" applyAlignment="1">
      <alignment horizontal="center" vertical="center" wrapText="1"/>
    </xf>
    <xf numFmtId="167" fontId="7" fillId="0" borderId="21" xfId="0" applyNumberFormat="1" applyFont="1" applyBorder="1" applyAlignment="1">
      <alignment horizontal="center" vertical="center"/>
    </xf>
    <xf numFmtId="164" fontId="7" fillId="3" borderId="46" xfId="1" applyNumberFormat="1" applyFont="1" applyFill="1" applyBorder="1" applyAlignment="1">
      <alignment horizontal="center" vertical="top"/>
    </xf>
    <xf numFmtId="1" fontId="7" fillId="3" borderId="14" xfId="0" applyNumberFormat="1" applyFont="1" applyFill="1" applyBorder="1" applyAlignment="1">
      <alignment horizontal="center"/>
    </xf>
    <xf numFmtId="0" fontId="7" fillId="3" borderId="15" xfId="0" applyFont="1" applyFill="1" applyBorder="1" applyAlignment="1">
      <alignment horizontal="center" vertical="top" wrapText="1"/>
    </xf>
    <xf numFmtId="41" fontId="7" fillId="0" borderId="23" xfId="0" applyNumberFormat="1" applyFont="1" applyBorder="1" applyAlignment="1">
      <alignment horizontal="center" vertical="center"/>
    </xf>
    <xf numFmtId="0" fontId="7" fillId="0" borderId="21" xfId="0" applyFont="1" applyBorder="1" applyAlignment="1">
      <alignment horizontal="center" vertical="center" wrapText="1"/>
    </xf>
    <xf numFmtId="0" fontId="17" fillId="3" borderId="13" xfId="0" applyFont="1" applyFill="1" applyBorder="1" applyAlignment="1">
      <alignment horizontal="center" vertical="center" wrapText="1"/>
    </xf>
    <xf numFmtId="0" fontId="14" fillId="3" borderId="14" xfId="0" applyFont="1" applyFill="1" applyBorder="1" applyAlignment="1">
      <alignment horizontal="center" vertical="top" wrapText="1"/>
    </xf>
    <xf numFmtId="2" fontId="7" fillId="3" borderId="14" xfId="0" applyNumberFormat="1" applyFont="1" applyFill="1" applyBorder="1" applyAlignment="1">
      <alignment horizontal="left" vertical="top" wrapText="1"/>
    </xf>
    <xf numFmtId="1" fontId="7" fillId="3" borderId="13" xfId="0" applyNumberFormat="1" applyFont="1" applyFill="1" applyBorder="1" applyAlignment="1">
      <alignment horizontal="center" vertical="top"/>
    </xf>
    <xf numFmtId="9" fontId="7" fillId="3" borderId="13" xfId="0" applyNumberFormat="1" applyFont="1" applyFill="1" applyBorder="1" applyAlignment="1">
      <alignment horizontal="center" vertical="top"/>
    </xf>
    <xf numFmtId="41" fontId="7" fillId="3" borderId="14" xfId="0" applyNumberFormat="1" applyFont="1" applyFill="1" applyBorder="1" applyAlignment="1">
      <alignment horizontal="center" vertical="top"/>
    </xf>
    <xf numFmtId="167" fontId="7" fillId="3" borderId="14" xfId="3" applyNumberFormat="1" applyFont="1" applyFill="1" applyBorder="1" applyAlignment="1">
      <alignment horizontal="center" vertical="top"/>
    </xf>
    <xf numFmtId="164" fontId="7" fillId="3" borderId="5" xfId="1" applyNumberFormat="1" applyFont="1" applyFill="1" applyBorder="1" applyAlignment="1">
      <alignment horizontal="center" vertical="top"/>
    </xf>
    <xf numFmtId="0" fontId="11" fillId="0" borderId="0" xfId="0" applyFont="1" applyAlignment="1">
      <alignment vertical="top"/>
    </xf>
    <xf numFmtId="0" fontId="7" fillId="3" borderId="13" xfId="0" applyFont="1" applyFill="1" applyBorder="1" applyAlignment="1">
      <alignment horizontal="center" vertical="center" wrapText="1"/>
    </xf>
    <xf numFmtId="0" fontId="25" fillId="0" borderId="31" xfId="3" applyFont="1" applyBorder="1" applyAlignment="1">
      <alignment horizontal="left" vertical="top" wrapText="1"/>
    </xf>
    <xf numFmtId="9" fontId="7" fillId="0" borderId="14" xfId="3" applyNumberFormat="1" applyFont="1" applyBorder="1" applyAlignment="1">
      <alignment horizontal="center" vertical="center"/>
    </xf>
    <xf numFmtId="41" fontId="7" fillId="3" borderId="14" xfId="3" applyNumberFormat="1" applyFont="1" applyFill="1" applyBorder="1" applyAlignment="1">
      <alignment horizontal="center" vertical="center"/>
    </xf>
    <xf numFmtId="0" fontId="7" fillId="3" borderId="14" xfId="3" applyFont="1" applyFill="1" applyBorder="1" applyAlignment="1">
      <alignment horizontal="center" vertical="center"/>
    </xf>
    <xf numFmtId="0" fontId="14" fillId="0" borderId="14" xfId="0" applyFont="1" applyBorder="1" applyAlignment="1">
      <alignment horizontal="center" vertical="top" wrapText="1"/>
    </xf>
    <xf numFmtId="2" fontId="36" fillId="3" borderId="14" xfId="0" applyNumberFormat="1" applyFont="1" applyFill="1" applyBorder="1" applyAlignment="1">
      <alignment horizontal="left" vertical="top" wrapText="1"/>
    </xf>
    <xf numFmtId="41" fontId="7" fillId="0" borderId="23" xfId="0" applyNumberFormat="1" applyFont="1" applyBorder="1" applyAlignment="1">
      <alignment horizontal="center" vertical="top"/>
    </xf>
    <xf numFmtId="0" fontId="7" fillId="0" borderId="21" xfId="0" applyFont="1" applyBorder="1" applyAlignment="1">
      <alignment horizontal="center" vertical="top" wrapText="1"/>
    </xf>
    <xf numFmtId="166" fontId="7" fillId="3" borderId="27" xfId="3" applyNumberFormat="1" applyFont="1" applyFill="1" applyBorder="1" applyAlignment="1">
      <alignment vertical="top"/>
    </xf>
    <xf numFmtId="2" fontId="14" fillId="3" borderId="14" xfId="0" applyNumberFormat="1" applyFont="1" applyFill="1" applyBorder="1" applyAlignment="1">
      <alignment horizontal="left" vertical="top" wrapText="1"/>
    </xf>
    <xf numFmtId="1" fontId="14" fillId="3" borderId="13" xfId="0" applyNumberFormat="1" applyFont="1" applyFill="1" applyBorder="1" applyAlignment="1">
      <alignment horizontal="center" vertical="top"/>
    </xf>
    <xf numFmtId="167" fontId="7" fillId="3" borderId="14" xfId="3" applyNumberFormat="1" applyFont="1" applyFill="1" applyBorder="1" applyAlignment="1">
      <alignment vertical="top"/>
    </xf>
    <xf numFmtId="0" fontId="7" fillId="0" borderId="14" xfId="0" applyFont="1" applyBorder="1" applyAlignment="1">
      <alignment horizontal="center" vertical="top"/>
    </xf>
    <xf numFmtId="166" fontId="7" fillId="0" borderId="14" xfId="0" applyNumberFormat="1" applyFont="1" applyBorder="1" applyAlignment="1">
      <alignment horizontal="center" vertical="center"/>
    </xf>
    <xf numFmtId="166" fontId="7" fillId="0" borderId="21" xfId="0" applyNumberFormat="1" applyFont="1" applyBorder="1" applyAlignment="1">
      <alignment horizontal="center" vertical="center"/>
    </xf>
    <xf numFmtId="44" fontId="7" fillId="4" borderId="13" xfId="7" applyFont="1" applyFill="1" applyBorder="1" applyAlignment="1">
      <alignment horizontal="center" vertical="center"/>
    </xf>
    <xf numFmtId="44" fontId="7" fillId="0" borderId="13" xfId="0" applyNumberFormat="1" applyFont="1" applyBorder="1" applyAlignment="1">
      <alignment horizontal="center" vertical="center"/>
    </xf>
    <xf numFmtId="44" fontId="7" fillId="3" borderId="14" xfId="0" applyNumberFormat="1" applyFont="1" applyFill="1" applyBorder="1" applyAlignment="1">
      <alignment horizontal="center" vertical="center"/>
    </xf>
    <xf numFmtId="44" fontId="7" fillId="0" borderId="14" xfId="0" applyNumberFormat="1" applyFont="1" applyBorder="1" applyAlignment="1">
      <alignment horizontal="center" vertical="center"/>
    </xf>
    <xf numFmtId="44" fontId="24" fillId="3" borderId="25" xfId="0" applyNumberFormat="1" applyFont="1" applyFill="1" applyBorder="1" applyAlignment="1">
      <alignment horizontal="center" vertical="center"/>
    </xf>
    <xf numFmtId="44" fontId="24" fillId="3" borderId="22" xfId="0" applyNumberFormat="1" applyFont="1" applyFill="1" applyBorder="1" applyAlignment="1">
      <alignment horizontal="center" vertical="center"/>
    </xf>
    <xf numFmtId="44" fontId="24" fillId="3" borderId="31" xfId="0" applyNumberFormat="1" applyFont="1" applyFill="1" applyBorder="1" applyAlignment="1">
      <alignment horizontal="center" vertical="center"/>
    </xf>
    <xf numFmtId="44" fontId="7" fillId="3" borderId="14" xfId="3" applyNumberFormat="1" applyFont="1" applyFill="1" applyBorder="1" applyAlignment="1">
      <alignment horizontal="center" vertical="top"/>
    </xf>
    <xf numFmtId="44" fontId="7" fillId="0" borderId="21" xfId="0" applyNumberFormat="1" applyFont="1" applyBorder="1" applyAlignment="1">
      <alignment horizontal="center" vertical="center"/>
    </xf>
    <xf numFmtId="44" fontId="7" fillId="3" borderId="14" xfId="0" applyNumberFormat="1" applyFont="1" applyFill="1" applyBorder="1" applyAlignment="1">
      <alignment horizontal="center"/>
    </xf>
    <xf numFmtId="44" fontId="7" fillId="3" borderId="14" xfId="3" applyNumberFormat="1" applyFont="1" applyFill="1" applyBorder="1" applyAlignment="1">
      <alignment horizontal="center" vertical="center"/>
    </xf>
    <xf numFmtId="44" fontId="7" fillId="0" borderId="21" xfId="0" applyNumberFormat="1" applyFont="1" applyBorder="1" applyAlignment="1">
      <alignment horizontal="center" vertical="center" wrapText="1"/>
    </xf>
    <xf numFmtId="44" fontId="7" fillId="3" borderId="14" xfId="0" applyNumberFormat="1" applyFont="1" applyFill="1" applyBorder="1" applyAlignment="1">
      <alignment horizontal="center" vertical="top"/>
    </xf>
    <xf numFmtId="44" fontId="7" fillId="6" borderId="10" xfId="6" applyFont="1" applyFill="1" applyBorder="1" applyAlignment="1">
      <alignment horizontal="center" vertical="center"/>
    </xf>
    <xf numFmtId="171" fontId="9" fillId="13" borderId="14" xfId="3" applyNumberFormat="1" applyFont="1" applyFill="1" applyBorder="1" applyAlignment="1">
      <alignment horizontal="left" vertical="top"/>
    </xf>
    <xf numFmtId="167" fontId="7" fillId="7" borderId="14" xfId="0" applyNumberFormat="1" applyFont="1" applyFill="1" applyBorder="1" applyAlignment="1">
      <alignment horizontal="center" vertical="center"/>
    </xf>
    <xf numFmtId="167" fontId="7" fillId="7" borderId="14" xfId="0" applyNumberFormat="1" applyFont="1" applyFill="1" applyBorder="1" applyAlignment="1">
      <alignment vertical="center"/>
    </xf>
    <xf numFmtId="167" fontId="7" fillId="0" borderId="21" xfId="0" applyNumberFormat="1" applyFont="1" applyBorder="1" applyAlignment="1">
      <alignment vertical="center"/>
    </xf>
    <xf numFmtId="0" fontId="7" fillId="3" borderId="14" xfId="0" applyFont="1" applyFill="1" applyBorder="1" applyAlignment="1">
      <alignment vertical="top"/>
    </xf>
  </cellXfs>
  <cellStyles count="15">
    <cellStyle name="Currency" xfId="6" builtinId="4"/>
    <cellStyle name="Currency [0] 2" xfId="14" xr:uid="{00000000-0005-0000-0000-000001000000}"/>
    <cellStyle name="Currency 10" xfId="7" xr:uid="{00000000-0005-0000-0000-000002000000}"/>
    <cellStyle name="Currency 3" xfId="1" xr:uid="{00000000-0005-0000-0000-000003000000}"/>
    <cellStyle name="Hyperlink" xfId="4" builtinId="8"/>
    <cellStyle name="Hyperlink 2" xfId="10" xr:uid="{00000000-0005-0000-0000-000005000000}"/>
    <cellStyle name="Normal" xfId="0" builtinId="0"/>
    <cellStyle name="Normal 2" xfId="5" xr:uid="{00000000-0005-0000-0000-000007000000}"/>
    <cellStyle name="Normal 2 2" xfId="2" xr:uid="{00000000-0005-0000-0000-000008000000}"/>
    <cellStyle name="Normal 2 3" xfId="3" xr:uid="{00000000-0005-0000-0000-000009000000}"/>
    <cellStyle name="Normal 2 3 2" xfId="12" xr:uid="{00000000-0005-0000-0000-00000A000000}"/>
    <cellStyle name="Normal 3" xfId="9" xr:uid="{00000000-0005-0000-0000-00000B000000}"/>
    <cellStyle name="Normal 3 2" xfId="13" xr:uid="{00000000-0005-0000-0000-00000C000000}"/>
    <cellStyle name="Normal 4" xfId="11" xr:uid="{00000000-0005-0000-0000-00000D000000}"/>
    <cellStyle name="Percent" xfId="8" builtinId="5"/>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6</xdr:col>
      <xdr:colOff>2116</xdr:colOff>
      <xdr:row>574</xdr:row>
      <xdr:rowOff>0</xdr:rowOff>
    </xdr:from>
    <xdr:ext cx="65" cy="172227"/>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7660216" y="2279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7660216" y="2279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7660216" y="2279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7660216" y="2279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7660216" y="2279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7660216" y="2279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7660216" y="2279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7660216" y="2279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7660216" y="2279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7660216" y="2279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12" name="TextBox 11">
          <a:extLst>
            <a:ext uri="{FF2B5EF4-FFF2-40B4-BE49-F238E27FC236}">
              <a16:creationId xmlns:a16="http://schemas.microsoft.com/office/drawing/2014/main" id="{00000000-0008-0000-0100-00000C000000}"/>
            </a:ext>
          </a:extLst>
        </xdr:cNvPr>
        <xdr:cNvSpPr txBox="1"/>
      </xdr:nvSpPr>
      <xdr:spPr>
        <a:xfrm>
          <a:off x="7869766" y="502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7869766" y="502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7869766" y="502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15" name="TextBox 14">
          <a:extLst>
            <a:ext uri="{FF2B5EF4-FFF2-40B4-BE49-F238E27FC236}">
              <a16:creationId xmlns:a16="http://schemas.microsoft.com/office/drawing/2014/main" id="{00000000-0008-0000-0100-00000F000000}"/>
            </a:ext>
          </a:extLst>
        </xdr:cNvPr>
        <xdr:cNvSpPr txBox="1"/>
      </xdr:nvSpPr>
      <xdr:spPr>
        <a:xfrm>
          <a:off x="7869766" y="502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16" name="TextBox 15">
          <a:extLst>
            <a:ext uri="{FF2B5EF4-FFF2-40B4-BE49-F238E27FC236}">
              <a16:creationId xmlns:a16="http://schemas.microsoft.com/office/drawing/2014/main" id="{00000000-0008-0000-0100-000010000000}"/>
            </a:ext>
          </a:extLst>
        </xdr:cNvPr>
        <xdr:cNvSpPr txBox="1"/>
      </xdr:nvSpPr>
      <xdr:spPr>
        <a:xfrm>
          <a:off x="7869766" y="502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17" name="TextBox 16">
          <a:extLst>
            <a:ext uri="{FF2B5EF4-FFF2-40B4-BE49-F238E27FC236}">
              <a16:creationId xmlns:a16="http://schemas.microsoft.com/office/drawing/2014/main" id="{00000000-0008-0000-0100-000011000000}"/>
            </a:ext>
          </a:extLst>
        </xdr:cNvPr>
        <xdr:cNvSpPr txBox="1"/>
      </xdr:nvSpPr>
      <xdr:spPr>
        <a:xfrm>
          <a:off x="7869766" y="502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18" name="TextBox 17">
          <a:extLst>
            <a:ext uri="{FF2B5EF4-FFF2-40B4-BE49-F238E27FC236}">
              <a16:creationId xmlns:a16="http://schemas.microsoft.com/office/drawing/2014/main" id="{00000000-0008-0000-0100-000012000000}"/>
            </a:ext>
          </a:extLst>
        </xdr:cNvPr>
        <xdr:cNvSpPr txBox="1"/>
      </xdr:nvSpPr>
      <xdr:spPr>
        <a:xfrm>
          <a:off x="7869766" y="502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7869766" y="502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20" name="TextBox 19">
          <a:extLst>
            <a:ext uri="{FF2B5EF4-FFF2-40B4-BE49-F238E27FC236}">
              <a16:creationId xmlns:a16="http://schemas.microsoft.com/office/drawing/2014/main" id="{00000000-0008-0000-0100-000014000000}"/>
            </a:ext>
          </a:extLst>
        </xdr:cNvPr>
        <xdr:cNvSpPr txBox="1"/>
      </xdr:nvSpPr>
      <xdr:spPr>
        <a:xfrm>
          <a:off x="7869766" y="502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7869766" y="502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8059145" y="146012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23" name="TextBox 22">
          <a:extLst>
            <a:ext uri="{FF2B5EF4-FFF2-40B4-BE49-F238E27FC236}">
              <a16:creationId xmlns:a16="http://schemas.microsoft.com/office/drawing/2014/main" id="{00000000-0008-0000-0100-000017000000}"/>
            </a:ext>
          </a:extLst>
        </xdr:cNvPr>
        <xdr:cNvSpPr txBox="1"/>
      </xdr:nvSpPr>
      <xdr:spPr>
        <a:xfrm>
          <a:off x="8059145" y="146012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8059145" y="146012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25" name="TextBox 24">
          <a:extLst>
            <a:ext uri="{FF2B5EF4-FFF2-40B4-BE49-F238E27FC236}">
              <a16:creationId xmlns:a16="http://schemas.microsoft.com/office/drawing/2014/main" id="{00000000-0008-0000-0100-000019000000}"/>
            </a:ext>
          </a:extLst>
        </xdr:cNvPr>
        <xdr:cNvSpPr txBox="1"/>
      </xdr:nvSpPr>
      <xdr:spPr>
        <a:xfrm>
          <a:off x="8059145" y="146012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26" name="TextBox 25">
          <a:extLst>
            <a:ext uri="{FF2B5EF4-FFF2-40B4-BE49-F238E27FC236}">
              <a16:creationId xmlns:a16="http://schemas.microsoft.com/office/drawing/2014/main" id="{00000000-0008-0000-0100-00001A000000}"/>
            </a:ext>
          </a:extLst>
        </xdr:cNvPr>
        <xdr:cNvSpPr txBox="1"/>
      </xdr:nvSpPr>
      <xdr:spPr>
        <a:xfrm>
          <a:off x="8059145" y="146012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8059145" y="146012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8059145" y="146012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29" name="TextBox 28">
          <a:extLst>
            <a:ext uri="{FF2B5EF4-FFF2-40B4-BE49-F238E27FC236}">
              <a16:creationId xmlns:a16="http://schemas.microsoft.com/office/drawing/2014/main" id="{00000000-0008-0000-0100-00001D000000}"/>
            </a:ext>
          </a:extLst>
        </xdr:cNvPr>
        <xdr:cNvSpPr txBox="1"/>
      </xdr:nvSpPr>
      <xdr:spPr>
        <a:xfrm>
          <a:off x="8059145" y="146012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30" name="TextBox 29">
          <a:extLst>
            <a:ext uri="{FF2B5EF4-FFF2-40B4-BE49-F238E27FC236}">
              <a16:creationId xmlns:a16="http://schemas.microsoft.com/office/drawing/2014/main" id="{00000000-0008-0000-0100-00001E000000}"/>
            </a:ext>
          </a:extLst>
        </xdr:cNvPr>
        <xdr:cNvSpPr txBox="1"/>
      </xdr:nvSpPr>
      <xdr:spPr>
        <a:xfrm>
          <a:off x="8059145" y="146012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31" name="TextBox 30">
          <a:extLst>
            <a:ext uri="{FF2B5EF4-FFF2-40B4-BE49-F238E27FC236}">
              <a16:creationId xmlns:a16="http://schemas.microsoft.com/office/drawing/2014/main" id="{00000000-0008-0000-0100-00001F000000}"/>
            </a:ext>
          </a:extLst>
        </xdr:cNvPr>
        <xdr:cNvSpPr txBox="1"/>
      </xdr:nvSpPr>
      <xdr:spPr>
        <a:xfrm>
          <a:off x="8059145" y="146012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32" name="TextBox 31">
          <a:extLst>
            <a:ext uri="{FF2B5EF4-FFF2-40B4-BE49-F238E27FC236}">
              <a16:creationId xmlns:a16="http://schemas.microsoft.com/office/drawing/2014/main" id="{00000000-0008-0000-0100-000020000000}"/>
            </a:ext>
          </a:extLst>
        </xdr:cNvPr>
        <xdr:cNvSpPr txBox="1"/>
      </xdr:nvSpPr>
      <xdr:spPr>
        <a:xfrm>
          <a:off x="8060266" y="10467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33" name="TextBox 32">
          <a:extLst>
            <a:ext uri="{FF2B5EF4-FFF2-40B4-BE49-F238E27FC236}">
              <a16:creationId xmlns:a16="http://schemas.microsoft.com/office/drawing/2014/main" id="{00000000-0008-0000-0100-000021000000}"/>
            </a:ext>
          </a:extLst>
        </xdr:cNvPr>
        <xdr:cNvSpPr txBox="1"/>
      </xdr:nvSpPr>
      <xdr:spPr>
        <a:xfrm>
          <a:off x="8060266" y="10467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34" name="TextBox 33">
          <a:extLst>
            <a:ext uri="{FF2B5EF4-FFF2-40B4-BE49-F238E27FC236}">
              <a16:creationId xmlns:a16="http://schemas.microsoft.com/office/drawing/2014/main" id="{00000000-0008-0000-0100-000022000000}"/>
            </a:ext>
          </a:extLst>
        </xdr:cNvPr>
        <xdr:cNvSpPr txBox="1"/>
      </xdr:nvSpPr>
      <xdr:spPr>
        <a:xfrm>
          <a:off x="8060266" y="10467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35" name="TextBox 34">
          <a:extLst>
            <a:ext uri="{FF2B5EF4-FFF2-40B4-BE49-F238E27FC236}">
              <a16:creationId xmlns:a16="http://schemas.microsoft.com/office/drawing/2014/main" id="{00000000-0008-0000-0100-000023000000}"/>
            </a:ext>
          </a:extLst>
        </xdr:cNvPr>
        <xdr:cNvSpPr txBox="1"/>
      </xdr:nvSpPr>
      <xdr:spPr>
        <a:xfrm>
          <a:off x="8060266" y="10467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36" name="TextBox 35">
          <a:extLst>
            <a:ext uri="{FF2B5EF4-FFF2-40B4-BE49-F238E27FC236}">
              <a16:creationId xmlns:a16="http://schemas.microsoft.com/office/drawing/2014/main" id="{00000000-0008-0000-0100-000024000000}"/>
            </a:ext>
          </a:extLst>
        </xdr:cNvPr>
        <xdr:cNvSpPr txBox="1"/>
      </xdr:nvSpPr>
      <xdr:spPr>
        <a:xfrm>
          <a:off x="8060266" y="10467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37" name="TextBox 36">
          <a:extLst>
            <a:ext uri="{FF2B5EF4-FFF2-40B4-BE49-F238E27FC236}">
              <a16:creationId xmlns:a16="http://schemas.microsoft.com/office/drawing/2014/main" id="{00000000-0008-0000-0100-000025000000}"/>
            </a:ext>
          </a:extLst>
        </xdr:cNvPr>
        <xdr:cNvSpPr txBox="1"/>
      </xdr:nvSpPr>
      <xdr:spPr>
        <a:xfrm>
          <a:off x="8060266" y="10467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38" name="TextBox 37">
          <a:extLst>
            <a:ext uri="{FF2B5EF4-FFF2-40B4-BE49-F238E27FC236}">
              <a16:creationId xmlns:a16="http://schemas.microsoft.com/office/drawing/2014/main" id="{00000000-0008-0000-0100-000026000000}"/>
            </a:ext>
          </a:extLst>
        </xdr:cNvPr>
        <xdr:cNvSpPr txBox="1"/>
      </xdr:nvSpPr>
      <xdr:spPr>
        <a:xfrm>
          <a:off x="8060266" y="10467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39" name="TextBox 38">
          <a:extLst>
            <a:ext uri="{FF2B5EF4-FFF2-40B4-BE49-F238E27FC236}">
              <a16:creationId xmlns:a16="http://schemas.microsoft.com/office/drawing/2014/main" id="{00000000-0008-0000-0100-000027000000}"/>
            </a:ext>
          </a:extLst>
        </xdr:cNvPr>
        <xdr:cNvSpPr txBox="1"/>
      </xdr:nvSpPr>
      <xdr:spPr>
        <a:xfrm>
          <a:off x="8060266" y="10467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40" name="TextBox 39">
          <a:extLst>
            <a:ext uri="{FF2B5EF4-FFF2-40B4-BE49-F238E27FC236}">
              <a16:creationId xmlns:a16="http://schemas.microsoft.com/office/drawing/2014/main" id="{00000000-0008-0000-0100-000028000000}"/>
            </a:ext>
          </a:extLst>
        </xdr:cNvPr>
        <xdr:cNvSpPr txBox="1"/>
      </xdr:nvSpPr>
      <xdr:spPr>
        <a:xfrm>
          <a:off x="8060266" y="10467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41" name="TextBox 40">
          <a:extLst>
            <a:ext uri="{FF2B5EF4-FFF2-40B4-BE49-F238E27FC236}">
              <a16:creationId xmlns:a16="http://schemas.microsoft.com/office/drawing/2014/main" id="{00000000-0008-0000-0100-000029000000}"/>
            </a:ext>
          </a:extLst>
        </xdr:cNvPr>
        <xdr:cNvSpPr txBox="1"/>
      </xdr:nvSpPr>
      <xdr:spPr>
        <a:xfrm>
          <a:off x="8060266" y="10467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42" name="TextBox 41">
          <a:extLst>
            <a:ext uri="{FF2B5EF4-FFF2-40B4-BE49-F238E27FC236}">
              <a16:creationId xmlns:a16="http://schemas.microsoft.com/office/drawing/2014/main" id="{00000000-0008-0000-0100-00002A000000}"/>
            </a:ext>
          </a:extLst>
        </xdr:cNvPr>
        <xdr:cNvSpPr txBox="1"/>
      </xdr:nvSpPr>
      <xdr:spPr>
        <a:xfrm>
          <a:off x="8060266" y="1311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8060266" y="1311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44" name="TextBox 43">
          <a:extLst>
            <a:ext uri="{FF2B5EF4-FFF2-40B4-BE49-F238E27FC236}">
              <a16:creationId xmlns:a16="http://schemas.microsoft.com/office/drawing/2014/main" id="{00000000-0008-0000-0100-00002C000000}"/>
            </a:ext>
          </a:extLst>
        </xdr:cNvPr>
        <xdr:cNvSpPr txBox="1"/>
      </xdr:nvSpPr>
      <xdr:spPr>
        <a:xfrm>
          <a:off x="8060266" y="1311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45" name="TextBox 44">
          <a:extLst>
            <a:ext uri="{FF2B5EF4-FFF2-40B4-BE49-F238E27FC236}">
              <a16:creationId xmlns:a16="http://schemas.microsoft.com/office/drawing/2014/main" id="{00000000-0008-0000-0100-00002D000000}"/>
            </a:ext>
          </a:extLst>
        </xdr:cNvPr>
        <xdr:cNvSpPr txBox="1"/>
      </xdr:nvSpPr>
      <xdr:spPr>
        <a:xfrm>
          <a:off x="8060266" y="1311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46" name="TextBox 45">
          <a:extLst>
            <a:ext uri="{FF2B5EF4-FFF2-40B4-BE49-F238E27FC236}">
              <a16:creationId xmlns:a16="http://schemas.microsoft.com/office/drawing/2014/main" id="{00000000-0008-0000-0100-00002E000000}"/>
            </a:ext>
          </a:extLst>
        </xdr:cNvPr>
        <xdr:cNvSpPr txBox="1"/>
      </xdr:nvSpPr>
      <xdr:spPr>
        <a:xfrm>
          <a:off x="8060266" y="1311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47" name="TextBox 46">
          <a:extLst>
            <a:ext uri="{FF2B5EF4-FFF2-40B4-BE49-F238E27FC236}">
              <a16:creationId xmlns:a16="http://schemas.microsoft.com/office/drawing/2014/main" id="{00000000-0008-0000-0100-00002F000000}"/>
            </a:ext>
          </a:extLst>
        </xdr:cNvPr>
        <xdr:cNvSpPr txBox="1"/>
      </xdr:nvSpPr>
      <xdr:spPr>
        <a:xfrm>
          <a:off x="8060266" y="1311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48" name="TextBox 47">
          <a:extLst>
            <a:ext uri="{FF2B5EF4-FFF2-40B4-BE49-F238E27FC236}">
              <a16:creationId xmlns:a16="http://schemas.microsoft.com/office/drawing/2014/main" id="{00000000-0008-0000-0100-000030000000}"/>
            </a:ext>
          </a:extLst>
        </xdr:cNvPr>
        <xdr:cNvSpPr txBox="1"/>
      </xdr:nvSpPr>
      <xdr:spPr>
        <a:xfrm>
          <a:off x="8060266" y="1311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49" name="TextBox 48">
          <a:extLst>
            <a:ext uri="{FF2B5EF4-FFF2-40B4-BE49-F238E27FC236}">
              <a16:creationId xmlns:a16="http://schemas.microsoft.com/office/drawing/2014/main" id="{00000000-0008-0000-0100-000031000000}"/>
            </a:ext>
          </a:extLst>
        </xdr:cNvPr>
        <xdr:cNvSpPr txBox="1"/>
      </xdr:nvSpPr>
      <xdr:spPr>
        <a:xfrm>
          <a:off x="8060266" y="1311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50" name="TextBox 49">
          <a:extLst>
            <a:ext uri="{FF2B5EF4-FFF2-40B4-BE49-F238E27FC236}">
              <a16:creationId xmlns:a16="http://schemas.microsoft.com/office/drawing/2014/main" id="{00000000-0008-0000-0100-000032000000}"/>
            </a:ext>
          </a:extLst>
        </xdr:cNvPr>
        <xdr:cNvSpPr txBox="1"/>
      </xdr:nvSpPr>
      <xdr:spPr>
        <a:xfrm>
          <a:off x="8060266" y="1311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574</xdr:row>
      <xdr:rowOff>0</xdr:rowOff>
    </xdr:from>
    <xdr:ext cx="65" cy="172227"/>
    <xdr:sp macro="" textlink="">
      <xdr:nvSpPr>
        <xdr:cNvPr id="51" name="TextBox 50">
          <a:extLst>
            <a:ext uri="{FF2B5EF4-FFF2-40B4-BE49-F238E27FC236}">
              <a16:creationId xmlns:a16="http://schemas.microsoft.com/office/drawing/2014/main" id="{00000000-0008-0000-0100-000033000000}"/>
            </a:ext>
          </a:extLst>
        </xdr:cNvPr>
        <xdr:cNvSpPr txBox="1"/>
      </xdr:nvSpPr>
      <xdr:spPr>
        <a:xfrm>
          <a:off x="8060266" y="1311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52" name="TextBox 51">
          <a:extLst>
            <a:ext uri="{FF2B5EF4-FFF2-40B4-BE49-F238E27FC236}">
              <a16:creationId xmlns:a16="http://schemas.microsoft.com/office/drawing/2014/main" id="{9A612E0F-2D82-4645-8748-EB015FDCE178}"/>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53" name="TextBox 52">
          <a:extLst>
            <a:ext uri="{FF2B5EF4-FFF2-40B4-BE49-F238E27FC236}">
              <a16:creationId xmlns:a16="http://schemas.microsoft.com/office/drawing/2014/main" id="{324EBC3E-AA5F-457B-9CDE-FAE2B95810F0}"/>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54" name="TextBox 53">
          <a:extLst>
            <a:ext uri="{FF2B5EF4-FFF2-40B4-BE49-F238E27FC236}">
              <a16:creationId xmlns:a16="http://schemas.microsoft.com/office/drawing/2014/main" id="{FACDF8AF-2134-467C-B3AC-924D377BA255}"/>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55" name="TextBox 54">
          <a:extLst>
            <a:ext uri="{FF2B5EF4-FFF2-40B4-BE49-F238E27FC236}">
              <a16:creationId xmlns:a16="http://schemas.microsoft.com/office/drawing/2014/main" id="{60415CC8-17CA-432C-99F2-32F99070535B}"/>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56" name="TextBox 55">
          <a:extLst>
            <a:ext uri="{FF2B5EF4-FFF2-40B4-BE49-F238E27FC236}">
              <a16:creationId xmlns:a16="http://schemas.microsoft.com/office/drawing/2014/main" id="{ACB61277-F153-4D2F-AEAF-B7AF97E5B74E}"/>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57" name="TextBox 56">
          <a:extLst>
            <a:ext uri="{FF2B5EF4-FFF2-40B4-BE49-F238E27FC236}">
              <a16:creationId xmlns:a16="http://schemas.microsoft.com/office/drawing/2014/main" id="{F93D9E34-2CCE-4E04-A812-2A41E9FCACB6}"/>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58" name="TextBox 57">
          <a:extLst>
            <a:ext uri="{FF2B5EF4-FFF2-40B4-BE49-F238E27FC236}">
              <a16:creationId xmlns:a16="http://schemas.microsoft.com/office/drawing/2014/main" id="{B3C7155A-B894-4258-B423-DC619B952B58}"/>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59" name="TextBox 58">
          <a:extLst>
            <a:ext uri="{FF2B5EF4-FFF2-40B4-BE49-F238E27FC236}">
              <a16:creationId xmlns:a16="http://schemas.microsoft.com/office/drawing/2014/main" id="{2F8716F4-FB8F-4232-A7FE-6B452948EB87}"/>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60" name="TextBox 59">
          <a:extLst>
            <a:ext uri="{FF2B5EF4-FFF2-40B4-BE49-F238E27FC236}">
              <a16:creationId xmlns:a16="http://schemas.microsoft.com/office/drawing/2014/main" id="{9C8271F4-3FBE-4687-BFC9-DE5470C6BB9F}"/>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61" name="TextBox 60">
          <a:extLst>
            <a:ext uri="{FF2B5EF4-FFF2-40B4-BE49-F238E27FC236}">
              <a16:creationId xmlns:a16="http://schemas.microsoft.com/office/drawing/2014/main" id="{767D8294-17C0-4E69-A511-F45DFB5F3F0E}"/>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62" name="TextBox 61">
          <a:extLst>
            <a:ext uri="{FF2B5EF4-FFF2-40B4-BE49-F238E27FC236}">
              <a16:creationId xmlns:a16="http://schemas.microsoft.com/office/drawing/2014/main" id="{E970B451-2998-4408-BD41-EDBD240579E2}"/>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63" name="TextBox 62">
          <a:extLst>
            <a:ext uri="{FF2B5EF4-FFF2-40B4-BE49-F238E27FC236}">
              <a16:creationId xmlns:a16="http://schemas.microsoft.com/office/drawing/2014/main" id="{6731C244-B40A-4C53-B061-1D239CEF97CB}"/>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64" name="TextBox 63">
          <a:extLst>
            <a:ext uri="{FF2B5EF4-FFF2-40B4-BE49-F238E27FC236}">
              <a16:creationId xmlns:a16="http://schemas.microsoft.com/office/drawing/2014/main" id="{B05A5D25-A8DE-42E6-8363-E2F0253CE0F9}"/>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65" name="TextBox 64">
          <a:extLst>
            <a:ext uri="{FF2B5EF4-FFF2-40B4-BE49-F238E27FC236}">
              <a16:creationId xmlns:a16="http://schemas.microsoft.com/office/drawing/2014/main" id="{1A1CF89F-77A4-4569-931C-5982925DE2E4}"/>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66" name="TextBox 65">
          <a:extLst>
            <a:ext uri="{FF2B5EF4-FFF2-40B4-BE49-F238E27FC236}">
              <a16:creationId xmlns:a16="http://schemas.microsoft.com/office/drawing/2014/main" id="{BF653EF1-026F-4BC5-B683-679E394096A5}"/>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67" name="TextBox 66">
          <a:extLst>
            <a:ext uri="{FF2B5EF4-FFF2-40B4-BE49-F238E27FC236}">
              <a16:creationId xmlns:a16="http://schemas.microsoft.com/office/drawing/2014/main" id="{F5D7FB17-A1F7-4E9C-AAE0-2090CC5F801E}"/>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68" name="TextBox 67">
          <a:extLst>
            <a:ext uri="{FF2B5EF4-FFF2-40B4-BE49-F238E27FC236}">
              <a16:creationId xmlns:a16="http://schemas.microsoft.com/office/drawing/2014/main" id="{D4843680-1A05-411D-8CA4-22CE62BC85EF}"/>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69" name="TextBox 68">
          <a:extLst>
            <a:ext uri="{FF2B5EF4-FFF2-40B4-BE49-F238E27FC236}">
              <a16:creationId xmlns:a16="http://schemas.microsoft.com/office/drawing/2014/main" id="{6F05F143-F5CF-49A6-8323-36DFE299AF29}"/>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70" name="TextBox 69">
          <a:extLst>
            <a:ext uri="{FF2B5EF4-FFF2-40B4-BE49-F238E27FC236}">
              <a16:creationId xmlns:a16="http://schemas.microsoft.com/office/drawing/2014/main" id="{1E7FAD6A-BE91-4BB4-83D2-28A7ABE78082}"/>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71" name="TextBox 70">
          <a:extLst>
            <a:ext uri="{FF2B5EF4-FFF2-40B4-BE49-F238E27FC236}">
              <a16:creationId xmlns:a16="http://schemas.microsoft.com/office/drawing/2014/main" id="{769587ED-ECD0-48B8-BF84-E2443488F838}"/>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72" name="TextBox 71">
          <a:extLst>
            <a:ext uri="{FF2B5EF4-FFF2-40B4-BE49-F238E27FC236}">
              <a16:creationId xmlns:a16="http://schemas.microsoft.com/office/drawing/2014/main" id="{00820AD6-0C91-4B38-8785-3F39ACF9CFF0}"/>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73" name="TextBox 72">
          <a:extLst>
            <a:ext uri="{FF2B5EF4-FFF2-40B4-BE49-F238E27FC236}">
              <a16:creationId xmlns:a16="http://schemas.microsoft.com/office/drawing/2014/main" id="{07FEC044-D61F-42BE-BD91-361FA3057EDE}"/>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74" name="TextBox 73">
          <a:extLst>
            <a:ext uri="{FF2B5EF4-FFF2-40B4-BE49-F238E27FC236}">
              <a16:creationId xmlns:a16="http://schemas.microsoft.com/office/drawing/2014/main" id="{A1F9C4D3-4F7C-41DA-99E6-9CE6230B5331}"/>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75" name="TextBox 74">
          <a:extLst>
            <a:ext uri="{FF2B5EF4-FFF2-40B4-BE49-F238E27FC236}">
              <a16:creationId xmlns:a16="http://schemas.microsoft.com/office/drawing/2014/main" id="{BFD2D4D8-27CB-4350-9DF7-8D92A0D02D24}"/>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76" name="TextBox 75">
          <a:extLst>
            <a:ext uri="{FF2B5EF4-FFF2-40B4-BE49-F238E27FC236}">
              <a16:creationId xmlns:a16="http://schemas.microsoft.com/office/drawing/2014/main" id="{33E4A946-C04C-4783-9C75-F5962133C53D}"/>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77" name="TextBox 76">
          <a:extLst>
            <a:ext uri="{FF2B5EF4-FFF2-40B4-BE49-F238E27FC236}">
              <a16:creationId xmlns:a16="http://schemas.microsoft.com/office/drawing/2014/main" id="{2649E190-4261-4738-95B2-AF26AF3A6A33}"/>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78" name="TextBox 77">
          <a:extLst>
            <a:ext uri="{FF2B5EF4-FFF2-40B4-BE49-F238E27FC236}">
              <a16:creationId xmlns:a16="http://schemas.microsoft.com/office/drawing/2014/main" id="{27627942-56B3-46DD-8DE7-1C0387A123D3}"/>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79" name="TextBox 78">
          <a:extLst>
            <a:ext uri="{FF2B5EF4-FFF2-40B4-BE49-F238E27FC236}">
              <a16:creationId xmlns:a16="http://schemas.microsoft.com/office/drawing/2014/main" id="{8D6BF035-0FB4-4720-A60E-E2B9480AC9F4}"/>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80" name="TextBox 79">
          <a:extLst>
            <a:ext uri="{FF2B5EF4-FFF2-40B4-BE49-F238E27FC236}">
              <a16:creationId xmlns:a16="http://schemas.microsoft.com/office/drawing/2014/main" id="{6851D811-B760-477F-A91B-CCEEA23017C6}"/>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81" name="TextBox 80">
          <a:extLst>
            <a:ext uri="{FF2B5EF4-FFF2-40B4-BE49-F238E27FC236}">
              <a16:creationId xmlns:a16="http://schemas.microsoft.com/office/drawing/2014/main" id="{1ED3D7CE-27D6-4BF2-AA6C-53988F24FF00}"/>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82" name="TextBox 81">
          <a:extLst>
            <a:ext uri="{FF2B5EF4-FFF2-40B4-BE49-F238E27FC236}">
              <a16:creationId xmlns:a16="http://schemas.microsoft.com/office/drawing/2014/main" id="{8301E393-A1C9-4CBD-8345-D2275D0F1FE5}"/>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83" name="TextBox 82">
          <a:extLst>
            <a:ext uri="{FF2B5EF4-FFF2-40B4-BE49-F238E27FC236}">
              <a16:creationId xmlns:a16="http://schemas.microsoft.com/office/drawing/2014/main" id="{7B8D87E3-41BD-4D78-8311-2978A49E8260}"/>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84" name="TextBox 83">
          <a:extLst>
            <a:ext uri="{FF2B5EF4-FFF2-40B4-BE49-F238E27FC236}">
              <a16:creationId xmlns:a16="http://schemas.microsoft.com/office/drawing/2014/main" id="{66A495BE-EA5E-4071-AAA3-F707586C34D9}"/>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85" name="TextBox 84">
          <a:extLst>
            <a:ext uri="{FF2B5EF4-FFF2-40B4-BE49-F238E27FC236}">
              <a16:creationId xmlns:a16="http://schemas.microsoft.com/office/drawing/2014/main" id="{4A311129-7812-4011-ABAE-1D7AB47FB73E}"/>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86" name="TextBox 85">
          <a:extLst>
            <a:ext uri="{FF2B5EF4-FFF2-40B4-BE49-F238E27FC236}">
              <a16:creationId xmlns:a16="http://schemas.microsoft.com/office/drawing/2014/main" id="{B7AAC466-9188-4BDF-8872-3B4DCF904954}"/>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87" name="TextBox 86">
          <a:extLst>
            <a:ext uri="{FF2B5EF4-FFF2-40B4-BE49-F238E27FC236}">
              <a16:creationId xmlns:a16="http://schemas.microsoft.com/office/drawing/2014/main" id="{1E5C46D7-8C82-47C7-ADEA-9E115BFCEAC3}"/>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88" name="TextBox 87">
          <a:extLst>
            <a:ext uri="{FF2B5EF4-FFF2-40B4-BE49-F238E27FC236}">
              <a16:creationId xmlns:a16="http://schemas.microsoft.com/office/drawing/2014/main" id="{4EA410C7-4872-4BCA-B490-15BC44A89CF3}"/>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89" name="TextBox 88">
          <a:extLst>
            <a:ext uri="{FF2B5EF4-FFF2-40B4-BE49-F238E27FC236}">
              <a16:creationId xmlns:a16="http://schemas.microsoft.com/office/drawing/2014/main" id="{D5DEA8B9-B741-4574-8411-237DB4AB08AC}"/>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90" name="TextBox 89">
          <a:extLst>
            <a:ext uri="{FF2B5EF4-FFF2-40B4-BE49-F238E27FC236}">
              <a16:creationId xmlns:a16="http://schemas.microsoft.com/office/drawing/2014/main" id="{8263D2F7-B504-4C4F-B64E-6856C7599B7F}"/>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91" name="TextBox 90">
          <a:extLst>
            <a:ext uri="{FF2B5EF4-FFF2-40B4-BE49-F238E27FC236}">
              <a16:creationId xmlns:a16="http://schemas.microsoft.com/office/drawing/2014/main" id="{5EB95DBC-AD4D-4736-B2BB-C39593A4D1F8}"/>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92" name="TextBox 91">
          <a:extLst>
            <a:ext uri="{FF2B5EF4-FFF2-40B4-BE49-F238E27FC236}">
              <a16:creationId xmlns:a16="http://schemas.microsoft.com/office/drawing/2014/main" id="{5662FE6A-9D19-40DB-8974-823ED193FC0E}"/>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93" name="TextBox 92">
          <a:extLst>
            <a:ext uri="{FF2B5EF4-FFF2-40B4-BE49-F238E27FC236}">
              <a16:creationId xmlns:a16="http://schemas.microsoft.com/office/drawing/2014/main" id="{8B77483B-71D4-438B-A51E-306E1A44EB79}"/>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94" name="TextBox 93">
          <a:extLst>
            <a:ext uri="{FF2B5EF4-FFF2-40B4-BE49-F238E27FC236}">
              <a16:creationId xmlns:a16="http://schemas.microsoft.com/office/drawing/2014/main" id="{1D95299C-E979-47C6-99B5-214A34310ECC}"/>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95" name="TextBox 94">
          <a:extLst>
            <a:ext uri="{FF2B5EF4-FFF2-40B4-BE49-F238E27FC236}">
              <a16:creationId xmlns:a16="http://schemas.microsoft.com/office/drawing/2014/main" id="{DB5711E6-94AE-4147-8C89-A991AC287485}"/>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96" name="TextBox 95">
          <a:extLst>
            <a:ext uri="{FF2B5EF4-FFF2-40B4-BE49-F238E27FC236}">
              <a16:creationId xmlns:a16="http://schemas.microsoft.com/office/drawing/2014/main" id="{D05DD2D6-01BA-4CA5-9ED1-7A7AF7034AA6}"/>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97" name="TextBox 96">
          <a:extLst>
            <a:ext uri="{FF2B5EF4-FFF2-40B4-BE49-F238E27FC236}">
              <a16:creationId xmlns:a16="http://schemas.microsoft.com/office/drawing/2014/main" id="{AE401BB9-2449-48AA-B726-0AC4636AEFC3}"/>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98" name="TextBox 97">
          <a:extLst>
            <a:ext uri="{FF2B5EF4-FFF2-40B4-BE49-F238E27FC236}">
              <a16:creationId xmlns:a16="http://schemas.microsoft.com/office/drawing/2014/main" id="{A43E9EC6-63B4-4A11-ABD0-D88503693ACF}"/>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99" name="TextBox 98">
          <a:extLst>
            <a:ext uri="{FF2B5EF4-FFF2-40B4-BE49-F238E27FC236}">
              <a16:creationId xmlns:a16="http://schemas.microsoft.com/office/drawing/2014/main" id="{CA4DDD6A-81EC-4541-A629-BD758E62A7BF}"/>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100" name="TextBox 99">
          <a:extLst>
            <a:ext uri="{FF2B5EF4-FFF2-40B4-BE49-F238E27FC236}">
              <a16:creationId xmlns:a16="http://schemas.microsoft.com/office/drawing/2014/main" id="{A907FB4F-3C6D-48BF-A2BF-866E7E19C5B1}"/>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133</xdr:row>
      <xdr:rowOff>0</xdr:rowOff>
    </xdr:from>
    <xdr:ext cx="65" cy="172227"/>
    <xdr:sp macro="" textlink="">
      <xdr:nvSpPr>
        <xdr:cNvPr id="101" name="TextBox 100">
          <a:extLst>
            <a:ext uri="{FF2B5EF4-FFF2-40B4-BE49-F238E27FC236}">
              <a16:creationId xmlns:a16="http://schemas.microsoft.com/office/drawing/2014/main" id="{C9AD3568-2C8C-490E-B083-8397E1AE4039}"/>
            </a:ext>
          </a:extLst>
        </xdr:cNvPr>
        <xdr:cNvSpPr txBox="1"/>
      </xdr:nvSpPr>
      <xdr:spPr>
        <a:xfrm>
          <a:off x="8062647" y="9584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02" name="TextBox 101">
          <a:extLst>
            <a:ext uri="{FF2B5EF4-FFF2-40B4-BE49-F238E27FC236}">
              <a16:creationId xmlns:a16="http://schemas.microsoft.com/office/drawing/2014/main" id="{3648346B-E072-49AD-88E6-D71B206C17F9}"/>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03" name="TextBox 102">
          <a:extLst>
            <a:ext uri="{FF2B5EF4-FFF2-40B4-BE49-F238E27FC236}">
              <a16:creationId xmlns:a16="http://schemas.microsoft.com/office/drawing/2014/main" id="{5D636F8C-9EC3-4C99-A36E-01FA5F2F65D0}"/>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04" name="TextBox 103">
          <a:extLst>
            <a:ext uri="{FF2B5EF4-FFF2-40B4-BE49-F238E27FC236}">
              <a16:creationId xmlns:a16="http://schemas.microsoft.com/office/drawing/2014/main" id="{E87900B3-58E4-4DF5-BD84-E01230B7A488}"/>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05" name="TextBox 104">
          <a:extLst>
            <a:ext uri="{FF2B5EF4-FFF2-40B4-BE49-F238E27FC236}">
              <a16:creationId xmlns:a16="http://schemas.microsoft.com/office/drawing/2014/main" id="{2C47F519-AF40-4C2F-A3DD-7332E78746C3}"/>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06" name="TextBox 105">
          <a:extLst>
            <a:ext uri="{FF2B5EF4-FFF2-40B4-BE49-F238E27FC236}">
              <a16:creationId xmlns:a16="http://schemas.microsoft.com/office/drawing/2014/main" id="{7F01267E-244E-486D-B9F4-78BDF7FF66C7}"/>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07" name="TextBox 106">
          <a:extLst>
            <a:ext uri="{FF2B5EF4-FFF2-40B4-BE49-F238E27FC236}">
              <a16:creationId xmlns:a16="http://schemas.microsoft.com/office/drawing/2014/main" id="{76FC9DFC-C08B-47E3-A4E1-57CF2D0702C4}"/>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08" name="TextBox 107">
          <a:extLst>
            <a:ext uri="{FF2B5EF4-FFF2-40B4-BE49-F238E27FC236}">
              <a16:creationId xmlns:a16="http://schemas.microsoft.com/office/drawing/2014/main" id="{B89D8524-E2C7-415C-9172-B2D020EE4FEA}"/>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09" name="TextBox 108">
          <a:extLst>
            <a:ext uri="{FF2B5EF4-FFF2-40B4-BE49-F238E27FC236}">
              <a16:creationId xmlns:a16="http://schemas.microsoft.com/office/drawing/2014/main" id="{E31FC559-80CB-4D24-8A29-ECA14893DD6B}"/>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10" name="TextBox 109">
          <a:extLst>
            <a:ext uri="{FF2B5EF4-FFF2-40B4-BE49-F238E27FC236}">
              <a16:creationId xmlns:a16="http://schemas.microsoft.com/office/drawing/2014/main" id="{753A8AE0-E7D9-4C41-9490-481AFB674906}"/>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11" name="TextBox 110">
          <a:extLst>
            <a:ext uri="{FF2B5EF4-FFF2-40B4-BE49-F238E27FC236}">
              <a16:creationId xmlns:a16="http://schemas.microsoft.com/office/drawing/2014/main" id="{CEB0F618-0104-4076-8D83-B6C9A12F9108}"/>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12" name="TextBox 111">
          <a:extLst>
            <a:ext uri="{FF2B5EF4-FFF2-40B4-BE49-F238E27FC236}">
              <a16:creationId xmlns:a16="http://schemas.microsoft.com/office/drawing/2014/main" id="{45785532-A0F0-4D34-8A29-EECA88BECA9A}"/>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13" name="TextBox 112">
          <a:extLst>
            <a:ext uri="{FF2B5EF4-FFF2-40B4-BE49-F238E27FC236}">
              <a16:creationId xmlns:a16="http://schemas.microsoft.com/office/drawing/2014/main" id="{FF151D92-04DF-4BEB-B671-D2BE5003A7F5}"/>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14" name="TextBox 113">
          <a:extLst>
            <a:ext uri="{FF2B5EF4-FFF2-40B4-BE49-F238E27FC236}">
              <a16:creationId xmlns:a16="http://schemas.microsoft.com/office/drawing/2014/main" id="{2C406ED7-6531-4AAC-898F-3A9FC04390D6}"/>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15" name="TextBox 114">
          <a:extLst>
            <a:ext uri="{FF2B5EF4-FFF2-40B4-BE49-F238E27FC236}">
              <a16:creationId xmlns:a16="http://schemas.microsoft.com/office/drawing/2014/main" id="{C9409C8D-70F2-49E5-8FB4-ECF4C2E72554}"/>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16" name="TextBox 115">
          <a:extLst>
            <a:ext uri="{FF2B5EF4-FFF2-40B4-BE49-F238E27FC236}">
              <a16:creationId xmlns:a16="http://schemas.microsoft.com/office/drawing/2014/main" id="{42E40428-1159-4C0D-9F4B-2F12B830EF8D}"/>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17" name="TextBox 116">
          <a:extLst>
            <a:ext uri="{FF2B5EF4-FFF2-40B4-BE49-F238E27FC236}">
              <a16:creationId xmlns:a16="http://schemas.microsoft.com/office/drawing/2014/main" id="{09824CA4-4AB0-4080-93E4-5FCBD8E34FBF}"/>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18" name="TextBox 117">
          <a:extLst>
            <a:ext uri="{FF2B5EF4-FFF2-40B4-BE49-F238E27FC236}">
              <a16:creationId xmlns:a16="http://schemas.microsoft.com/office/drawing/2014/main" id="{82984179-896B-488C-B84A-7204ED18CF27}"/>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19" name="TextBox 118">
          <a:extLst>
            <a:ext uri="{FF2B5EF4-FFF2-40B4-BE49-F238E27FC236}">
              <a16:creationId xmlns:a16="http://schemas.microsoft.com/office/drawing/2014/main" id="{5E775D2E-43E5-4C5C-AE78-0C68732E4228}"/>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20" name="TextBox 119">
          <a:extLst>
            <a:ext uri="{FF2B5EF4-FFF2-40B4-BE49-F238E27FC236}">
              <a16:creationId xmlns:a16="http://schemas.microsoft.com/office/drawing/2014/main" id="{B4301F32-02E3-42E4-A866-E2D6B1A60887}"/>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21" name="TextBox 120">
          <a:extLst>
            <a:ext uri="{FF2B5EF4-FFF2-40B4-BE49-F238E27FC236}">
              <a16:creationId xmlns:a16="http://schemas.microsoft.com/office/drawing/2014/main" id="{4395F1A5-4149-4783-9C9E-74F295A20FB7}"/>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22" name="TextBox 121">
          <a:extLst>
            <a:ext uri="{FF2B5EF4-FFF2-40B4-BE49-F238E27FC236}">
              <a16:creationId xmlns:a16="http://schemas.microsoft.com/office/drawing/2014/main" id="{EC59372C-D8E8-4CFC-9534-3384D8FC0308}"/>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23" name="TextBox 122">
          <a:extLst>
            <a:ext uri="{FF2B5EF4-FFF2-40B4-BE49-F238E27FC236}">
              <a16:creationId xmlns:a16="http://schemas.microsoft.com/office/drawing/2014/main" id="{67D0482F-7034-4195-A0A9-0250B7E94FD5}"/>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24" name="TextBox 123">
          <a:extLst>
            <a:ext uri="{FF2B5EF4-FFF2-40B4-BE49-F238E27FC236}">
              <a16:creationId xmlns:a16="http://schemas.microsoft.com/office/drawing/2014/main" id="{DD25733B-FA9F-4C46-B445-BBCEEF681CBE}"/>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25" name="TextBox 124">
          <a:extLst>
            <a:ext uri="{FF2B5EF4-FFF2-40B4-BE49-F238E27FC236}">
              <a16:creationId xmlns:a16="http://schemas.microsoft.com/office/drawing/2014/main" id="{900C7492-1658-49EF-ADFE-E11D85E0A2E9}"/>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26" name="TextBox 125">
          <a:extLst>
            <a:ext uri="{FF2B5EF4-FFF2-40B4-BE49-F238E27FC236}">
              <a16:creationId xmlns:a16="http://schemas.microsoft.com/office/drawing/2014/main" id="{99A457BE-5720-487C-A576-8193AE7C39B0}"/>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27" name="TextBox 126">
          <a:extLst>
            <a:ext uri="{FF2B5EF4-FFF2-40B4-BE49-F238E27FC236}">
              <a16:creationId xmlns:a16="http://schemas.microsoft.com/office/drawing/2014/main" id="{7BD7E92A-5365-4E1C-8015-BB6EBD27810A}"/>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28" name="TextBox 127">
          <a:extLst>
            <a:ext uri="{FF2B5EF4-FFF2-40B4-BE49-F238E27FC236}">
              <a16:creationId xmlns:a16="http://schemas.microsoft.com/office/drawing/2014/main" id="{9593706C-1E11-4D8D-8ACE-F278D2501E46}"/>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29" name="TextBox 128">
          <a:extLst>
            <a:ext uri="{FF2B5EF4-FFF2-40B4-BE49-F238E27FC236}">
              <a16:creationId xmlns:a16="http://schemas.microsoft.com/office/drawing/2014/main" id="{DA5DC78B-82E6-4DE9-8DD7-3CE3713AE054}"/>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30" name="TextBox 129">
          <a:extLst>
            <a:ext uri="{FF2B5EF4-FFF2-40B4-BE49-F238E27FC236}">
              <a16:creationId xmlns:a16="http://schemas.microsoft.com/office/drawing/2014/main" id="{5EA0602B-C732-4E1A-BBCD-99C7B42EEA9E}"/>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31" name="TextBox 130">
          <a:extLst>
            <a:ext uri="{FF2B5EF4-FFF2-40B4-BE49-F238E27FC236}">
              <a16:creationId xmlns:a16="http://schemas.microsoft.com/office/drawing/2014/main" id="{AF49557A-24C9-4B38-BB5B-95B651D0ECE4}"/>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32" name="TextBox 131">
          <a:extLst>
            <a:ext uri="{FF2B5EF4-FFF2-40B4-BE49-F238E27FC236}">
              <a16:creationId xmlns:a16="http://schemas.microsoft.com/office/drawing/2014/main" id="{87C0CB97-8407-4385-BC76-E6D25AB405D5}"/>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33" name="TextBox 132">
          <a:extLst>
            <a:ext uri="{FF2B5EF4-FFF2-40B4-BE49-F238E27FC236}">
              <a16:creationId xmlns:a16="http://schemas.microsoft.com/office/drawing/2014/main" id="{FAC5751B-4153-478A-9321-298371D3783E}"/>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34" name="TextBox 133">
          <a:extLst>
            <a:ext uri="{FF2B5EF4-FFF2-40B4-BE49-F238E27FC236}">
              <a16:creationId xmlns:a16="http://schemas.microsoft.com/office/drawing/2014/main" id="{928E7DBF-CE89-4CC1-9758-8BBE031DF196}"/>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35" name="TextBox 134">
          <a:extLst>
            <a:ext uri="{FF2B5EF4-FFF2-40B4-BE49-F238E27FC236}">
              <a16:creationId xmlns:a16="http://schemas.microsoft.com/office/drawing/2014/main" id="{2D4A1586-2507-4DCB-84F5-FA4DF83DBC8B}"/>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36" name="TextBox 135">
          <a:extLst>
            <a:ext uri="{FF2B5EF4-FFF2-40B4-BE49-F238E27FC236}">
              <a16:creationId xmlns:a16="http://schemas.microsoft.com/office/drawing/2014/main" id="{6588A072-9934-4B31-8C4D-BD4540ED2789}"/>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37" name="TextBox 136">
          <a:extLst>
            <a:ext uri="{FF2B5EF4-FFF2-40B4-BE49-F238E27FC236}">
              <a16:creationId xmlns:a16="http://schemas.microsoft.com/office/drawing/2014/main" id="{D61F4E67-62D4-45D8-8A58-15FF467FFED8}"/>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38" name="TextBox 137">
          <a:extLst>
            <a:ext uri="{FF2B5EF4-FFF2-40B4-BE49-F238E27FC236}">
              <a16:creationId xmlns:a16="http://schemas.microsoft.com/office/drawing/2014/main" id="{DD81123E-C490-4D88-81BA-4D2DD2BF0A6C}"/>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39" name="TextBox 138">
          <a:extLst>
            <a:ext uri="{FF2B5EF4-FFF2-40B4-BE49-F238E27FC236}">
              <a16:creationId xmlns:a16="http://schemas.microsoft.com/office/drawing/2014/main" id="{57DC96AF-40D1-46DD-8FEE-9B9B6BA22760}"/>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40" name="TextBox 139">
          <a:extLst>
            <a:ext uri="{FF2B5EF4-FFF2-40B4-BE49-F238E27FC236}">
              <a16:creationId xmlns:a16="http://schemas.microsoft.com/office/drawing/2014/main" id="{993B40CC-FD73-432F-A065-2372F6D68236}"/>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41" name="TextBox 140">
          <a:extLst>
            <a:ext uri="{FF2B5EF4-FFF2-40B4-BE49-F238E27FC236}">
              <a16:creationId xmlns:a16="http://schemas.microsoft.com/office/drawing/2014/main" id="{1E4C0371-8FC0-42C1-ADC3-8CCF9FC2AE33}"/>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42" name="TextBox 141">
          <a:extLst>
            <a:ext uri="{FF2B5EF4-FFF2-40B4-BE49-F238E27FC236}">
              <a16:creationId xmlns:a16="http://schemas.microsoft.com/office/drawing/2014/main" id="{54D1C7EE-1238-46D3-B2A7-7F76C634B053}"/>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43" name="TextBox 142">
          <a:extLst>
            <a:ext uri="{FF2B5EF4-FFF2-40B4-BE49-F238E27FC236}">
              <a16:creationId xmlns:a16="http://schemas.microsoft.com/office/drawing/2014/main" id="{5571CC40-8089-4DE5-8C4A-2653D7B70629}"/>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44" name="TextBox 143">
          <a:extLst>
            <a:ext uri="{FF2B5EF4-FFF2-40B4-BE49-F238E27FC236}">
              <a16:creationId xmlns:a16="http://schemas.microsoft.com/office/drawing/2014/main" id="{A81E043D-F8B5-4F14-B630-158F4292237C}"/>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45" name="TextBox 144">
          <a:extLst>
            <a:ext uri="{FF2B5EF4-FFF2-40B4-BE49-F238E27FC236}">
              <a16:creationId xmlns:a16="http://schemas.microsoft.com/office/drawing/2014/main" id="{22BC1BF1-5515-4F1A-9C89-15A4284C41D9}"/>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46" name="TextBox 145">
          <a:extLst>
            <a:ext uri="{FF2B5EF4-FFF2-40B4-BE49-F238E27FC236}">
              <a16:creationId xmlns:a16="http://schemas.microsoft.com/office/drawing/2014/main" id="{E66BEA26-D5FE-4CB1-B982-BBDCCF4FD59C}"/>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47" name="TextBox 146">
          <a:extLst>
            <a:ext uri="{FF2B5EF4-FFF2-40B4-BE49-F238E27FC236}">
              <a16:creationId xmlns:a16="http://schemas.microsoft.com/office/drawing/2014/main" id="{8875DA42-283F-455C-9C1D-CA702A9EEDA6}"/>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48" name="TextBox 147">
          <a:extLst>
            <a:ext uri="{FF2B5EF4-FFF2-40B4-BE49-F238E27FC236}">
              <a16:creationId xmlns:a16="http://schemas.microsoft.com/office/drawing/2014/main" id="{C03DEA34-5031-4C95-8C0C-4D4868EFC01F}"/>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49" name="TextBox 148">
          <a:extLst>
            <a:ext uri="{FF2B5EF4-FFF2-40B4-BE49-F238E27FC236}">
              <a16:creationId xmlns:a16="http://schemas.microsoft.com/office/drawing/2014/main" id="{CE750792-CA50-476D-8951-768F9BC00206}"/>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50" name="TextBox 149">
          <a:extLst>
            <a:ext uri="{FF2B5EF4-FFF2-40B4-BE49-F238E27FC236}">
              <a16:creationId xmlns:a16="http://schemas.microsoft.com/office/drawing/2014/main" id="{AF46C59B-B332-4C78-9D8B-2AA25EB9530B}"/>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xdr:row>
      <xdr:rowOff>0</xdr:rowOff>
    </xdr:from>
    <xdr:ext cx="65" cy="172227"/>
    <xdr:sp macro="" textlink="">
      <xdr:nvSpPr>
        <xdr:cNvPr id="151" name="TextBox 150">
          <a:extLst>
            <a:ext uri="{FF2B5EF4-FFF2-40B4-BE49-F238E27FC236}">
              <a16:creationId xmlns:a16="http://schemas.microsoft.com/office/drawing/2014/main" id="{F1A33FAE-876F-4FEF-8B2E-32AC31C1EFBA}"/>
            </a:ext>
          </a:extLst>
        </xdr:cNvPr>
        <xdr:cNvSpPr txBox="1"/>
      </xdr:nvSpPr>
      <xdr:spPr>
        <a:xfrm>
          <a:off x="8515085" y="642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52" name="TextBox 151">
          <a:extLst>
            <a:ext uri="{FF2B5EF4-FFF2-40B4-BE49-F238E27FC236}">
              <a16:creationId xmlns:a16="http://schemas.microsoft.com/office/drawing/2014/main" id="{02ED9B30-F6FC-416C-8DCA-5531C81FDE94}"/>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53" name="TextBox 152">
          <a:extLst>
            <a:ext uri="{FF2B5EF4-FFF2-40B4-BE49-F238E27FC236}">
              <a16:creationId xmlns:a16="http://schemas.microsoft.com/office/drawing/2014/main" id="{2C95DCD3-3C95-45DB-8EE6-1C7B5DC27EEA}"/>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54" name="TextBox 153">
          <a:extLst>
            <a:ext uri="{FF2B5EF4-FFF2-40B4-BE49-F238E27FC236}">
              <a16:creationId xmlns:a16="http://schemas.microsoft.com/office/drawing/2014/main" id="{6C7C1A0D-F9F7-40DB-A0C9-82132C479F44}"/>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55" name="TextBox 154">
          <a:extLst>
            <a:ext uri="{FF2B5EF4-FFF2-40B4-BE49-F238E27FC236}">
              <a16:creationId xmlns:a16="http://schemas.microsoft.com/office/drawing/2014/main" id="{654454C2-562B-4B5E-9496-E9A35C73853A}"/>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56" name="TextBox 155">
          <a:extLst>
            <a:ext uri="{FF2B5EF4-FFF2-40B4-BE49-F238E27FC236}">
              <a16:creationId xmlns:a16="http://schemas.microsoft.com/office/drawing/2014/main" id="{B199986E-169D-46B6-94C9-A5865E7BFB33}"/>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57" name="TextBox 156">
          <a:extLst>
            <a:ext uri="{FF2B5EF4-FFF2-40B4-BE49-F238E27FC236}">
              <a16:creationId xmlns:a16="http://schemas.microsoft.com/office/drawing/2014/main" id="{112DF18F-4F56-4EEB-BB6F-0D96556BE931}"/>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58" name="TextBox 157">
          <a:extLst>
            <a:ext uri="{FF2B5EF4-FFF2-40B4-BE49-F238E27FC236}">
              <a16:creationId xmlns:a16="http://schemas.microsoft.com/office/drawing/2014/main" id="{D0D8BE24-2D3B-4346-A01D-73BE1045A532}"/>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59" name="TextBox 158">
          <a:extLst>
            <a:ext uri="{FF2B5EF4-FFF2-40B4-BE49-F238E27FC236}">
              <a16:creationId xmlns:a16="http://schemas.microsoft.com/office/drawing/2014/main" id="{A1564E69-740C-4B93-81EF-D90EF0F71210}"/>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60" name="TextBox 159">
          <a:extLst>
            <a:ext uri="{FF2B5EF4-FFF2-40B4-BE49-F238E27FC236}">
              <a16:creationId xmlns:a16="http://schemas.microsoft.com/office/drawing/2014/main" id="{4CEDFF3E-10F1-4B91-90F7-538E3917143E}"/>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61" name="TextBox 160">
          <a:extLst>
            <a:ext uri="{FF2B5EF4-FFF2-40B4-BE49-F238E27FC236}">
              <a16:creationId xmlns:a16="http://schemas.microsoft.com/office/drawing/2014/main" id="{B6E0E342-C58D-4D5C-B15F-CFC9FA0C4DC3}"/>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62" name="TextBox 161">
          <a:extLst>
            <a:ext uri="{FF2B5EF4-FFF2-40B4-BE49-F238E27FC236}">
              <a16:creationId xmlns:a16="http://schemas.microsoft.com/office/drawing/2014/main" id="{E59EFC0E-0E99-481C-A2C8-967A6DD07FB1}"/>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63" name="TextBox 162">
          <a:extLst>
            <a:ext uri="{FF2B5EF4-FFF2-40B4-BE49-F238E27FC236}">
              <a16:creationId xmlns:a16="http://schemas.microsoft.com/office/drawing/2014/main" id="{EB7C5B9E-F23A-4CFB-9249-21ECBD00E65A}"/>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64" name="TextBox 163">
          <a:extLst>
            <a:ext uri="{FF2B5EF4-FFF2-40B4-BE49-F238E27FC236}">
              <a16:creationId xmlns:a16="http://schemas.microsoft.com/office/drawing/2014/main" id="{2314FA60-ECA7-4760-91FB-845249F72841}"/>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65" name="TextBox 164">
          <a:extLst>
            <a:ext uri="{FF2B5EF4-FFF2-40B4-BE49-F238E27FC236}">
              <a16:creationId xmlns:a16="http://schemas.microsoft.com/office/drawing/2014/main" id="{F8CAEA44-AA32-4B62-B25F-E9C83C20C127}"/>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66" name="TextBox 165">
          <a:extLst>
            <a:ext uri="{FF2B5EF4-FFF2-40B4-BE49-F238E27FC236}">
              <a16:creationId xmlns:a16="http://schemas.microsoft.com/office/drawing/2014/main" id="{C270D9C1-2450-4EE9-B85F-A0528B6A0BF9}"/>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67" name="TextBox 166">
          <a:extLst>
            <a:ext uri="{FF2B5EF4-FFF2-40B4-BE49-F238E27FC236}">
              <a16:creationId xmlns:a16="http://schemas.microsoft.com/office/drawing/2014/main" id="{2EE06849-4779-443B-BED3-A61C8CEC198D}"/>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68" name="TextBox 167">
          <a:extLst>
            <a:ext uri="{FF2B5EF4-FFF2-40B4-BE49-F238E27FC236}">
              <a16:creationId xmlns:a16="http://schemas.microsoft.com/office/drawing/2014/main" id="{DD8D3453-778F-40AD-8E46-72A92134176F}"/>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69" name="TextBox 168">
          <a:extLst>
            <a:ext uri="{FF2B5EF4-FFF2-40B4-BE49-F238E27FC236}">
              <a16:creationId xmlns:a16="http://schemas.microsoft.com/office/drawing/2014/main" id="{BAAB77FB-E9FB-4971-9DA3-C6FA720BE59C}"/>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70" name="TextBox 169">
          <a:extLst>
            <a:ext uri="{FF2B5EF4-FFF2-40B4-BE49-F238E27FC236}">
              <a16:creationId xmlns:a16="http://schemas.microsoft.com/office/drawing/2014/main" id="{A491ED57-6910-4ECF-82D5-AD9D01B75D4C}"/>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71" name="TextBox 170">
          <a:extLst>
            <a:ext uri="{FF2B5EF4-FFF2-40B4-BE49-F238E27FC236}">
              <a16:creationId xmlns:a16="http://schemas.microsoft.com/office/drawing/2014/main" id="{E11452E2-6BEA-4F39-8586-CD3DFF4EC723}"/>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72" name="TextBox 171">
          <a:extLst>
            <a:ext uri="{FF2B5EF4-FFF2-40B4-BE49-F238E27FC236}">
              <a16:creationId xmlns:a16="http://schemas.microsoft.com/office/drawing/2014/main" id="{E8CC9285-690E-43B0-9602-724B4460DA67}"/>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73" name="TextBox 172">
          <a:extLst>
            <a:ext uri="{FF2B5EF4-FFF2-40B4-BE49-F238E27FC236}">
              <a16:creationId xmlns:a16="http://schemas.microsoft.com/office/drawing/2014/main" id="{5BC580F7-C16A-441E-9EEC-3D3AAD9EE4E5}"/>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74" name="TextBox 173">
          <a:extLst>
            <a:ext uri="{FF2B5EF4-FFF2-40B4-BE49-F238E27FC236}">
              <a16:creationId xmlns:a16="http://schemas.microsoft.com/office/drawing/2014/main" id="{8EAB0BB9-2EA8-4974-9F91-DF4116CAE43C}"/>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75" name="TextBox 174">
          <a:extLst>
            <a:ext uri="{FF2B5EF4-FFF2-40B4-BE49-F238E27FC236}">
              <a16:creationId xmlns:a16="http://schemas.microsoft.com/office/drawing/2014/main" id="{06F6FBF2-1B5F-4BCF-A9AA-F304A16701F1}"/>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76" name="TextBox 175">
          <a:extLst>
            <a:ext uri="{FF2B5EF4-FFF2-40B4-BE49-F238E27FC236}">
              <a16:creationId xmlns:a16="http://schemas.microsoft.com/office/drawing/2014/main" id="{612D2E56-D29F-4333-9BAB-2F5335980BE9}"/>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77" name="TextBox 176">
          <a:extLst>
            <a:ext uri="{FF2B5EF4-FFF2-40B4-BE49-F238E27FC236}">
              <a16:creationId xmlns:a16="http://schemas.microsoft.com/office/drawing/2014/main" id="{BA6FDB76-A198-4CF5-9695-2044EC70BC1B}"/>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78" name="TextBox 177">
          <a:extLst>
            <a:ext uri="{FF2B5EF4-FFF2-40B4-BE49-F238E27FC236}">
              <a16:creationId xmlns:a16="http://schemas.microsoft.com/office/drawing/2014/main" id="{73EFE23F-8C64-43BE-91DE-5B255D0F014B}"/>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79" name="TextBox 178">
          <a:extLst>
            <a:ext uri="{FF2B5EF4-FFF2-40B4-BE49-F238E27FC236}">
              <a16:creationId xmlns:a16="http://schemas.microsoft.com/office/drawing/2014/main" id="{3444B863-3CD7-46E5-B1D2-1724608E12EC}"/>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80" name="TextBox 179">
          <a:extLst>
            <a:ext uri="{FF2B5EF4-FFF2-40B4-BE49-F238E27FC236}">
              <a16:creationId xmlns:a16="http://schemas.microsoft.com/office/drawing/2014/main" id="{8475F894-3141-4ADA-B8D3-19B3885DC81A}"/>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81" name="TextBox 180">
          <a:extLst>
            <a:ext uri="{FF2B5EF4-FFF2-40B4-BE49-F238E27FC236}">
              <a16:creationId xmlns:a16="http://schemas.microsoft.com/office/drawing/2014/main" id="{0DA2BC38-6A27-405E-A146-6BC94D0608FC}"/>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82" name="TextBox 181">
          <a:extLst>
            <a:ext uri="{FF2B5EF4-FFF2-40B4-BE49-F238E27FC236}">
              <a16:creationId xmlns:a16="http://schemas.microsoft.com/office/drawing/2014/main" id="{B98C6D72-C1D5-48C2-BE15-667617C74972}"/>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83" name="TextBox 182">
          <a:extLst>
            <a:ext uri="{FF2B5EF4-FFF2-40B4-BE49-F238E27FC236}">
              <a16:creationId xmlns:a16="http://schemas.microsoft.com/office/drawing/2014/main" id="{D57C3EF4-17D4-4760-B7B7-2D7A21C7327F}"/>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84" name="TextBox 183">
          <a:extLst>
            <a:ext uri="{FF2B5EF4-FFF2-40B4-BE49-F238E27FC236}">
              <a16:creationId xmlns:a16="http://schemas.microsoft.com/office/drawing/2014/main" id="{40159D4E-3371-403F-8A5A-3AC3DDE57C11}"/>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85" name="TextBox 184">
          <a:extLst>
            <a:ext uri="{FF2B5EF4-FFF2-40B4-BE49-F238E27FC236}">
              <a16:creationId xmlns:a16="http://schemas.microsoft.com/office/drawing/2014/main" id="{F6BC767C-C373-4FE9-814A-1414FE21FA4B}"/>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86" name="TextBox 185">
          <a:extLst>
            <a:ext uri="{FF2B5EF4-FFF2-40B4-BE49-F238E27FC236}">
              <a16:creationId xmlns:a16="http://schemas.microsoft.com/office/drawing/2014/main" id="{CBE1BEF4-1FFB-4905-9FA8-A0EA675424F4}"/>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87" name="TextBox 186">
          <a:extLst>
            <a:ext uri="{FF2B5EF4-FFF2-40B4-BE49-F238E27FC236}">
              <a16:creationId xmlns:a16="http://schemas.microsoft.com/office/drawing/2014/main" id="{508853C4-84BD-49CD-A981-1DA75FF21147}"/>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88" name="TextBox 187">
          <a:extLst>
            <a:ext uri="{FF2B5EF4-FFF2-40B4-BE49-F238E27FC236}">
              <a16:creationId xmlns:a16="http://schemas.microsoft.com/office/drawing/2014/main" id="{E26AF41B-1754-461E-BB35-DAE65D2127AB}"/>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89" name="TextBox 188">
          <a:extLst>
            <a:ext uri="{FF2B5EF4-FFF2-40B4-BE49-F238E27FC236}">
              <a16:creationId xmlns:a16="http://schemas.microsoft.com/office/drawing/2014/main" id="{9FB9329C-70D1-498B-B7DF-7E1E837ABE26}"/>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90" name="TextBox 189">
          <a:extLst>
            <a:ext uri="{FF2B5EF4-FFF2-40B4-BE49-F238E27FC236}">
              <a16:creationId xmlns:a16="http://schemas.microsoft.com/office/drawing/2014/main" id="{58491314-C895-411D-BF56-DA4C0030B371}"/>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91" name="TextBox 190">
          <a:extLst>
            <a:ext uri="{FF2B5EF4-FFF2-40B4-BE49-F238E27FC236}">
              <a16:creationId xmlns:a16="http://schemas.microsoft.com/office/drawing/2014/main" id="{18A326C8-C06C-4BA9-8904-89B6EA88496D}"/>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92" name="TextBox 191">
          <a:extLst>
            <a:ext uri="{FF2B5EF4-FFF2-40B4-BE49-F238E27FC236}">
              <a16:creationId xmlns:a16="http://schemas.microsoft.com/office/drawing/2014/main" id="{FA3120D6-27DD-4812-9A30-C42281373A2C}"/>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93" name="TextBox 192">
          <a:extLst>
            <a:ext uri="{FF2B5EF4-FFF2-40B4-BE49-F238E27FC236}">
              <a16:creationId xmlns:a16="http://schemas.microsoft.com/office/drawing/2014/main" id="{B99A1308-C242-4E51-A821-EFC4724B5EA4}"/>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94" name="TextBox 193">
          <a:extLst>
            <a:ext uri="{FF2B5EF4-FFF2-40B4-BE49-F238E27FC236}">
              <a16:creationId xmlns:a16="http://schemas.microsoft.com/office/drawing/2014/main" id="{69D60E15-A221-4BEF-84E0-A33A7B7B8BC1}"/>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95" name="TextBox 194">
          <a:extLst>
            <a:ext uri="{FF2B5EF4-FFF2-40B4-BE49-F238E27FC236}">
              <a16:creationId xmlns:a16="http://schemas.microsoft.com/office/drawing/2014/main" id="{7D84CAC4-2884-4AC0-A49A-EA6E73829C4E}"/>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96" name="TextBox 195">
          <a:extLst>
            <a:ext uri="{FF2B5EF4-FFF2-40B4-BE49-F238E27FC236}">
              <a16:creationId xmlns:a16="http://schemas.microsoft.com/office/drawing/2014/main" id="{47787316-7F1C-4599-9292-45876E49BEA3}"/>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97" name="TextBox 196">
          <a:extLst>
            <a:ext uri="{FF2B5EF4-FFF2-40B4-BE49-F238E27FC236}">
              <a16:creationId xmlns:a16="http://schemas.microsoft.com/office/drawing/2014/main" id="{FC91F3C5-1E54-4F32-BD17-2B007AC608A2}"/>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98" name="TextBox 197">
          <a:extLst>
            <a:ext uri="{FF2B5EF4-FFF2-40B4-BE49-F238E27FC236}">
              <a16:creationId xmlns:a16="http://schemas.microsoft.com/office/drawing/2014/main" id="{4DEB64B3-60CD-4016-9145-0937FF6855A0}"/>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199" name="TextBox 198">
          <a:extLst>
            <a:ext uri="{FF2B5EF4-FFF2-40B4-BE49-F238E27FC236}">
              <a16:creationId xmlns:a16="http://schemas.microsoft.com/office/drawing/2014/main" id="{6DFA0EB5-1F97-4920-A7F7-C90B4D2B32BF}"/>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200" name="TextBox 199">
          <a:extLst>
            <a:ext uri="{FF2B5EF4-FFF2-40B4-BE49-F238E27FC236}">
              <a16:creationId xmlns:a16="http://schemas.microsoft.com/office/drawing/2014/main" id="{3187BF52-FF5E-4F4C-9A77-65B0BF8FB3E6}"/>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101</xdr:row>
      <xdr:rowOff>0</xdr:rowOff>
    </xdr:from>
    <xdr:ext cx="65" cy="172227"/>
    <xdr:sp macro="" textlink="">
      <xdr:nvSpPr>
        <xdr:cNvPr id="201" name="TextBox 200">
          <a:extLst>
            <a:ext uri="{FF2B5EF4-FFF2-40B4-BE49-F238E27FC236}">
              <a16:creationId xmlns:a16="http://schemas.microsoft.com/office/drawing/2014/main" id="{F64F1F18-D0E5-487B-B5ED-EF95EE22D313}"/>
            </a:ext>
          </a:extLst>
        </xdr:cNvPr>
        <xdr:cNvSpPr txBox="1"/>
      </xdr:nvSpPr>
      <xdr:spPr>
        <a:xfrm>
          <a:off x="8515085" y="116324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02" name="TextBox 201">
          <a:extLst>
            <a:ext uri="{FF2B5EF4-FFF2-40B4-BE49-F238E27FC236}">
              <a16:creationId xmlns:a16="http://schemas.microsoft.com/office/drawing/2014/main" id="{85BA5026-7544-4D76-8C48-A6467BE112E5}"/>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03" name="TextBox 202">
          <a:extLst>
            <a:ext uri="{FF2B5EF4-FFF2-40B4-BE49-F238E27FC236}">
              <a16:creationId xmlns:a16="http://schemas.microsoft.com/office/drawing/2014/main" id="{39F4FD29-016A-4CEA-99C4-D26C4468339F}"/>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04" name="TextBox 203">
          <a:extLst>
            <a:ext uri="{FF2B5EF4-FFF2-40B4-BE49-F238E27FC236}">
              <a16:creationId xmlns:a16="http://schemas.microsoft.com/office/drawing/2014/main" id="{256FB48B-8FF6-434C-8291-3947D4E9292F}"/>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05" name="TextBox 204">
          <a:extLst>
            <a:ext uri="{FF2B5EF4-FFF2-40B4-BE49-F238E27FC236}">
              <a16:creationId xmlns:a16="http://schemas.microsoft.com/office/drawing/2014/main" id="{5C7CC1B2-E1D2-427A-99C7-67E74F900742}"/>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06" name="TextBox 205">
          <a:extLst>
            <a:ext uri="{FF2B5EF4-FFF2-40B4-BE49-F238E27FC236}">
              <a16:creationId xmlns:a16="http://schemas.microsoft.com/office/drawing/2014/main" id="{1D850323-CB11-4101-A932-A886F595A68A}"/>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07" name="TextBox 206">
          <a:extLst>
            <a:ext uri="{FF2B5EF4-FFF2-40B4-BE49-F238E27FC236}">
              <a16:creationId xmlns:a16="http://schemas.microsoft.com/office/drawing/2014/main" id="{B86A1A4B-2D6C-4257-A057-448B02FE5E41}"/>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08" name="TextBox 207">
          <a:extLst>
            <a:ext uri="{FF2B5EF4-FFF2-40B4-BE49-F238E27FC236}">
              <a16:creationId xmlns:a16="http://schemas.microsoft.com/office/drawing/2014/main" id="{9EA534AF-ADC5-4C59-8B9B-ECA7BAA2DE09}"/>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09" name="TextBox 208">
          <a:extLst>
            <a:ext uri="{FF2B5EF4-FFF2-40B4-BE49-F238E27FC236}">
              <a16:creationId xmlns:a16="http://schemas.microsoft.com/office/drawing/2014/main" id="{659F1467-B482-499F-88FF-94EBB91DF991}"/>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10" name="TextBox 209">
          <a:extLst>
            <a:ext uri="{FF2B5EF4-FFF2-40B4-BE49-F238E27FC236}">
              <a16:creationId xmlns:a16="http://schemas.microsoft.com/office/drawing/2014/main" id="{A1785B2D-A886-4695-8E67-40F8A5958216}"/>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11" name="TextBox 210">
          <a:extLst>
            <a:ext uri="{FF2B5EF4-FFF2-40B4-BE49-F238E27FC236}">
              <a16:creationId xmlns:a16="http://schemas.microsoft.com/office/drawing/2014/main" id="{5224221F-4C60-4676-8CEE-68D7B4B5962F}"/>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12" name="TextBox 211">
          <a:extLst>
            <a:ext uri="{FF2B5EF4-FFF2-40B4-BE49-F238E27FC236}">
              <a16:creationId xmlns:a16="http://schemas.microsoft.com/office/drawing/2014/main" id="{9E0D11CF-24B0-4581-9188-8549499970B0}"/>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13" name="TextBox 212">
          <a:extLst>
            <a:ext uri="{FF2B5EF4-FFF2-40B4-BE49-F238E27FC236}">
              <a16:creationId xmlns:a16="http://schemas.microsoft.com/office/drawing/2014/main" id="{F886139C-36E0-408C-B340-74ECD4DCCB60}"/>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14" name="TextBox 213">
          <a:extLst>
            <a:ext uri="{FF2B5EF4-FFF2-40B4-BE49-F238E27FC236}">
              <a16:creationId xmlns:a16="http://schemas.microsoft.com/office/drawing/2014/main" id="{0D7F36B8-33EF-467A-B045-6B543C98A6C4}"/>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15" name="TextBox 214">
          <a:extLst>
            <a:ext uri="{FF2B5EF4-FFF2-40B4-BE49-F238E27FC236}">
              <a16:creationId xmlns:a16="http://schemas.microsoft.com/office/drawing/2014/main" id="{6B336891-FF9E-4C5E-9B70-04A0944B2905}"/>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16" name="TextBox 215">
          <a:extLst>
            <a:ext uri="{FF2B5EF4-FFF2-40B4-BE49-F238E27FC236}">
              <a16:creationId xmlns:a16="http://schemas.microsoft.com/office/drawing/2014/main" id="{7D3DD796-B3C2-405B-B8C2-376155CB1B31}"/>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17" name="TextBox 216">
          <a:extLst>
            <a:ext uri="{FF2B5EF4-FFF2-40B4-BE49-F238E27FC236}">
              <a16:creationId xmlns:a16="http://schemas.microsoft.com/office/drawing/2014/main" id="{47F4D88B-35C1-4506-876A-535BA00F0C90}"/>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18" name="TextBox 217">
          <a:extLst>
            <a:ext uri="{FF2B5EF4-FFF2-40B4-BE49-F238E27FC236}">
              <a16:creationId xmlns:a16="http://schemas.microsoft.com/office/drawing/2014/main" id="{AD209928-8873-4CD9-9C25-575AAA75343D}"/>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19" name="TextBox 218">
          <a:extLst>
            <a:ext uri="{FF2B5EF4-FFF2-40B4-BE49-F238E27FC236}">
              <a16:creationId xmlns:a16="http://schemas.microsoft.com/office/drawing/2014/main" id="{B980FE57-97C6-4F6B-B620-1E40A49ED48F}"/>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20" name="TextBox 219">
          <a:extLst>
            <a:ext uri="{FF2B5EF4-FFF2-40B4-BE49-F238E27FC236}">
              <a16:creationId xmlns:a16="http://schemas.microsoft.com/office/drawing/2014/main" id="{A5984DD2-5D66-4304-AC3D-AF7CB095D517}"/>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21" name="TextBox 220">
          <a:extLst>
            <a:ext uri="{FF2B5EF4-FFF2-40B4-BE49-F238E27FC236}">
              <a16:creationId xmlns:a16="http://schemas.microsoft.com/office/drawing/2014/main" id="{20B26C40-6D3C-4D24-9E49-E58F2CE6128E}"/>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22" name="TextBox 221">
          <a:extLst>
            <a:ext uri="{FF2B5EF4-FFF2-40B4-BE49-F238E27FC236}">
              <a16:creationId xmlns:a16="http://schemas.microsoft.com/office/drawing/2014/main" id="{71039125-CD1F-486A-9263-FADEB1F65804}"/>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23" name="TextBox 222">
          <a:extLst>
            <a:ext uri="{FF2B5EF4-FFF2-40B4-BE49-F238E27FC236}">
              <a16:creationId xmlns:a16="http://schemas.microsoft.com/office/drawing/2014/main" id="{FF1088DF-5FE2-4F0C-8949-2A4E62A0D8D6}"/>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24" name="TextBox 223">
          <a:extLst>
            <a:ext uri="{FF2B5EF4-FFF2-40B4-BE49-F238E27FC236}">
              <a16:creationId xmlns:a16="http://schemas.microsoft.com/office/drawing/2014/main" id="{04AB2AF6-C089-4716-A113-1327C478EDFD}"/>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25" name="TextBox 224">
          <a:extLst>
            <a:ext uri="{FF2B5EF4-FFF2-40B4-BE49-F238E27FC236}">
              <a16:creationId xmlns:a16="http://schemas.microsoft.com/office/drawing/2014/main" id="{E68F265D-3661-4889-AACE-C1179B93C2FA}"/>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26" name="TextBox 225">
          <a:extLst>
            <a:ext uri="{FF2B5EF4-FFF2-40B4-BE49-F238E27FC236}">
              <a16:creationId xmlns:a16="http://schemas.microsoft.com/office/drawing/2014/main" id="{C8F147B6-8DF4-4CAE-ABCE-3C66C9D2EF5E}"/>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27" name="TextBox 226">
          <a:extLst>
            <a:ext uri="{FF2B5EF4-FFF2-40B4-BE49-F238E27FC236}">
              <a16:creationId xmlns:a16="http://schemas.microsoft.com/office/drawing/2014/main" id="{62639322-9A02-4CEA-B017-D7615C414547}"/>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28" name="TextBox 227">
          <a:extLst>
            <a:ext uri="{FF2B5EF4-FFF2-40B4-BE49-F238E27FC236}">
              <a16:creationId xmlns:a16="http://schemas.microsoft.com/office/drawing/2014/main" id="{B5BE92D5-065A-417A-98B1-FBFFE37D41EB}"/>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29" name="TextBox 228">
          <a:extLst>
            <a:ext uri="{FF2B5EF4-FFF2-40B4-BE49-F238E27FC236}">
              <a16:creationId xmlns:a16="http://schemas.microsoft.com/office/drawing/2014/main" id="{938C7B64-338B-439C-BEED-4FF253468DD2}"/>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30" name="TextBox 229">
          <a:extLst>
            <a:ext uri="{FF2B5EF4-FFF2-40B4-BE49-F238E27FC236}">
              <a16:creationId xmlns:a16="http://schemas.microsoft.com/office/drawing/2014/main" id="{BD03B65D-F261-4EEF-AFB3-713C98A621F9}"/>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31" name="TextBox 230">
          <a:extLst>
            <a:ext uri="{FF2B5EF4-FFF2-40B4-BE49-F238E27FC236}">
              <a16:creationId xmlns:a16="http://schemas.microsoft.com/office/drawing/2014/main" id="{739ACDAA-D66C-4585-BE3A-41D3A5671507}"/>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32" name="TextBox 231">
          <a:extLst>
            <a:ext uri="{FF2B5EF4-FFF2-40B4-BE49-F238E27FC236}">
              <a16:creationId xmlns:a16="http://schemas.microsoft.com/office/drawing/2014/main" id="{603A502D-6866-4784-AB33-F2A8B89B6073}"/>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33" name="TextBox 232">
          <a:extLst>
            <a:ext uri="{FF2B5EF4-FFF2-40B4-BE49-F238E27FC236}">
              <a16:creationId xmlns:a16="http://schemas.microsoft.com/office/drawing/2014/main" id="{367699E6-BFDB-4A26-89BF-B8F6F8C11363}"/>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34" name="TextBox 233">
          <a:extLst>
            <a:ext uri="{FF2B5EF4-FFF2-40B4-BE49-F238E27FC236}">
              <a16:creationId xmlns:a16="http://schemas.microsoft.com/office/drawing/2014/main" id="{BB6AB4D4-31B7-43AD-BAB5-B3824713AC76}"/>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35" name="TextBox 234">
          <a:extLst>
            <a:ext uri="{FF2B5EF4-FFF2-40B4-BE49-F238E27FC236}">
              <a16:creationId xmlns:a16="http://schemas.microsoft.com/office/drawing/2014/main" id="{26B5A038-5F77-4FB5-BFD8-DA097FABA435}"/>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36" name="TextBox 235">
          <a:extLst>
            <a:ext uri="{FF2B5EF4-FFF2-40B4-BE49-F238E27FC236}">
              <a16:creationId xmlns:a16="http://schemas.microsoft.com/office/drawing/2014/main" id="{B497F1B9-A1BC-45F9-824A-24EDEF2B66CE}"/>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37" name="TextBox 236">
          <a:extLst>
            <a:ext uri="{FF2B5EF4-FFF2-40B4-BE49-F238E27FC236}">
              <a16:creationId xmlns:a16="http://schemas.microsoft.com/office/drawing/2014/main" id="{F6F51F12-E0B9-47DE-8075-487EC2C7B057}"/>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38" name="TextBox 237">
          <a:extLst>
            <a:ext uri="{FF2B5EF4-FFF2-40B4-BE49-F238E27FC236}">
              <a16:creationId xmlns:a16="http://schemas.microsoft.com/office/drawing/2014/main" id="{6EA4C7B9-6A69-4E9D-B997-0232FC4DB0AE}"/>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39" name="TextBox 238">
          <a:extLst>
            <a:ext uri="{FF2B5EF4-FFF2-40B4-BE49-F238E27FC236}">
              <a16:creationId xmlns:a16="http://schemas.microsoft.com/office/drawing/2014/main" id="{F0C6AF93-E983-4DF5-8321-A833C4B5081A}"/>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40" name="TextBox 239">
          <a:extLst>
            <a:ext uri="{FF2B5EF4-FFF2-40B4-BE49-F238E27FC236}">
              <a16:creationId xmlns:a16="http://schemas.microsoft.com/office/drawing/2014/main" id="{0985BDDE-5E8B-4933-A69C-FD8FA3436B38}"/>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41" name="TextBox 240">
          <a:extLst>
            <a:ext uri="{FF2B5EF4-FFF2-40B4-BE49-F238E27FC236}">
              <a16:creationId xmlns:a16="http://schemas.microsoft.com/office/drawing/2014/main" id="{86332513-DD32-4889-B8A8-2803B4C21B73}"/>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42" name="TextBox 241">
          <a:extLst>
            <a:ext uri="{FF2B5EF4-FFF2-40B4-BE49-F238E27FC236}">
              <a16:creationId xmlns:a16="http://schemas.microsoft.com/office/drawing/2014/main" id="{32A4B025-CD81-4078-828F-70F34B174086}"/>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43" name="TextBox 242">
          <a:extLst>
            <a:ext uri="{FF2B5EF4-FFF2-40B4-BE49-F238E27FC236}">
              <a16:creationId xmlns:a16="http://schemas.microsoft.com/office/drawing/2014/main" id="{8F74197D-C18C-4356-BEE6-C3564014710B}"/>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44" name="TextBox 243">
          <a:extLst>
            <a:ext uri="{FF2B5EF4-FFF2-40B4-BE49-F238E27FC236}">
              <a16:creationId xmlns:a16="http://schemas.microsoft.com/office/drawing/2014/main" id="{704CEEEC-68D4-409E-9870-1679209845FB}"/>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45" name="TextBox 244">
          <a:extLst>
            <a:ext uri="{FF2B5EF4-FFF2-40B4-BE49-F238E27FC236}">
              <a16:creationId xmlns:a16="http://schemas.microsoft.com/office/drawing/2014/main" id="{C6BFAED8-E559-4658-B9BE-82CFC6925B80}"/>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46" name="TextBox 245">
          <a:extLst>
            <a:ext uri="{FF2B5EF4-FFF2-40B4-BE49-F238E27FC236}">
              <a16:creationId xmlns:a16="http://schemas.microsoft.com/office/drawing/2014/main" id="{218FA313-7DA7-41E6-AC40-84D727162041}"/>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47" name="TextBox 246">
          <a:extLst>
            <a:ext uri="{FF2B5EF4-FFF2-40B4-BE49-F238E27FC236}">
              <a16:creationId xmlns:a16="http://schemas.microsoft.com/office/drawing/2014/main" id="{4A2A71CE-EB3B-4780-80E8-56F18BFC9D72}"/>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48" name="TextBox 247">
          <a:extLst>
            <a:ext uri="{FF2B5EF4-FFF2-40B4-BE49-F238E27FC236}">
              <a16:creationId xmlns:a16="http://schemas.microsoft.com/office/drawing/2014/main" id="{61350824-5FD0-48CF-B89D-0D7B56D07C74}"/>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49" name="TextBox 248">
          <a:extLst>
            <a:ext uri="{FF2B5EF4-FFF2-40B4-BE49-F238E27FC236}">
              <a16:creationId xmlns:a16="http://schemas.microsoft.com/office/drawing/2014/main" id="{55F22850-EF7D-41B4-8CF3-D81B86FBC316}"/>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50" name="TextBox 249">
          <a:extLst>
            <a:ext uri="{FF2B5EF4-FFF2-40B4-BE49-F238E27FC236}">
              <a16:creationId xmlns:a16="http://schemas.microsoft.com/office/drawing/2014/main" id="{252E9D94-0F62-403C-8D4F-DBA6B8D1ABFF}"/>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312</xdr:row>
      <xdr:rowOff>0</xdr:rowOff>
    </xdr:from>
    <xdr:ext cx="65" cy="172227"/>
    <xdr:sp macro="" textlink="">
      <xdr:nvSpPr>
        <xdr:cNvPr id="251" name="TextBox 250">
          <a:extLst>
            <a:ext uri="{FF2B5EF4-FFF2-40B4-BE49-F238E27FC236}">
              <a16:creationId xmlns:a16="http://schemas.microsoft.com/office/drawing/2014/main" id="{B8AA0010-FFDB-4767-A676-5AF52F2EEE90}"/>
            </a:ext>
          </a:extLst>
        </xdr:cNvPr>
        <xdr:cNvSpPr txBox="1"/>
      </xdr:nvSpPr>
      <xdr:spPr>
        <a:xfrm>
          <a:off x="8515085" y="118705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52" name="TextBox 251">
          <a:extLst>
            <a:ext uri="{FF2B5EF4-FFF2-40B4-BE49-F238E27FC236}">
              <a16:creationId xmlns:a16="http://schemas.microsoft.com/office/drawing/2014/main" id="{C3E85825-37AF-4F71-8CE1-F2F96264F109}"/>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53" name="TextBox 252">
          <a:extLst>
            <a:ext uri="{FF2B5EF4-FFF2-40B4-BE49-F238E27FC236}">
              <a16:creationId xmlns:a16="http://schemas.microsoft.com/office/drawing/2014/main" id="{74BCCB7D-6A08-499F-A8E8-F8A71F1CFB6B}"/>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54" name="TextBox 253">
          <a:extLst>
            <a:ext uri="{FF2B5EF4-FFF2-40B4-BE49-F238E27FC236}">
              <a16:creationId xmlns:a16="http://schemas.microsoft.com/office/drawing/2014/main" id="{422F0132-ADD8-4CD9-91B7-91EBD7E6AEDB}"/>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55" name="TextBox 254">
          <a:extLst>
            <a:ext uri="{FF2B5EF4-FFF2-40B4-BE49-F238E27FC236}">
              <a16:creationId xmlns:a16="http://schemas.microsoft.com/office/drawing/2014/main" id="{099CFDEC-134B-4C5A-A935-CDDE8B0B5D36}"/>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56" name="TextBox 255">
          <a:extLst>
            <a:ext uri="{FF2B5EF4-FFF2-40B4-BE49-F238E27FC236}">
              <a16:creationId xmlns:a16="http://schemas.microsoft.com/office/drawing/2014/main" id="{5659CEFC-BA4C-4399-B3F8-461857128A9E}"/>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57" name="TextBox 256">
          <a:extLst>
            <a:ext uri="{FF2B5EF4-FFF2-40B4-BE49-F238E27FC236}">
              <a16:creationId xmlns:a16="http://schemas.microsoft.com/office/drawing/2014/main" id="{A8E50182-52B2-4B55-ABD7-BC73C84DDF9F}"/>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58" name="TextBox 257">
          <a:extLst>
            <a:ext uri="{FF2B5EF4-FFF2-40B4-BE49-F238E27FC236}">
              <a16:creationId xmlns:a16="http://schemas.microsoft.com/office/drawing/2014/main" id="{D93B9B2B-7C10-4CE0-9ED8-BBCCFC268176}"/>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59" name="TextBox 258">
          <a:extLst>
            <a:ext uri="{FF2B5EF4-FFF2-40B4-BE49-F238E27FC236}">
              <a16:creationId xmlns:a16="http://schemas.microsoft.com/office/drawing/2014/main" id="{F187438B-7ABD-434E-9BCC-7EC171EEEC6A}"/>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60" name="TextBox 259">
          <a:extLst>
            <a:ext uri="{FF2B5EF4-FFF2-40B4-BE49-F238E27FC236}">
              <a16:creationId xmlns:a16="http://schemas.microsoft.com/office/drawing/2014/main" id="{7624DBFB-EE9B-4C1C-BC93-1A7EE3A1E0E8}"/>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61" name="TextBox 260">
          <a:extLst>
            <a:ext uri="{FF2B5EF4-FFF2-40B4-BE49-F238E27FC236}">
              <a16:creationId xmlns:a16="http://schemas.microsoft.com/office/drawing/2014/main" id="{9B5C04B5-ECA9-4BFD-BCCC-10453DE7C67D}"/>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62" name="TextBox 261">
          <a:extLst>
            <a:ext uri="{FF2B5EF4-FFF2-40B4-BE49-F238E27FC236}">
              <a16:creationId xmlns:a16="http://schemas.microsoft.com/office/drawing/2014/main" id="{73F43266-7E69-4C0A-ADD9-0684F6788810}"/>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63" name="TextBox 262">
          <a:extLst>
            <a:ext uri="{FF2B5EF4-FFF2-40B4-BE49-F238E27FC236}">
              <a16:creationId xmlns:a16="http://schemas.microsoft.com/office/drawing/2014/main" id="{38B8777E-CF12-4428-9CD8-502063EDCEBD}"/>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64" name="TextBox 263">
          <a:extLst>
            <a:ext uri="{FF2B5EF4-FFF2-40B4-BE49-F238E27FC236}">
              <a16:creationId xmlns:a16="http://schemas.microsoft.com/office/drawing/2014/main" id="{411BE256-9C5D-4BB3-88CA-8D8E3AE30FC0}"/>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65" name="TextBox 264">
          <a:extLst>
            <a:ext uri="{FF2B5EF4-FFF2-40B4-BE49-F238E27FC236}">
              <a16:creationId xmlns:a16="http://schemas.microsoft.com/office/drawing/2014/main" id="{4F37574C-E5CA-4A47-B381-1CE0104DEA7B}"/>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66" name="TextBox 265">
          <a:extLst>
            <a:ext uri="{FF2B5EF4-FFF2-40B4-BE49-F238E27FC236}">
              <a16:creationId xmlns:a16="http://schemas.microsoft.com/office/drawing/2014/main" id="{07C2CF07-E8B8-4169-B2E0-E1370B2D9935}"/>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67" name="TextBox 266">
          <a:extLst>
            <a:ext uri="{FF2B5EF4-FFF2-40B4-BE49-F238E27FC236}">
              <a16:creationId xmlns:a16="http://schemas.microsoft.com/office/drawing/2014/main" id="{FE8E9D8A-9393-4250-B5F4-375432872110}"/>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68" name="TextBox 267">
          <a:extLst>
            <a:ext uri="{FF2B5EF4-FFF2-40B4-BE49-F238E27FC236}">
              <a16:creationId xmlns:a16="http://schemas.microsoft.com/office/drawing/2014/main" id="{BD4A7D72-2F98-44AB-9E59-713B2F2C7723}"/>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69" name="TextBox 268">
          <a:extLst>
            <a:ext uri="{FF2B5EF4-FFF2-40B4-BE49-F238E27FC236}">
              <a16:creationId xmlns:a16="http://schemas.microsoft.com/office/drawing/2014/main" id="{CC63D742-EDA3-4107-B805-2C3A3E77E80F}"/>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70" name="TextBox 269">
          <a:extLst>
            <a:ext uri="{FF2B5EF4-FFF2-40B4-BE49-F238E27FC236}">
              <a16:creationId xmlns:a16="http://schemas.microsoft.com/office/drawing/2014/main" id="{56E3B954-8E47-400D-B428-D0C67768F59B}"/>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71" name="TextBox 270">
          <a:extLst>
            <a:ext uri="{FF2B5EF4-FFF2-40B4-BE49-F238E27FC236}">
              <a16:creationId xmlns:a16="http://schemas.microsoft.com/office/drawing/2014/main" id="{7ED22811-F7D1-45C2-9CF2-6B9B60A78D8F}"/>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72" name="TextBox 271">
          <a:extLst>
            <a:ext uri="{FF2B5EF4-FFF2-40B4-BE49-F238E27FC236}">
              <a16:creationId xmlns:a16="http://schemas.microsoft.com/office/drawing/2014/main" id="{D54A1FD1-9230-48EA-94C5-A8676A75AE87}"/>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73" name="TextBox 272">
          <a:extLst>
            <a:ext uri="{FF2B5EF4-FFF2-40B4-BE49-F238E27FC236}">
              <a16:creationId xmlns:a16="http://schemas.microsoft.com/office/drawing/2014/main" id="{6A7B02C8-6A85-46E8-9596-66C405BDBD82}"/>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74" name="TextBox 273">
          <a:extLst>
            <a:ext uri="{FF2B5EF4-FFF2-40B4-BE49-F238E27FC236}">
              <a16:creationId xmlns:a16="http://schemas.microsoft.com/office/drawing/2014/main" id="{2774664D-2708-4E4E-831B-9B6C4CA2F9E1}"/>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75" name="TextBox 274">
          <a:extLst>
            <a:ext uri="{FF2B5EF4-FFF2-40B4-BE49-F238E27FC236}">
              <a16:creationId xmlns:a16="http://schemas.microsoft.com/office/drawing/2014/main" id="{65F42A3C-97DB-4370-8A21-FA79F5DA5282}"/>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76" name="TextBox 275">
          <a:extLst>
            <a:ext uri="{FF2B5EF4-FFF2-40B4-BE49-F238E27FC236}">
              <a16:creationId xmlns:a16="http://schemas.microsoft.com/office/drawing/2014/main" id="{73286F16-7256-441F-9745-5F4C7B96E34F}"/>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77" name="TextBox 276">
          <a:extLst>
            <a:ext uri="{FF2B5EF4-FFF2-40B4-BE49-F238E27FC236}">
              <a16:creationId xmlns:a16="http://schemas.microsoft.com/office/drawing/2014/main" id="{5AAA475D-CF83-4C14-A898-2AC1F5928BFF}"/>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78" name="TextBox 277">
          <a:extLst>
            <a:ext uri="{FF2B5EF4-FFF2-40B4-BE49-F238E27FC236}">
              <a16:creationId xmlns:a16="http://schemas.microsoft.com/office/drawing/2014/main" id="{21F21B23-B058-46F8-8867-509366E29166}"/>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79" name="TextBox 278">
          <a:extLst>
            <a:ext uri="{FF2B5EF4-FFF2-40B4-BE49-F238E27FC236}">
              <a16:creationId xmlns:a16="http://schemas.microsoft.com/office/drawing/2014/main" id="{DC307121-643F-443F-884B-1A031C32B566}"/>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80" name="TextBox 279">
          <a:extLst>
            <a:ext uri="{FF2B5EF4-FFF2-40B4-BE49-F238E27FC236}">
              <a16:creationId xmlns:a16="http://schemas.microsoft.com/office/drawing/2014/main" id="{712EB067-A9E6-4DA8-B2E1-17792EA814F0}"/>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81" name="TextBox 280">
          <a:extLst>
            <a:ext uri="{FF2B5EF4-FFF2-40B4-BE49-F238E27FC236}">
              <a16:creationId xmlns:a16="http://schemas.microsoft.com/office/drawing/2014/main" id="{C202C9CE-9AC7-4EB2-BFBE-BF5F5D51D3C1}"/>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82" name="TextBox 281">
          <a:extLst>
            <a:ext uri="{FF2B5EF4-FFF2-40B4-BE49-F238E27FC236}">
              <a16:creationId xmlns:a16="http://schemas.microsoft.com/office/drawing/2014/main" id="{1D505CE5-B7C6-4816-87C4-FDA56F5D8797}"/>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83" name="TextBox 282">
          <a:extLst>
            <a:ext uri="{FF2B5EF4-FFF2-40B4-BE49-F238E27FC236}">
              <a16:creationId xmlns:a16="http://schemas.microsoft.com/office/drawing/2014/main" id="{5DFF1E1E-9905-4D35-AA25-1AB3B7B26981}"/>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84" name="TextBox 283">
          <a:extLst>
            <a:ext uri="{FF2B5EF4-FFF2-40B4-BE49-F238E27FC236}">
              <a16:creationId xmlns:a16="http://schemas.microsoft.com/office/drawing/2014/main" id="{4467BD16-3993-4A6F-A298-A082D6CC83B9}"/>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85" name="TextBox 284">
          <a:extLst>
            <a:ext uri="{FF2B5EF4-FFF2-40B4-BE49-F238E27FC236}">
              <a16:creationId xmlns:a16="http://schemas.microsoft.com/office/drawing/2014/main" id="{3579D081-8FD2-441F-A51A-90B394E26CA6}"/>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86" name="TextBox 285">
          <a:extLst>
            <a:ext uri="{FF2B5EF4-FFF2-40B4-BE49-F238E27FC236}">
              <a16:creationId xmlns:a16="http://schemas.microsoft.com/office/drawing/2014/main" id="{D0919997-6820-42FC-823E-70103E584342}"/>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87" name="TextBox 286">
          <a:extLst>
            <a:ext uri="{FF2B5EF4-FFF2-40B4-BE49-F238E27FC236}">
              <a16:creationId xmlns:a16="http://schemas.microsoft.com/office/drawing/2014/main" id="{4C566246-217C-44A7-B412-1559AEB93B4E}"/>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88" name="TextBox 287">
          <a:extLst>
            <a:ext uri="{FF2B5EF4-FFF2-40B4-BE49-F238E27FC236}">
              <a16:creationId xmlns:a16="http://schemas.microsoft.com/office/drawing/2014/main" id="{A6A12423-41CB-44F2-BFBA-7EC160340534}"/>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89" name="TextBox 288">
          <a:extLst>
            <a:ext uri="{FF2B5EF4-FFF2-40B4-BE49-F238E27FC236}">
              <a16:creationId xmlns:a16="http://schemas.microsoft.com/office/drawing/2014/main" id="{2B475BC2-B252-4C00-85FD-1C0572007828}"/>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90" name="TextBox 289">
          <a:extLst>
            <a:ext uri="{FF2B5EF4-FFF2-40B4-BE49-F238E27FC236}">
              <a16:creationId xmlns:a16="http://schemas.microsoft.com/office/drawing/2014/main" id="{722DFC4F-ABF2-4D03-9C4D-02E658ED242D}"/>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91" name="TextBox 290">
          <a:extLst>
            <a:ext uri="{FF2B5EF4-FFF2-40B4-BE49-F238E27FC236}">
              <a16:creationId xmlns:a16="http://schemas.microsoft.com/office/drawing/2014/main" id="{3FD8863B-3017-4538-999B-DCAE2024F2AB}"/>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92" name="TextBox 291">
          <a:extLst>
            <a:ext uri="{FF2B5EF4-FFF2-40B4-BE49-F238E27FC236}">
              <a16:creationId xmlns:a16="http://schemas.microsoft.com/office/drawing/2014/main" id="{D0C374C4-F480-4393-B75B-DCB35CECBA41}"/>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93" name="TextBox 292">
          <a:extLst>
            <a:ext uri="{FF2B5EF4-FFF2-40B4-BE49-F238E27FC236}">
              <a16:creationId xmlns:a16="http://schemas.microsoft.com/office/drawing/2014/main" id="{C8EF6FD1-4D55-4EE8-9B4E-8846B4CD806F}"/>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94" name="TextBox 293">
          <a:extLst>
            <a:ext uri="{FF2B5EF4-FFF2-40B4-BE49-F238E27FC236}">
              <a16:creationId xmlns:a16="http://schemas.microsoft.com/office/drawing/2014/main" id="{EFA5758E-788C-47D1-92A6-2CB661F9C711}"/>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95" name="TextBox 294">
          <a:extLst>
            <a:ext uri="{FF2B5EF4-FFF2-40B4-BE49-F238E27FC236}">
              <a16:creationId xmlns:a16="http://schemas.microsoft.com/office/drawing/2014/main" id="{ED1A8479-A3A4-427E-9285-03997FA0AC92}"/>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96" name="TextBox 295">
          <a:extLst>
            <a:ext uri="{FF2B5EF4-FFF2-40B4-BE49-F238E27FC236}">
              <a16:creationId xmlns:a16="http://schemas.microsoft.com/office/drawing/2014/main" id="{1E93E21A-5D80-4F33-B38E-4C3270CA60CB}"/>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97" name="TextBox 296">
          <a:extLst>
            <a:ext uri="{FF2B5EF4-FFF2-40B4-BE49-F238E27FC236}">
              <a16:creationId xmlns:a16="http://schemas.microsoft.com/office/drawing/2014/main" id="{74367B10-BAB2-4A75-AC29-F7C9772C805E}"/>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98" name="TextBox 297">
          <a:extLst>
            <a:ext uri="{FF2B5EF4-FFF2-40B4-BE49-F238E27FC236}">
              <a16:creationId xmlns:a16="http://schemas.microsoft.com/office/drawing/2014/main" id="{DD1BB89A-7B9A-4379-A4D8-C8DC1CD1E40C}"/>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299" name="TextBox 298">
          <a:extLst>
            <a:ext uri="{FF2B5EF4-FFF2-40B4-BE49-F238E27FC236}">
              <a16:creationId xmlns:a16="http://schemas.microsoft.com/office/drawing/2014/main" id="{F1C4BCB7-1D7A-4A05-B2C7-3293A5A73555}"/>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300" name="TextBox 299">
          <a:extLst>
            <a:ext uri="{FF2B5EF4-FFF2-40B4-BE49-F238E27FC236}">
              <a16:creationId xmlns:a16="http://schemas.microsoft.com/office/drawing/2014/main" id="{ADB06DE4-4C81-4567-BBC7-FF311AB9A5AD}"/>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349</xdr:row>
      <xdr:rowOff>0</xdr:rowOff>
    </xdr:from>
    <xdr:ext cx="65" cy="172227"/>
    <xdr:sp macro="" textlink="">
      <xdr:nvSpPr>
        <xdr:cNvPr id="301" name="TextBox 300">
          <a:extLst>
            <a:ext uri="{FF2B5EF4-FFF2-40B4-BE49-F238E27FC236}">
              <a16:creationId xmlns:a16="http://schemas.microsoft.com/office/drawing/2014/main" id="{BC6479FB-AFA4-43EE-BB7F-0557998ADAC8}"/>
            </a:ext>
          </a:extLst>
        </xdr:cNvPr>
        <xdr:cNvSpPr txBox="1"/>
      </xdr:nvSpPr>
      <xdr:spPr>
        <a:xfrm>
          <a:off x="8515085" y="214074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02" name="TextBox 301">
          <a:extLst>
            <a:ext uri="{FF2B5EF4-FFF2-40B4-BE49-F238E27FC236}">
              <a16:creationId xmlns:a16="http://schemas.microsoft.com/office/drawing/2014/main" id="{7EEB61A4-9313-4643-9CD0-1F757D36A29B}"/>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03" name="TextBox 302">
          <a:extLst>
            <a:ext uri="{FF2B5EF4-FFF2-40B4-BE49-F238E27FC236}">
              <a16:creationId xmlns:a16="http://schemas.microsoft.com/office/drawing/2014/main" id="{E2E470F9-9812-4FBF-B50F-465204A79328}"/>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04" name="TextBox 303">
          <a:extLst>
            <a:ext uri="{FF2B5EF4-FFF2-40B4-BE49-F238E27FC236}">
              <a16:creationId xmlns:a16="http://schemas.microsoft.com/office/drawing/2014/main" id="{84C36436-D755-49E6-89B1-FCBF14ACCE39}"/>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05" name="TextBox 304">
          <a:extLst>
            <a:ext uri="{FF2B5EF4-FFF2-40B4-BE49-F238E27FC236}">
              <a16:creationId xmlns:a16="http://schemas.microsoft.com/office/drawing/2014/main" id="{402D1DEF-1C28-4FD7-83AC-2E41F2F4FAA9}"/>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06" name="TextBox 305">
          <a:extLst>
            <a:ext uri="{FF2B5EF4-FFF2-40B4-BE49-F238E27FC236}">
              <a16:creationId xmlns:a16="http://schemas.microsoft.com/office/drawing/2014/main" id="{957826F7-7BB3-4868-8DF7-B247BF778522}"/>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07" name="TextBox 306">
          <a:extLst>
            <a:ext uri="{FF2B5EF4-FFF2-40B4-BE49-F238E27FC236}">
              <a16:creationId xmlns:a16="http://schemas.microsoft.com/office/drawing/2014/main" id="{A8C0C4DA-5732-42E7-BC4E-622A95529AE5}"/>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08" name="TextBox 307">
          <a:extLst>
            <a:ext uri="{FF2B5EF4-FFF2-40B4-BE49-F238E27FC236}">
              <a16:creationId xmlns:a16="http://schemas.microsoft.com/office/drawing/2014/main" id="{FD718EE4-1001-4C7D-8C5E-FEB1123BD6C9}"/>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09" name="TextBox 308">
          <a:extLst>
            <a:ext uri="{FF2B5EF4-FFF2-40B4-BE49-F238E27FC236}">
              <a16:creationId xmlns:a16="http://schemas.microsoft.com/office/drawing/2014/main" id="{C8B43FEE-7EB8-4C28-AD8C-DEB0AED57840}"/>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10" name="TextBox 309">
          <a:extLst>
            <a:ext uri="{FF2B5EF4-FFF2-40B4-BE49-F238E27FC236}">
              <a16:creationId xmlns:a16="http://schemas.microsoft.com/office/drawing/2014/main" id="{BCD0438A-BA4C-4E02-9108-01F400613097}"/>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11" name="TextBox 310">
          <a:extLst>
            <a:ext uri="{FF2B5EF4-FFF2-40B4-BE49-F238E27FC236}">
              <a16:creationId xmlns:a16="http://schemas.microsoft.com/office/drawing/2014/main" id="{7F394610-CE9D-494B-B01B-D5D9ADF31374}"/>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12" name="TextBox 311">
          <a:extLst>
            <a:ext uri="{FF2B5EF4-FFF2-40B4-BE49-F238E27FC236}">
              <a16:creationId xmlns:a16="http://schemas.microsoft.com/office/drawing/2014/main" id="{67998465-9236-4A11-907E-A968FF82F80A}"/>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13" name="TextBox 312">
          <a:extLst>
            <a:ext uri="{FF2B5EF4-FFF2-40B4-BE49-F238E27FC236}">
              <a16:creationId xmlns:a16="http://schemas.microsoft.com/office/drawing/2014/main" id="{26C48726-8A01-413A-AC3C-9F9C2A6D188E}"/>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14" name="TextBox 313">
          <a:extLst>
            <a:ext uri="{FF2B5EF4-FFF2-40B4-BE49-F238E27FC236}">
              <a16:creationId xmlns:a16="http://schemas.microsoft.com/office/drawing/2014/main" id="{22B92A3D-6308-47BC-9BC9-9F6FDCC70D1C}"/>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15" name="TextBox 314">
          <a:extLst>
            <a:ext uri="{FF2B5EF4-FFF2-40B4-BE49-F238E27FC236}">
              <a16:creationId xmlns:a16="http://schemas.microsoft.com/office/drawing/2014/main" id="{B8CAC6D5-8ADB-4895-B14A-382A85620222}"/>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16" name="TextBox 315">
          <a:extLst>
            <a:ext uri="{FF2B5EF4-FFF2-40B4-BE49-F238E27FC236}">
              <a16:creationId xmlns:a16="http://schemas.microsoft.com/office/drawing/2014/main" id="{39894B23-8877-4CD4-9C5B-85BC6E60692C}"/>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17" name="TextBox 316">
          <a:extLst>
            <a:ext uri="{FF2B5EF4-FFF2-40B4-BE49-F238E27FC236}">
              <a16:creationId xmlns:a16="http://schemas.microsoft.com/office/drawing/2014/main" id="{252E83F7-61F5-4FFE-BC1E-89E9D2B3F734}"/>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18" name="TextBox 317">
          <a:extLst>
            <a:ext uri="{FF2B5EF4-FFF2-40B4-BE49-F238E27FC236}">
              <a16:creationId xmlns:a16="http://schemas.microsoft.com/office/drawing/2014/main" id="{046C8568-95CE-4D47-8945-6F948620B0C0}"/>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19" name="TextBox 318">
          <a:extLst>
            <a:ext uri="{FF2B5EF4-FFF2-40B4-BE49-F238E27FC236}">
              <a16:creationId xmlns:a16="http://schemas.microsoft.com/office/drawing/2014/main" id="{EF6E41B9-6F82-4DF3-A612-2E5E6E0A3F54}"/>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20" name="TextBox 319">
          <a:extLst>
            <a:ext uri="{FF2B5EF4-FFF2-40B4-BE49-F238E27FC236}">
              <a16:creationId xmlns:a16="http://schemas.microsoft.com/office/drawing/2014/main" id="{CFFC9311-3BC6-4B89-9D71-617970F96868}"/>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21" name="TextBox 320">
          <a:extLst>
            <a:ext uri="{FF2B5EF4-FFF2-40B4-BE49-F238E27FC236}">
              <a16:creationId xmlns:a16="http://schemas.microsoft.com/office/drawing/2014/main" id="{78D44BBD-B4DC-4C7B-A73E-8A07EA4735B4}"/>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22" name="TextBox 321">
          <a:extLst>
            <a:ext uri="{FF2B5EF4-FFF2-40B4-BE49-F238E27FC236}">
              <a16:creationId xmlns:a16="http://schemas.microsoft.com/office/drawing/2014/main" id="{60E1E475-F6A5-4082-90CD-AB99BB609B7D}"/>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23" name="TextBox 322">
          <a:extLst>
            <a:ext uri="{FF2B5EF4-FFF2-40B4-BE49-F238E27FC236}">
              <a16:creationId xmlns:a16="http://schemas.microsoft.com/office/drawing/2014/main" id="{15E6E484-D94A-4B99-986D-1A7A7CDF3FA6}"/>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24" name="TextBox 323">
          <a:extLst>
            <a:ext uri="{FF2B5EF4-FFF2-40B4-BE49-F238E27FC236}">
              <a16:creationId xmlns:a16="http://schemas.microsoft.com/office/drawing/2014/main" id="{90D0E056-81CA-4A87-A586-20DB41B1E9DE}"/>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25" name="TextBox 324">
          <a:extLst>
            <a:ext uri="{FF2B5EF4-FFF2-40B4-BE49-F238E27FC236}">
              <a16:creationId xmlns:a16="http://schemas.microsoft.com/office/drawing/2014/main" id="{3340950D-E29D-4BA9-B4BD-7D99622F0FAC}"/>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26" name="TextBox 325">
          <a:extLst>
            <a:ext uri="{FF2B5EF4-FFF2-40B4-BE49-F238E27FC236}">
              <a16:creationId xmlns:a16="http://schemas.microsoft.com/office/drawing/2014/main" id="{85A73426-434E-4D17-BADA-5DB347038286}"/>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27" name="TextBox 326">
          <a:extLst>
            <a:ext uri="{FF2B5EF4-FFF2-40B4-BE49-F238E27FC236}">
              <a16:creationId xmlns:a16="http://schemas.microsoft.com/office/drawing/2014/main" id="{ABC2E069-B6A1-4C5F-845D-32397F999E5B}"/>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28" name="TextBox 327">
          <a:extLst>
            <a:ext uri="{FF2B5EF4-FFF2-40B4-BE49-F238E27FC236}">
              <a16:creationId xmlns:a16="http://schemas.microsoft.com/office/drawing/2014/main" id="{3B94C5B0-ECF3-4DCD-BC89-BAFBC1304BB4}"/>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29" name="TextBox 328">
          <a:extLst>
            <a:ext uri="{FF2B5EF4-FFF2-40B4-BE49-F238E27FC236}">
              <a16:creationId xmlns:a16="http://schemas.microsoft.com/office/drawing/2014/main" id="{1CC16863-0065-4657-B0C4-2D6D0643B334}"/>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30" name="TextBox 329">
          <a:extLst>
            <a:ext uri="{FF2B5EF4-FFF2-40B4-BE49-F238E27FC236}">
              <a16:creationId xmlns:a16="http://schemas.microsoft.com/office/drawing/2014/main" id="{E881E37F-DF5B-4C35-BA77-910037EDB745}"/>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31" name="TextBox 330">
          <a:extLst>
            <a:ext uri="{FF2B5EF4-FFF2-40B4-BE49-F238E27FC236}">
              <a16:creationId xmlns:a16="http://schemas.microsoft.com/office/drawing/2014/main" id="{7329A3EF-BB0B-4372-AD71-2E95A84A62D7}"/>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32" name="TextBox 331">
          <a:extLst>
            <a:ext uri="{FF2B5EF4-FFF2-40B4-BE49-F238E27FC236}">
              <a16:creationId xmlns:a16="http://schemas.microsoft.com/office/drawing/2014/main" id="{534217BD-7104-4BEC-B1EE-0C58E2C494BE}"/>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33" name="TextBox 332">
          <a:extLst>
            <a:ext uri="{FF2B5EF4-FFF2-40B4-BE49-F238E27FC236}">
              <a16:creationId xmlns:a16="http://schemas.microsoft.com/office/drawing/2014/main" id="{4792F21A-96FA-4502-A97F-7D49602E2BAD}"/>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34" name="TextBox 333">
          <a:extLst>
            <a:ext uri="{FF2B5EF4-FFF2-40B4-BE49-F238E27FC236}">
              <a16:creationId xmlns:a16="http://schemas.microsoft.com/office/drawing/2014/main" id="{CB422BF6-A872-410A-AF4B-FF57CB966F40}"/>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35" name="TextBox 334">
          <a:extLst>
            <a:ext uri="{FF2B5EF4-FFF2-40B4-BE49-F238E27FC236}">
              <a16:creationId xmlns:a16="http://schemas.microsoft.com/office/drawing/2014/main" id="{3325EF5A-4C14-49FC-BD4B-63EC68C5E86F}"/>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36" name="TextBox 335">
          <a:extLst>
            <a:ext uri="{FF2B5EF4-FFF2-40B4-BE49-F238E27FC236}">
              <a16:creationId xmlns:a16="http://schemas.microsoft.com/office/drawing/2014/main" id="{54D430CE-8901-4E0C-9149-CBF9F2D99BD7}"/>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37" name="TextBox 336">
          <a:extLst>
            <a:ext uri="{FF2B5EF4-FFF2-40B4-BE49-F238E27FC236}">
              <a16:creationId xmlns:a16="http://schemas.microsoft.com/office/drawing/2014/main" id="{F0ACDDC0-A53F-4EF5-A9BB-F8A7389BFC74}"/>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38" name="TextBox 337">
          <a:extLst>
            <a:ext uri="{FF2B5EF4-FFF2-40B4-BE49-F238E27FC236}">
              <a16:creationId xmlns:a16="http://schemas.microsoft.com/office/drawing/2014/main" id="{4069447E-57D4-4505-84D1-BCCBCF4481EC}"/>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39" name="TextBox 338">
          <a:extLst>
            <a:ext uri="{FF2B5EF4-FFF2-40B4-BE49-F238E27FC236}">
              <a16:creationId xmlns:a16="http://schemas.microsoft.com/office/drawing/2014/main" id="{F5B082C8-5D5A-450F-9757-8FE84275DFDD}"/>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40" name="TextBox 339">
          <a:extLst>
            <a:ext uri="{FF2B5EF4-FFF2-40B4-BE49-F238E27FC236}">
              <a16:creationId xmlns:a16="http://schemas.microsoft.com/office/drawing/2014/main" id="{8307B4E3-EAC2-4311-9ACE-43532C733054}"/>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41" name="TextBox 340">
          <a:extLst>
            <a:ext uri="{FF2B5EF4-FFF2-40B4-BE49-F238E27FC236}">
              <a16:creationId xmlns:a16="http://schemas.microsoft.com/office/drawing/2014/main" id="{BD9029FC-583C-4B5A-9022-2BEB22E8EFCC}"/>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42" name="TextBox 341">
          <a:extLst>
            <a:ext uri="{FF2B5EF4-FFF2-40B4-BE49-F238E27FC236}">
              <a16:creationId xmlns:a16="http://schemas.microsoft.com/office/drawing/2014/main" id="{522DDB1C-E6F5-42C1-9FD6-1CE3A5DA0F9F}"/>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43" name="TextBox 342">
          <a:extLst>
            <a:ext uri="{FF2B5EF4-FFF2-40B4-BE49-F238E27FC236}">
              <a16:creationId xmlns:a16="http://schemas.microsoft.com/office/drawing/2014/main" id="{C5B67E46-A2B0-43E6-8168-717A31CA927F}"/>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44" name="TextBox 343">
          <a:extLst>
            <a:ext uri="{FF2B5EF4-FFF2-40B4-BE49-F238E27FC236}">
              <a16:creationId xmlns:a16="http://schemas.microsoft.com/office/drawing/2014/main" id="{78DE3F3A-5B11-4FCD-B87D-5087612F03C3}"/>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45" name="TextBox 344">
          <a:extLst>
            <a:ext uri="{FF2B5EF4-FFF2-40B4-BE49-F238E27FC236}">
              <a16:creationId xmlns:a16="http://schemas.microsoft.com/office/drawing/2014/main" id="{C7CD5F82-2269-4B6F-B295-C61048BA1DCD}"/>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46" name="TextBox 345">
          <a:extLst>
            <a:ext uri="{FF2B5EF4-FFF2-40B4-BE49-F238E27FC236}">
              <a16:creationId xmlns:a16="http://schemas.microsoft.com/office/drawing/2014/main" id="{2D2EF856-7562-440C-9BFC-3005B4D475E4}"/>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47" name="TextBox 346">
          <a:extLst>
            <a:ext uri="{FF2B5EF4-FFF2-40B4-BE49-F238E27FC236}">
              <a16:creationId xmlns:a16="http://schemas.microsoft.com/office/drawing/2014/main" id="{47D966E2-87F6-4069-AB56-F80F14AA7441}"/>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48" name="TextBox 347">
          <a:extLst>
            <a:ext uri="{FF2B5EF4-FFF2-40B4-BE49-F238E27FC236}">
              <a16:creationId xmlns:a16="http://schemas.microsoft.com/office/drawing/2014/main" id="{D98D24EB-12E3-4BAF-A443-1748CAFB26D1}"/>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49" name="TextBox 348">
          <a:extLst>
            <a:ext uri="{FF2B5EF4-FFF2-40B4-BE49-F238E27FC236}">
              <a16:creationId xmlns:a16="http://schemas.microsoft.com/office/drawing/2014/main" id="{9530778A-8354-4ACD-BC29-8C9391032802}"/>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50" name="TextBox 349">
          <a:extLst>
            <a:ext uri="{FF2B5EF4-FFF2-40B4-BE49-F238E27FC236}">
              <a16:creationId xmlns:a16="http://schemas.microsoft.com/office/drawing/2014/main" id="{80482FB5-6153-49E9-960A-40854881DB5A}"/>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340</xdr:row>
      <xdr:rowOff>0</xdr:rowOff>
    </xdr:from>
    <xdr:ext cx="65" cy="172227"/>
    <xdr:sp macro="" textlink="">
      <xdr:nvSpPr>
        <xdr:cNvPr id="351" name="TextBox 350">
          <a:extLst>
            <a:ext uri="{FF2B5EF4-FFF2-40B4-BE49-F238E27FC236}">
              <a16:creationId xmlns:a16="http://schemas.microsoft.com/office/drawing/2014/main" id="{3B0E0A2C-2DFA-4706-A3EE-17EF1A5DD168}"/>
            </a:ext>
          </a:extLst>
        </xdr:cNvPr>
        <xdr:cNvSpPr txBox="1"/>
      </xdr:nvSpPr>
      <xdr:spPr>
        <a:xfrm>
          <a:off x="8515085" y="283249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52" name="TextBox 351">
          <a:extLst>
            <a:ext uri="{FF2B5EF4-FFF2-40B4-BE49-F238E27FC236}">
              <a16:creationId xmlns:a16="http://schemas.microsoft.com/office/drawing/2014/main" id="{5852DAD8-ABC2-42BB-BDFF-E22098342877}"/>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53" name="TextBox 352">
          <a:extLst>
            <a:ext uri="{FF2B5EF4-FFF2-40B4-BE49-F238E27FC236}">
              <a16:creationId xmlns:a16="http://schemas.microsoft.com/office/drawing/2014/main" id="{72ADBDAE-B786-429F-97BD-521EBD02E499}"/>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54" name="TextBox 353">
          <a:extLst>
            <a:ext uri="{FF2B5EF4-FFF2-40B4-BE49-F238E27FC236}">
              <a16:creationId xmlns:a16="http://schemas.microsoft.com/office/drawing/2014/main" id="{DA534C79-0B5D-4A1C-94E3-313070796C45}"/>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55" name="TextBox 354">
          <a:extLst>
            <a:ext uri="{FF2B5EF4-FFF2-40B4-BE49-F238E27FC236}">
              <a16:creationId xmlns:a16="http://schemas.microsoft.com/office/drawing/2014/main" id="{40DCC914-0D20-4239-8238-FE0255301707}"/>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56" name="TextBox 355">
          <a:extLst>
            <a:ext uri="{FF2B5EF4-FFF2-40B4-BE49-F238E27FC236}">
              <a16:creationId xmlns:a16="http://schemas.microsoft.com/office/drawing/2014/main" id="{80B6ABA5-2BF6-4A33-B23A-28713DC6B065}"/>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57" name="TextBox 356">
          <a:extLst>
            <a:ext uri="{FF2B5EF4-FFF2-40B4-BE49-F238E27FC236}">
              <a16:creationId xmlns:a16="http://schemas.microsoft.com/office/drawing/2014/main" id="{A8F5E140-97FC-4273-B83D-921BAAB4DEF0}"/>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58" name="TextBox 357">
          <a:extLst>
            <a:ext uri="{FF2B5EF4-FFF2-40B4-BE49-F238E27FC236}">
              <a16:creationId xmlns:a16="http://schemas.microsoft.com/office/drawing/2014/main" id="{BF27A7C8-7FD7-447B-B197-3FB9F95BA4F7}"/>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59" name="TextBox 358">
          <a:extLst>
            <a:ext uri="{FF2B5EF4-FFF2-40B4-BE49-F238E27FC236}">
              <a16:creationId xmlns:a16="http://schemas.microsoft.com/office/drawing/2014/main" id="{9DBA302E-1995-4293-8E5D-5C2D37351310}"/>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60" name="TextBox 359">
          <a:extLst>
            <a:ext uri="{FF2B5EF4-FFF2-40B4-BE49-F238E27FC236}">
              <a16:creationId xmlns:a16="http://schemas.microsoft.com/office/drawing/2014/main" id="{88C404A0-5407-4524-89D2-E6B067D8E9E1}"/>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61" name="TextBox 360">
          <a:extLst>
            <a:ext uri="{FF2B5EF4-FFF2-40B4-BE49-F238E27FC236}">
              <a16:creationId xmlns:a16="http://schemas.microsoft.com/office/drawing/2014/main" id="{1DAF7B1E-12A9-43E6-B811-70B2A224E8EA}"/>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62" name="TextBox 361">
          <a:extLst>
            <a:ext uri="{FF2B5EF4-FFF2-40B4-BE49-F238E27FC236}">
              <a16:creationId xmlns:a16="http://schemas.microsoft.com/office/drawing/2014/main" id="{893C5147-14C4-40B1-A34F-4BB2EAF5385E}"/>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63" name="TextBox 362">
          <a:extLst>
            <a:ext uri="{FF2B5EF4-FFF2-40B4-BE49-F238E27FC236}">
              <a16:creationId xmlns:a16="http://schemas.microsoft.com/office/drawing/2014/main" id="{D8D0A3AB-409E-4829-ADF0-E004DADD5C44}"/>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64" name="TextBox 363">
          <a:extLst>
            <a:ext uri="{FF2B5EF4-FFF2-40B4-BE49-F238E27FC236}">
              <a16:creationId xmlns:a16="http://schemas.microsoft.com/office/drawing/2014/main" id="{391A1022-47B4-4F6E-B0AF-0656BABCDD7A}"/>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65" name="TextBox 364">
          <a:extLst>
            <a:ext uri="{FF2B5EF4-FFF2-40B4-BE49-F238E27FC236}">
              <a16:creationId xmlns:a16="http://schemas.microsoft.com/office/drawing/2014/main" id="{D5629251-1A49-4316-A2B5-DA14A923F225}"/>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66" name="TextBox 365">
          <a:extLst>
            <a:ext uri="{FF2B5EF4-FFF2-40B4-BE49-F238E27FC236}">
              <a16:creationId xmlns:a16="http://schemas.microsoft.com/office/drawing/2014/main" id="{B347F0FF-A546-4D16-8598-C287AA0A9E58}"/>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67" name="TextBox 366">
          <a:extLst>
            <a:ext uri="{FF2B5EF4-FFF2-40B4-BE49-F238E27FC236}">
              <a16:creationId xmlns:a16="http://schemas.microsoft.com/office/drawing/2014/main" id="{22B38D51-7916-4F15-8DFA-9EBAF7F3DA24}"/>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68" name="TextBox 367">
          <a:extLst>
            <a:ext uri="{FF2B5EF4-FFF2-40B4-BE49-F238E27FC236}">
              <a16:creationId xmlns:a16="http://schemas.microsoft.com/office/drawing/2014/main" id="{41136AB6-11DD-49FE-B82D-BF5E77CB6EC1}"/>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69" name="TextBox 368">
          <a:extLst>
            <a:ext uri="{FF2B5EF4-FFF2-40B4-BE49-F238E27FC236}">
              <a16:creationId xmlns:a16="http://schemas.microsoft.com/office/drawing/2014/main" id="{9CB363CC-F540-453A-8403-FF81FA49C00C}"/>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70" name="TextBox 369">
          <a:extLst>
            <a:ext uri="{FF2B5EF4-FFF2-40B4-BE49-F238E27FC236}">
              <a16:creationId xmlns:a16="http://schemas.microsoft.com/office/drawing/2014/main" id="{6DA2AB63-D7C5-42E9-B108-D948C423D6C7}"/>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71" name="TextBox 370">
          <a:extLst>
            <a:ext uri="{FF2B5EF4-FFF2-40B4-BE49-F238E27FC236}">
              <a16:creationId xmlns:a16="http://schemas.microsoft.com/office/drawing/2014/main" id="{AA247143-AB0C-4286-8453-43D985B8B12B}"/>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72" name="TextBox 371">
          <a:extLst>
            <a:ext uri="{FF2B5EF4-FFF2-40B4-BE49-F238E27FC236}">
              <a16:creationId xmlns:a16="http://schemas.microsoft.com/office/drawing/2014/main" id="{94E7359E-7D1D-4146-9721-40143D34619F}"/>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73" name="TextBox 372">
          <a:extLst>
            <a:ext uri="{FF2B5EF4-FFF2-40B4-BE49-F238E27FC236}">
              <a16:creationId xmlns:a16="http://schemas.microsoft.com/office/drawing/2014/main" id="{6610FB89-9491-40F0-B9A2-C2304DA4AFAA}"/>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74" name="TextBox 373">
          <a:extLst>
            <a:ext uri="{FF2B5EF4-FFF2-40B4-BE49-F238E27FC236}">
              <a16:creationId xmlns:a16="http://schemas.microsoft.com/office/drawing/2014/main" id="{1DBB195E-9BFD-4BE2-A725-74C35E759906}"/>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75" name="TextBox 374">
          <a:extLst>
            <a:ext uri="{FF2B5EF4-FFF2-40B4-BE49-F238E27FC236}">
              <a16:creationId xmlns:a16="http://schemas.microsoft.com/office/drawing/2014/main" id="{2A2A67EF-355A-4FAC-8CA6-BA2E2F5F884E}"/>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76" name="TextBox 375">
          <a:extLst>
            <a:ext uri="{FF2B5EF4-FFF2-40B4-BE49-F238E27FC236}">
              <a16:creationId xmlns:a16="http://schemas.microsoft.com/office/drawing/2014/main" id="{76FBC547-D125-442B-A072-D4FF6AB2D9D1}"/>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77" name="TextBox 376">
          <a:extLst>
            <a:ext uri="{FF2B5EF4-FFF2-40B4-BE49-F238E27FC236}">
              <a16:creationId xmlns:a16="http://schemas.microsoft.com/office/drawing/2014/main" id="{C6ADCD46-C528-4A9A-B75B-778CE6CF79B4}"/>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78" name="TextBox 377">
          <a:extLst>
            <a:ext uri="{FF2B5EF4-FFF2-40B4-BE49-F238E27FC236}">
              <a16:creationId xmlns:a16="http://schemas.microsoft.com/office/drawing/2014/main" id="{2435ADC8-2379-4317-B2BB-C6281A6D9094}"/>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79" name="TextBox 378">
          <a:extLst>
            <a:ext uri="{FF2B5EF4-FFF2-40B4-BE49-F238E27FC236}">
              <a16:creationId xmlns:a16="http://schemas.microsoft.com/office/drawing/2014/main" id="{BB30EB87-E491-47BF-8602-327BF344B3CD}"/>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80" name="TextBox 379">
          <a:extLst>
            <a:ext uri="{FF2B5EF4-FFF2-40B4-BE49-F238E27FC236}">
              <a16:creationId xmlns:a16="http://schemas.microsoft.com/office/drawing/2014/main" id="{F7FC3C73-F082-424C-BA54-DBC3B372DC8F}"/>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81" name="TextBox 380">
          <a:extLst>
            <a:ext uri="{FF2B5EF4-FFF2-40B4-BE49-F238E27FC236}">
              <a16:creationId xmlns:a16="http://schemas.microsoft.com/office/drawing/2014/main" id="{42D6D753-4E68-4078-88CB-BD8ABC14D3D8}"/>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82" name="TextBox 381">
          <a:extLst>
            <a:ext uri="{FF2B5EF4-FFF2-40B4-BE49-F238E27FC236}">
              <a16:creationId xmlns:a16="http://schemas.microsoft.com/office/drawing/2014/main" id="{AE11FA7E-99E0-4A5A-A581-0A0E00E345FD}"/>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83" name="TextBox 382">
          <a:extLst>
            <a:ext uri="{FF2B5EF4-FFF2-40B4-BE49-F238E27FC236}">
              <a16:creationId xmlns:a16="http://schemas.microsoft.com/office/drawing/2014/main" id="{B37B4FD4-C206-4057-8B68-A9C021B011AA}"/>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84" name="TextBox 383">
          <a:extLst>
            <a:ext uri="{FF2B5EF4-FFF2-40B4-BE49-F238E27FC236}">
              <a16:creationId xmlns:a16="http://schemas.microsoft.com/office/drawing/2014/main" id="{849C1D2C-DFCE-49E8-829F-B149B9563DCF}"/>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85" name="TextBox 384">
          <a:extLst>
            <a:ext uri="{FF2B5EF4-FFF2-40B4-BE49-F238E27FC236}">
              <a16:creationId xmlns:a16="http://schemas.microsoft.com/office/drawing/2014/main" id="{DCC5B281-9D54-4AF7-BB53-3BB781FC146C}"/>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86" name="TextBox 385">
          <a:extLst>
            <a:ext uri="{FF2B5EF4-FFF2-40B4-BE49-F238E27FC236}">
              <a16:creationId xmlns:a16="http://schemas.microsoft.com/office/drawing/2014/main" id="{BE2578F4-EDCD-43AB-85F4-44FF81E15D46}"/>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87" name="TextBox 386">
          <a:extLst>
            <a:ext uri="{FF2B5EF4-FFF2-40B4-BE49-F238E27FC236}">
              <a16:creationId xmlns:a16="http://schemas.microsoft.com/office/drawing/2014/main" id="{1B06AD09-81FB-441C-97D4-DC5C7DE12D38}"/>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88" name="TextBox 387">
          <a:extLst>
            <a:ext uri="{FF2B5EF4-FFF2-40B4-BE49-F238E27FC236}">
              <a16:creationId xmlns:a16="http://schemas.microsoft.com/office/drawing/2014/main" id="{57F90F28-735C-48FC-8F23-B1A57E481CC1}"/>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89" name="TextBox 388">
          <a:extLst>
            <a:ext uri="{FF2B5EF4-FFF2-40B4-BE49-F238E27FC236}">
              <a16:creationId xmlns:a16="http://schemas.microsoft.com/office/drawing/2014/main" id="{04FA9C94-23A2-48A8-98B0-A55839A701FC}"/>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90" name="TextBox 389">
          <a:extLst>
            <a:ext uri="{FF2B5EF4-FFF2-40B4-BE49-F238E27FC236}">
              <a16:creationId xmlns:a16="http://schemas.microsoft.com/office/drawing/2014/main" id="{C1B29B92-2817-45ED-AF56-319E4018FD23}"/>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91" name="TextBox 390">
          <a:extLst>
            <a:ext uri="{FF2B5EF4-FFF2-40B4-BE49-F238E27FC236}">
              <a16:creationId xmlns:a16="http://schemas.microsoft.com/office/drawing/2014/main" id="{4B336DAB-9BBF-4A23-8679-BC2063FA6A69}"/>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92" name="TextBox 391">
          <a:extLst>
            <a:ext uri="{FF2B5EF4-FFF2-40B4-BE49-F238E27FC236}">
              <a16:creationId xmlns:a16="http://schemas.microsoft.com/office/drawing/2014/main" id="{C894AA75-067E-40AF-BC7C-AA76BA60E209}"/>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93" name="TextBox 392">
          <a:extLst>
            <a:ext uri="{FF2B5EF4-FFF2-40B4-BE49-F238E27FC236}">
              <a16:creationId xmlns:a16="http://schemas.microsoft.com/office/drawing/2014/main" id="{C20BA427-545D-4B13-9390-5587B14F3F52}"/>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94" name="TextBox 393">
          <a:extLst>
            <a:ext uri="{FF2B5EF4-FFF2-40B4-BE49-F238E27FC236}">
              <a16:creationId xmlns:a16="http://schemas.microsoft.com/office/drawing/2014/main" id="{3CD69594-8478-4BBE-9763-04AE23A4467D}"/>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95" name="TextBox 394">
          <a:extLst>
            <a:ext uri="{FF2B5EF4-FFF2-40B4-BE49-F238E27FC236}">
              <a16:creationId xmlns:a16="http://schemas.microsoft.com/office/drawing/2014/main" id="{81086E97-BDC4-4852-90F7-73FA5F4E5A4C}"/>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96" name="TextBox 395">
          <a:extLst>
            <a:ext uri="{FF2B5EF4-FFF2-40B4-BE49-F238E27FC236}">
              <a16:creationId xmlns:a16="http://schemas.microsoft.com/office/drawing/2014/main" id="{6B3C208C-823A-4EA4-8826-8571F01AFF28}"/>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97" name="TextBox 396">
          <a:extLst>
            <a:ext uri="{FF2B5EF4-FFF2-40B4-BE49-F238E27FC236}">
              <a16:creationId xmlns:a16="http://schemas.microsoft.com/office/drawing/2014/main" id="{9E2B501C-F2DF-4141-AAA7-27720088FC26}"/>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98" name="TextBox 397">
          <a:extLst>
            <a:ext uri="{FF2B5EF4-FFF2-40B4-BE49-F238E27FC236}">
              <a16:creationId xmlns:a16="http://schemas.microsoft.com/office/drawing/2014/main" id="{9ED14202-A74C-4C98-A6CC-AD8C7FB211EC}"/>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399" name="TextBox 398">
          <a:extLst>
            <a:ext uri="{FF2B5EF4-FFF2-40B4-BE49-F238E27FC236}">
              <a16:creationId xmlns:a16="http://schemas.microsoft.com/office/drawing/2014/main" id="{8C44A540-F0ED-4C38-A0D8-7E603E907CE1}"/>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00" name="TextBox 399">
          <a:extLst>
            <a:ext uri="{FF2B5EF4-FFF2-40B4-BE49-F238E27FC236}">
              <a16:creationId xmlns:a16="http://schemas.microsoft.com/office/drawing/2014/main" id="{069B3899-3B46-4A8C-AA2F-A7C16A06542F}"/>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01" name="TextBox 400">
          <a:extLst>
            <a:ext uri="{FF2B5EF4-FFF2-40B4-BE49-F238E27FC236}">
              <a16:creationId xmlns:a16="http://schemas.microsoft.com/office/drawing/2014/main" id="{C070DDD3-DE5E-4224-852A-6CD57373834C}"/>
            </a:ext>
          </a:extLst>
        </xdr:cNvPr>
        <xdr:cNvSpPr txBox="1"/>
      </xdr:nvSpPr>
      <xdr:spPr>
        <a:xfrm>
          <a:off x="8515085" y="284202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02" name="TextBox 401">
          <a:extLst>
            <a:ext uri="{FF2B5EF4-FFF2-40B4-BE49-F238E27FC236}">
              <a16:creationId xmlns:a16="http://schemas.microsoft.com/office/drawing/2014/main" id="{D94112E4-102A-462C-8825-2C8CDC3F1EA8}"/>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03" name="TextBox 402">
          <a:extLst>
            <a:ext uri="{FF2B5EF4-FFF2-40B4-BE49-F238E27FC236}">
              <a16:creationId xmlns:a16="http://schemas.microsoft.com/office/drawing/2014/main" id="{46D865BF-4D86-4E6F-9C18-B7F26097BF9A}"/>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04" name="TextBox 403">
          <a:extLst>
            <a:ext uri="{FF2B5EF4-FFF2-40B4-BE49-F238E27FC236}">
              <a16:creationId xmlns:a16="http://schemas.microsoft.com/office/drawing/2014/main" id="{25CE3155-4B8A-4148-A1F4-92B2C9ADE005}"/>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05" name="TextBox 404">
          <a:extLst>
            <a:ext uri="{FF2B5EF4-FFF2-40B4-BE49-F238E27FC236}">
              <a16:creationId xmlns:a16="http://schemas.microsoft.com/office/drawing/2014/main" id="{8525B0C7-E0D3-4520-A81B-9FE77ABDA869}"/>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06" name="TextBox 405">
          <a:extLst>
            <a:ext uri="{FF2B5EF4-FFF2-40B4-BE49-F238E27FC236}">
              <a16:creationId xmlns:a16="http://schemas.microsoft.com/office/drawing/2014/main" id="{D2A6136F-31B7-4714-9AE2-316FD50416D3}"/>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07" name="TextBox 406">
          <a:extLst>
            <a:ext uri="{FF2B5EF4-FFF2-40B4-BE49-F238E27FC236}">
              <a16:creationId xmlns:a16="http://schemas.microsoft.com/office/drawing/2014/main" id="{DF5AAD89-81FB-4399-8CAE-BA1E8D2BBBE6}"/>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08" name="TextBox 407">
          <a:extLst>
            <a:ext uri="{FF2B5EF4-FFF2-40B4-BE49-F238E27FC236}">
              <a16:creationId xmlns:a16="http://schemas.microsoft.com/office/drawing/2014/main" id="{4D16CB84-9871-40FD-8FAA-A58F7514A440}"/>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09" name="TextBox 408">
          <a:extLst>
            <a:ext uri="{FF2B5EF4-FFF2-40B4-BE49-F238E27FC236}">
              <a16:creationId xmlns:a16="http://schemas.microsoft.com/office/drawing/2014/main" id="{0DD4A121-7482-4F0B-A40E-2EF57768C2F6}"/>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10" name="TextBox 409">
          <a:extLst>
            <a:ext uri="{FF2B5EF4-FFF2-40B4-BE49-F238E27FC236}">
              <a16:creationId xmlns:a16="http://schemas.microsoft.com/office/drawing/2014/main" id="{74175193-D5FD-467D-9872-A1CB560B075E}"/>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11" name="TextBox 410">
          <a:extLst>
            <a:ext uri="{FF2B5EF4-FFF2-40B4-BE49-F238E27FC236}">
              <a16:creationId xmlns:a16="http://schemas.microsoft.com/office/drawing/2014/main" id="{F258080F-40FD-4697-9A7D-EE55AED05E29}"/>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12" name="TextBox 411">
          <a:extLst>
            <a:ext uri="{FF2B5EF4-FFF2-40B4-BE49-F238E27FC236}">
              <a16:creationId xmlns:a16="http://schemas.microsoft.com/office/drawing/2014/main" id="{1BD2F78A-58E4-4CDF-A26D-6841F2FCBF92}"/>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13" name="TextBox 412">
          <a:extLst>
            <a:ext uri="{FF2B5EF4-FFF2-40B4-BE49-F238E27FC236}">
              <a16:creationId xmlns:a16="http://schemas.microsoft.com/office/drawing/2014/main" id="{1E7345CC-35A1-4760-BE6E-4CA727A05D19}"/>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14" name="TextBox 413">
          <a:extLst>
            <a:ext uri="{FF2B5EF4-FFF2-40B4-BE49-F238E27FC236}">
              <a16:creationId xmlns:a16="http://schemas.microsoft.com/office/drawing/2014/main" id="{BF213AA9-0D74-4F0D-BBFA-821809952990}"/>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15" name="TextBox 414">
          <a:extLst>
            <a:ext uri="{FF2B5EF4-FFF2-40B4-BE49-F238E27FC236}">
              <a16:creationId xmlns:a16="http://schemas.microsoft.com/office/drawing/2014/main" id="{0F437DBC-E004-40F1-BD5C-D2D4D9E2740B}"/>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16" name="TextBox 415">
          <a:extLst>
            <a:ext uri="{FF2B5EF4-FFF2-40B4-BE49-F238E27FC236}">
              <a16:creationId xmlns:a16="http://schemas.microsoft.com/office/drawing/2014/main" id="{A11A0130-FAD7-41E5-8EBB-9F454EF43171}"/>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17" name="TextBox 416">
          <a:extLst>
            <a:ext uri="{FF2B5EF4-FFF2-40B4-BE49-F238E27FC236}">
              <a16:creationId xmlns:a16="http://schemas.microsoft.com/office/drawing/2014/main" id="{ABE2267A-41A5-4EDF-80D7-2207EF93E2BB}"/>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18" name="TextBox 417">
          <a:extLst>
            <a:ext uri="{FF2B5EF4-FFF2-40B4-BE49-F238E27FC236}">
              <a16:creationId xmlns:a16="http://schemas.microsoft.com/office/drawing/2014/main" id="{BEDA7ABB-1785-4D31-8DFB-4086BC12C3CD}"/>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19" name="TextBox 418">
          <a:extLst>
            <a:ext uri="{FF2B5EF4-FFF2-40B4-BE49-F238E27FC236}">
              <a16:creationId xmlns:a16="http://schemas.microsoft.com/office/drawing/2014/main" id="{F72D6371-1BFC-4E10-B3DF-80D54904CBED}"/>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20" name="TextBox 419">
          <a:extLst>
            <a:ext uri="{FF2B5EF4-FFF2-40B4-BE49-F238E27FC236}">
              <a16:creationId xmlns:a16="http://schemas.microsoft.com/office/drawing/2014/main" id="{B7DC7055-4E54-420C-92C6-1B18EAC437EA}"/>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21" name="TextBox 420">
          <a:extLst>
            <a:ext uri="{FF2B5EF4-FFF2-40B4-BE49-F238E27FC236}">
              <a16:creationId xmlns:a16="http://schemas.microsoft.com/office/drawing/2014/main" id="{3A4EF6C3-D836-4686-AF37-8B02CF0B798C}"/>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22" name="TextBox 421">
          <a:extLst>
            <a:ext uri="{FF2B5EF4-FFF2-40B4-BE49-F238E27FC236}">
              <a16:creationId xmlns:a16="http://schemas.microsoft.com/office/drawing/2014/main" id="{7DA6E8A3-0AB5-4136-9100-B4A383483D26}"/>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23" name="TextBox 422">
          <a:extLst>
            <a:ext uri="{FF2B5EF4-FFF2-40B4-BE49-F238E27FC236}">
              <a16:creationId xmlns:a16="http://schemas.microsoft.com/office/drawing/2014/main" id="{C18E5A38-E8E4-4080-89B5-C662B753643B}"/>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24" name="TextBox 423">
          <a:extLst>
            <a:ext uri="{FF2B5EF4-FFF2-40B4-BE49-F238E27FC236}">
              <a16:creationId xmlns:a16="http://schemas.microsoft.com/office/drawing/2014/main" id="{95A3160A-346B-45DE-8182-38947E1D7960}"/>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25" name="TextBox 424">
          <a:extLst>
            <a:ext uri="{FF2B5EF4-FFF2-40B4-BE49-F238E27FC236}">
              <a16:creationId xmlns:a16="http://schemas.microsoft.com/office/drawing/2014/main" id="{A91B55E9-2BA9-497A-893B-D858F5FD0A2D}"/>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26" name="TextBox 425">
          <a:extLst>
            <a:ext uri="{FF2B5EF4-FFF2-40B4-BE49-F238E27FC236}">
              <a16:creationId xmlns:a16="http://schemas.microsoft.com/office/drawing/2014/main" id="{C2937808-1472-4637-A998-5ECEEBB0A8E5}"/>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27" name="TextBox 426">
          <a:extLst>
            <a:ext uri="{FF2B5EF4-FFF2-40B4-BE49-F238E27FC236}">
              <a16:creationId xmlns:a16="http://schemas.microsoft.com/office/drawing/2014/main" id="{22D7D592-FDC0-4F30-AB32-EF72C191596D}"/>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28" name="TextBox 427">
          <a:extLst>
            <a:ext uri="{FF2B5EF4-FFF2-40B4-BE49-F238E27FC236}">
              <a16:creationId xmlns:a16="http://schemas.microsoft.com/office/drawing/2014/main" id="{1A14DF11-1D6F-4A78-A9F8-8A649B29B0F7}"/>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29" name="TextBox 428">
          <a:extLst>
            <a:ext uri="{FF2B5EF4-FFF2-40B4-BE49-F238E27FC236}">
              <a16:creationId xmlns:a16="http://schemas.microsoft.com/office/drawing/2014/main" id="{B039A9A2-7698-4CA3-9977-70A70302357C}"/>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30" name="TextBox 429">
          <a:extLst>
            <a:ext uri="{FF2B5EF4-FFF2-40B4-BE49-F238E27FC236}">
              <a16:creationId xmlns:a16="http://schemas.microsoft.com/office/drawing/2014/main" id="{FD93B5DC-73EC-4364-B1A3-A263AF1146F9}"/>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31" name="TextBox 430">
          <a:extLst>
            <a:ext uri="{FF2B5EF4-FFF2-40B4-BE49-F238E27FC236}">
              <a16:creationId xmlns:a16="http://schemas.microsoft.com/office/drawing/2014/main" id="{02A64B6B-3038-4151-B874-A0741FDDC528}"/>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32" name="TextBox 431">
          <a:extLst>
            <a:ext uri="{FF2B5EF4-FFF2-40B4-BE49-F238E27FC236}">
              <a16:creationId xmlns:a16="http://schemas.microsoft.com/office/drawing/2014/main" id="{536459AA-B850-42BE-BD7B-F67D5F8BDCBD}"/>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33" name="TextBox 432">
          <a:extLst>
            <a:ext uri="{FF2B5EF4-FFF2-40B4-BE49-F238E27FC236}">
              <a16:creationId xmlns:a16="http://schemas.microsoft.com/office/drawing/2014/main" id="{55A29309-FEB2-4F8E-BDAA-2009BFE67776}"/>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34" name="TextBox 433">
          <a:extLst>
            <a:ext uri="{FF2B5EF4-FFF2-40B4-BE49-F238E27FC236}">
              <a16:creationId xmlns:a16="http://schemas.microsoft.com/office/drawing/2014/main" id="{3DAD04B7-A837-4C09-81AD-CFB0055107DF}"/>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35" name="TextBox 434">
          <a:extLst>
            <a:ext uri="{FF2B5EF4-FFF2-40B4-BE49-F238E27FC236}">
              <a16:creationId xmlns:a16="http://schemas.microsoft.com/office/drawing/2014/main" id="{0F2BAC6C-A06A-4E5C-9AEF-70BC027A6DE3}"/>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36" name="TextBox 435">
          <a:extLst>
            <a:ext uri="{FF2B5EF4-FFF2-40B4-BE49-F238E27FC236}">
              <a16:creationId xmlns:a16="http://schemas.microsoft.com/office/drawing/2014/main" id="{5DDABC23-9A3E-479C-9621-9A1FB892168A}"/>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37" name="TextBox 436">
          <a:extLst>
            <a:ext uri="{FF2B5EF4-FFF2-40B4-BE49-F238E27FC236}">
              <a16:creationId xmlns:a16="http://schemas.microsoft.com/office/drawing/2014/main" id="{11E5D06A-9635-4E60-9E3B-A476FC03D225}"/>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38" name="TextBox 437">
          <a:extLst>
            <a:ext uri="{FF2B5EF4-FFF2-40B4-BE49-F238E27FC236}">
              <a16:creationId xmlns:a16="http://schemas.microsoft.com/office/drawing/2014/main" id="{C7DC6041-1A0C-4715-B087-AD9A5BC8CF04}"/>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39" name="TextBox 438">
          <a:extLst>
            <a:ext uri="{FF2B5EF4-FFF2-40B4-BE49-F238E27FC236}">
              <a16:creationId xmlns:a16="http://schemas.microsoft.com/office/drawing/2014/main" id="{39862ADA-1569-4A32-BFB9-187551736D23}"/>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40" name="TextBox 439">
          <a:extLst>
            <a:ext uri="{FF2B5EF4-FFF2-40B4-BE49-F238E27FC236}">
              <a16:creationId xmlns:a16="http://schemas.microsoft.com/office/drawing/2014/main" id="{53F42B23-DEC2-4797-AC1F-0F910803974B}"/>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41" name="TextBox 440">
          <a:extLst>
            <a:ext uri="{FF2B5EF4-FFF2-40B4-BE49-F238E27FC236}">
              <a16:creationId xmlns:a16="http://schemas.microsoft.com/office/drawing/2014/main" id="{54C0F94E-8BFA-420D-A3E5-959FE1D0FA1E}"/>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42" name="TextBox 441">
          <a:extLst>
            <a:ext uri="{FF2B5EF4-FFF2-40B4-BE49-F238E27FC236}">
              <a16:creationId xmlns:a16="http://schemas.microsoft.com/office/drawing/2014/main" id="{56D1A7B1-C627-4EC5-9373-036E7D1C7499}"/>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43" name="TextBox 442">
          <a:extLst>
            <a:ext uri="{FF2B5EF4-FFF2-40B4-BE49-F238E27FC236}">
              <a16:creationId xmlns:a16="http://schemas.microsoft.com/office/drawing/2014/main" id="{B51D1F80-0567-463E-971E-0107C38C6863}"/>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44" name="TextBox 443">
          <a:extLst>
            <a:ext uri="{FF2B5EF4-FFF2-40B4-BE49-F238E27FC236}">
              <a16:creationId xmlns:a16="http://schemas.microsoft.com/office/drawing/2014/main" id="{8ED5F5E7-C1BD-42B4-9D01-A6AE54CFB58E}"/>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45" name="TextBox 444">
          <a:extLst>
            <a:ext uri="{FF2B5EF4-FFF2-40B4-BE49-F238E27FC236}">
              <a16:creationId xmlns:a16="http://schemas.microsoft.com/office/drawing/2014/main" id="{D4ECE9B5-4DA6-40E8-A431-8AB3F1BB52B7}"/>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46" name="TextBox 445">
          <a:extLst>
            <a:ext uri="{FF2B5EF4-FFF2-40B4-BE49-F238E27FC236}">
              <a16:creationId xmlns:a16="http://schemas.microsoft.com/office/drawing/2014/main" id="{F7F7BF28-DF9E-483F-BECE-0154A0FF9EF0}"/>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47" name="TextBox 446">
          <a:extLst>
            <a:ext uri="{FF2B5EF4-FFF2-40B4-BE49-F238E27FC236}">
              <a16:creationId xmlns:a16="http://schemas.microsoft.com/office/drawing/2014/main" id="{EBDE6B3C-AB18-48FA-83E5-B873CE356CF8}"/>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48" name="TextBox 447">
          <a:extLst>
            <a:ext uri="{FF2B5EF4-FFF2-40B4-BE49-F238E27FC236}">
              <a16:creationId xmlns:a16="http://schemas.microsoft.com/office/drawing/2014/main" id="{2931F780-9549-4CD1-8E13-A7B987744FE5}"/>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49" name="TextBox 448">
          <a:extLst>
            <a:ext uri="{FF2B5EF4-FFF2-40B4-BE49-F238E27FC236}">
              <a16:creationId xmlns:a16="http://schemas.microsoft.com/office/drawing/2014/main" id="{04943898-DC8D-4648-89AA-51AFE9162C7D}"/>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50" name="TextBox 449">
          <a:extLst>
            <a:ext uri="{FF2B5EF4-FFF2-40B4-BE49-F238E27FC236}">
              <a16:creationId xmlns:a16="http://schemas.microsoft.com/office/drawing/2014/main" id="{389A9057-3F36-450A-B0DF-CE114C08A861}"/>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51" name="TextBox 450">
          <a:extLst>
            <a:ext uri="{FF2B5EF4-FFF2-40B4-BE49-F238E27FC236}">
              <a16:creationId xmlns:a16="http://schemas.microsoft.com/office/drawing/2014/main" id="{97134F6A-4B37-4F97-9EE2-AFA98D85F182}"/>
            </a:ext>
          </a:extLst>
        </xdr:cNvPr>
        <xdr:cNvSpPr txBox="1"/>
      </xdr:nvSpPr>
      <xdr:spPr>
        <a:xfrm>
          <a:off x="8515085" y="3448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52" name="TextBox 451">
          <a:extLst>
            <a:ext uri="{FF2B5EF4-FFF2-40B4-BE49-F238E27FC236}">
              <a16:creationId xmlns:a16="http://schemas.microsoft.com/office/drawing/2014/main" id="{76F78A91-8028-41C9-81A6-B3C717C08740}"/>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53" name="TextBox 452">
          <a:extLst>
            <a:ext uri="{FF2B5EF4-FFF2-40B4-BE49-F238E27FC236}">
              <a16:creationId xmlns:a16="http://schemas.microsoft.com/office/drawing/2014/main" id="{4FF38B2E-E0A7-4CB0-AFB5-C1519E7E80E4}"/>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54" name="TextBox 453">
          <a:extLst>
            <a:ext uri="{FF2B5EF4-FFF2-40B4-BE49-F238E27FC236}">
              <a16:creationId xmlns:a16="http://schemas.microsoft.com/office/drawing/2014/main" id="{C953B0D6-3EAC-493C-BB9B-AB5834DD0AE5}"/>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55" name="TextBox 454">
          <a:extLst>
            <a:ext uri="{FF2B5EF4-FFF2-40B4-BE49-F238E27FC236}">
              <a16:creationId xmlns:a16="http://schemas.microsoft.com/office/drawing/2014/main" id="{1A9537F5-59B2-40D3-B849-D6FAE1B93569}"/>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56" name="TextBox 455">
          <a:extLst>
            <a:ext uri="{FF2B5EF4-FFF2-40B4-BE49-F238E27FC236}">
              <a16:creationId xmlns:a16="http://schemas.microsoft.com/office/drawing/2014/main" id="{0149E1BF-4106-4B62-BCD9-0201477FCB9A}"/>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57" name="TextBox 456">
          <a:extLst>
            <a:ext uri="{FF2B5EF4-FFF2-40B4-BE49-F238E27FC236}">
              <a16:creationId xmlns:a16="http://schemas.microsoft.com/office/drawing/2014/main" id="{AD1E4A73-20E3-4898-9EDB-13ED2BB2F195}"/>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58" name="TextBox 457">
          <a:extLst>
            <a:ext uri="{FF2B5EF4-FFF2-40B4-BE49-F238E27FC236}">
              <a16:creationId xmlns:a16="http://schemas.microsoft.com/office/drawing/2014/main" id="{77053FB3-5F2D-4DC3-AD72-6BFD43BD34E3}"/>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59" name="TextBox 458">
          <a:extLst>
            <a:ext uri="{FF2B5EF4-FFF2-40B4-BE49-F238E27FC236}">
              <a16:creationId xmlns:a16="http://schemas.microsoft.com/office/drawing/2014/main" id="{C63530F7-06DB-4D48-9724-8CD590F89944}"/>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60" name="TextBox 459">
          <a:extLst>
            <a:ext uri="{FF2B5EF4-FFF2-40B4-BE49-F238E27FC236}">
              <a16:creationId xmlns:a16="http://schemas.microsoft.com/office/drawing/2014/main" id="{1C2E91E4-F351-4F6D-AE57-D900939605B9}"/>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61" name="TextBox 460">
          <a:extLst>
            <a:ext uri="{FF2B5EF4-FFF2-40B4-BE49-F238E27FC236}">
              <a16:creationId xmlns:a16="http://schemas.microsoft.com/office/drawing/2014/main" id="{AA4EC683-EBA1-4A23-91C0-A1B4D9261EEF}"/>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62" name="TextBox 461">
          <a:extLst>
            <a:ext uri="{FF2B5EF4-FFF2-40B4-BE49-F238E27FC236}">
              <a16:creationId xmlns:a16="http://schemas.microsoft.com/office/drawing/2014/main" id="{89DBCDDF-F0ED-438C-94DA-1AD9CC5E79CB}"/>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63" name="TextBox 462">
          <a:extLst>
            <a:ext uri="{FF2B5EF4-FFF2-40B4-BE49-F238E27FC236}">
              <a16:creationId xmlns:a16="http://schemas.microsoft.com/office/drawing/2014/main" id="{EAC7712C-0110-4D47-B94A-7F7207334248}"/>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64" name="TextBox 463">
          <a:extLst>
            <a:ext uri="{FF2B5EF4-FFF2-40B4-BE49-F238E27FC236}">
              <a16:creationId xmlns:a16="http://schemas.microsoft.com/office/drawing/2014/main" id="{2D24EAAC-1220-4C47-B03D-6B736B0D0CF3}"/>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65" name="TextBox 464">
          <a:extLst>
            <a:ext uri="{FF2B5EF4-FFF2-40B4-BE49-F238E27FC236}">
              <a16:creationId xmlns:a16="http://schemas.microsoft.com/office/drawing/2014/main" id="{14C21896-106A-4DF0-822D-90F992D37600}"/>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66" name="TextBox 465">
          <a:extLst>
            <a:ext uri="{FF2B5EF4-FFF2-40B4-BE49-F238E27FC236}">
              <a16:creationId xmlns:a16="http://schemas.microsoft.com/office/drawing/2014/main" id="{B1D84EA9-731D-4EC0-ADAE-74E18878DB23}"/>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67" name="TextBox 466">
          <a:extLst>
            <a:ext uri="{FF2B5EF4-FFF2-40B4-BE49-F238E27FC236}">
              <a16:creationId xmlns:a16="http://schemas.microsoft.com/office/drawing/2014/main" id="{04F2C44C-02E3-449A-B32B-B91A224B8D63}"/>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68" name="TextBox 467">
          <a:extLst>
            <a:ext uri="{FF2B5EF4-FFF2-40B4-BE49-F238E27FC236}">
              <a16:creationId xmlns:a16="http://schemas.microsoft.com/office/drawing/2014/main" id="{B7B28BE1-73A6-4CFD-A276-FF4FB3EF3FCA}"/>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69" name="TextBox 468">
          <a:extLst>
            <a:ext uri="{FF2B5EF4-FFF2-40B4-BE49-F238E27FC236}">
              <a16:creationId xmlns:a16="http://schemas.microsoft.com/office/drawing/2014/main" id="{F263AE94-03E8-4E55-AE41-DA99ECDF6650}"/>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70" name="TextBox 469">
          <a:extLst>
            <a:ext uri="{FF2B5EF4-FFF2-40B4-BE49-F238E27FC236}">
              <a16:creationId xmlns:a16="http://schemas.microsoft.com/office/drawing/2014/main" id="{3F507801-45E5-4CB5-9CB1-58303881821E}"/>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71" name="TextBox 470">
          <a:extLst>
            <a:ext uri="{FF2B5EF4-FFF2-40B4-BE49-F238E27FC236}">
              <a16:creationId xmlns:a16="http://schemas.microsoft.com/office/drawing/2014/main" id="{02DA566E-8914-44A5-BE5C-5092E84C3010}"/>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72" name="TextBox 471">
          <a:extLst>
            <a:ext uri="{FF2B5EF4-FFF2-40B4-BE49-F238E27FC236}">
              <a16:creationId xmlns:a16="http://schemas.microsoft.com/office/drawing/2014/main" id="{A2D0F6F4-B1C9-4E9F-AD8D-AFC2993BDF60}"/>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73" name="TextBox 472">
          <a:extLst>
            <a:ext uri="{FF2B5EF4-FFF2-40B4-BE49-F238E27FC236}">
              <a16:creationId xmlns:a16="http://schemas.microsoft.com/office/drawing/2014/main" id="{AB368768-56C0-458B-93D0-5B1B909C81D3}"/>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74" name="TextBox 473">
          <a:extLst>
            <a:ext uri="{FF2B5EF4-FFF2-40B4-BE49-F238E27FC236}">
              <a16:creationId xmlns:a16="http://schemas.microsoft.com/office/drawing/2014/main" id="{011465CF-408E-4C1C-B280-D8D810006D8F}"/>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75" name="TextBox 474">
          <a:extLst>
            <a:ext uri="{FF2B5EF4-FFF2-40B4-BE49-F238E27FC236}">
              <a16:creationId xmlns:a16="http://schemas.microsoft.com/office/drawing/2014/main" id="{79B36B0F-420B-4045-98E8-F71AC1CD4068}"/>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76" name="TextBox 475">
          <a:extLst>
            <a:ext uri="{FF2B5EF4-FFF2-40B4-BE49-F238E27FC236}">
              <a16:creationId xmlns:a16="http://schemas.microsoft.com/office/drawing/2014/main" id="{71B2BC95-7E0F-40EC-B327-D1DE44690742}"/>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77" name="TextBox 476">
          <a:extLst>
            <a:ext uri="{FF2B5EF4-FFF2-40B4-BE49-F238E27FC236}">
              <a16:creationId xmlns:a16="http://schemas.microsoft.com/office/drawing/2014/main" id="{1459BDD4-2E0F-4A2A-8471-D8B3A66DF61B}"/>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78" name="TextBox 477">
          <a:extLst>
            <a:ext uri="{FF2B5EF4-FFF2-40B4-BE49-F238E27FC236}">
              <a16:creationId xmlns:a16="http://schemas.microsoft.com/office/drawing/2014/main" id="{4B45A51B-4470-46F3-8291-A708505B185F}"/>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79" name="TextBox 478">
          <a:extLst>
            <a:ext uri="{FF2B5EF4-FFF2-40B4-BE49-F238E27FC236}">
              <a16:creationId xmlns:a16="http://schemas.microsoft.com/office/drawing/2014/main" id="{4A109AAB-7E6D-4CBF-A457-36D7A19ECCFE}"/>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80" name="TextBox 479">
          <a:extLst>
            <a:ext uri="{FF2B5EF4-FFF2-40B4-BE49-F238E27FC236}">
              <a16:creationId xmlns:a16="http://schemas.microsoft.com/office/drawing/2014/main" id="{236600AA-23F0-43CE-9F38-B60914816E90}"/>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81" name="TextBox 480">
          <a:extLst>
            <a:ext uri="{FF2B5EF4-FFF2-40B4-BE49-F238E27FC236}">
              <a16:creationId xmlns:a16="http://schemas.microsoft.com/office/drawing/2014/main" id="{F96A9349-FE53-4F41-9B62-A3A197493A17}"/>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82" name="TextBox 481">
          <a:extLst>
            <a:ext uri="{FF2B5EF4-FFF2-40B4-BE49-F238E27FC236}">
              <a16:creationId xmlns:a16="http://schemas.microsoft.com/office/drawing/2014/main" id="{701FA249-1DE6-461F-BAE5-22FECFCB3C2C}"/>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83" name="TextBox 482">
          <a:extLst>
            <a:ext uri="{FF2B5EF4-FFF2-40B4-BE49-F238E27FC236}">
              <a16:creationId xmlns:a16="http://schemas.microsoft.com/office/drawing/2014/main" id="{8A307702-ACA7-47A4-B97D-E92F47878A10}"/>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84" name="TextBox 483">
          <a:extLst>
            <a:ext uri="{FF2B5EF4-FFF2-40B4-BE49-F238E27FC236}">
              <a16:creationId xmlns:a16="http://schemas.microsoft.com/office/drawing/2014/main" id="{759D6246-1922-406D-AEFC-CC2C64C14EDB}"/>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85" name="TextBox 484">
          <a:extLst>
            <a:ext uri="{FF2B5EF4-FFF2-40B4-BE49-F238E27FC236}">
              <a16:creationId xmlns:a16="http://schemas.microsoft.com/office/drawing/2014/main" id="{D58371DA-2CB2-4F84-BDCB-3BD8CE23CE84}"/>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86" name="TextBox 485">
          <a:extLst>
            <a:ext uri="{FF2B5EF4-FFF2-40B4-BE49-F238E27FC236}">
              <a16:creationId xmlns:a16="http://schemas.microsoft.com/office/drawing/2014/main" id="{FCB1C1D8-AE81-4C9E-8FCF-69683B5E986A}"/>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87" name="TextBox 486">
          <a:extLst>
            <a:ext uri="{FF2B5EF4-FFF2-40B4-BE49-F238E27FC236}">
              <a16:creationId xmlns:a16="http://schemas.microsoft.com/office/drawing/2014/main" id="{A17D2522-485B-4877-BFAF-4D316C65C6DE}"/>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88" name="TextBox 487">
          <a:extLst>
            <a:ext uri="{FF2B5EF4-FFF2-40B4-BE49-F238E27FC236}">
              <a16:creationId xmlns:a16="http://schemas.microsoft.com/office/drawing/2014/main" id="{1A232201-AB06-4912-86C1-2C8643924C25}"/>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89" name="TextBox 488">
          <a:extLst>
            <a:ext uri="{FF2B5EF4-FFF2-40B4-BE49-F238E27FC236}">
              <a16:creationId xmlns:a16="http://schemas.microsoft.com/office/drawing/2014/main" id="{CC57A65B-B70F-4167-B49B-7F349B24542A}"/>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90" name="TextBox 489">
          <a:extLst>
            <a:ext uri="{FF2B5EF4-FFF2-40B4-BE49-F238E27FC236}">
              <a16:creationId xmlns:a16="http://schemas.microsoft.com/office/drawing/2014/main" id="{C54E6881-163B-44AC-B388-B777B747F4DB}"/>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91" name="TextBox 490">
          <a:extLst>
            <a:ext uri="{FF2B5EF4-FFF2-40B4-BE49-F238E27FC236}">
              <a16:creationId xmlns:a16="http://schemas.microsoft.com/office/drawing/2014/main" id="{DA9802C1-C803-4BF1-973F-EDDB5C92C784}"/>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92" name="TextBox 491">
          <a:extLst>
            <a:ext uri="{FF2B5EF4-FFF2-40B4-BE49-F238E27FC236}">
              <a16:creationId xmlns:a16="http://schemas.microsoft.com/office/drawing/2014/main" id="{16891251-B350-4E5E-A3B6-1DB23FD40CF5}"/>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93" name="TextBox 492">
          <a:extLst>
            <a:ext uri="{FF2B5EF4-FFF2-40B4-BE49-F238E27FC236}">
              <a16:creationId xmlns:a16="http://schemas.microsoft.com/office/drawing/2014/main" id="{1B145EBF-DA56-48D6-A5A9-BE83CD566FA4}"/>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94" name="TextBox 493">
          <a:extLst>
            <a:ext uri="{FF2B5EF4-FFF2-40B4-BE49-F238E27FC236}">
              <a16:creationId xmlns:a16="http://schemas.microsoft.com/office/drawing/2014/main" id="{59838906-73A3-453A-A428-DF7513579233}"/>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95" name="TextBox 494">
          <a:extLst>
            <a:ext uri="{FF2B5EF4-FFF2-40B4-BE49-F238E27FC236}">
              <a16:creationId xmlns:a16="http://schemas.microsoft.com/office/drawing/2014/main" id="{D08D0A4B-9961-4365-A593-2225A5C91B04}"/>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96" name="TextBox 495">
          <a:extLst>
            <a:ext uri="{FF2B5EF4-FFF2-40B4-BE49-F238E27FC236}">
              <a16:creationId xmlns:a16="http://schemas.microsoft.com/office/drawing/2014/main" id="{A8665565-73DA-4AF7-8FCB-77A1F725012D}"/>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97" name="TextBox 496">
          <a:extLst>
            <a:ext uri="{FF2B5EF4-FFF2-40B4-BE49-F238E27FC236}">
              <a16:creationId xmlns:a16="http://schemas.microsoft.com/office/drawing/2014/main" id="{D2E7057B-CA0C-4F83-BD1A-22FC4037A071}"/>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98" name="TextBox 497">
          <a:extLst>
            <a:ext uri="{FF2B5EF4-FFF2-40B4-BE49-F238E27FC236}">
              <a16:creationId xmlns:a16="http://schemas.microsoft.com/office/drawing/2014/main" id="{68DF8724-7A30-4995-ABB2-A5A7FB2048AF}"/>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499" name="TextBox 498">
          <a:extLst>
            <a:ext uri="{FF2B5EF4-FFF2-40B4-BE49-F238E27FC236}">
              <a16:creationId xmlns:a16="http://schemas.microsoft.com/office/drawing/2014/main" id="{BB266AF8-422D-401C-8BC9-7777B4ACB0A9}"/>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00" name="TextBox 499">
          <a:extLst>
            <a:ext uri="{FF2B5EF4-FFF2-40B4-BE49-F238E27FC236}">
              <a16:creationId xmlns:a16="http://schemas.microsoft.com/office/drawing/2014/main" id="{F92453DD-117D-4E44-9A60-139564A3C7CE}"/>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01" name="TextBox 500">
          <a:extLst>
            <a:ext uri="{FF2B5EF4-FFF2-40B4-BE49-F238E27FC236}">
              <a16:creationId xmlns:a16="http://schemas.microsoft.com/office/drawing/2014/main" id="{A75266CA-A5E9-40EF-BD57-F8D15BAE8590}"/>
            </a:ext>
          </a:extLst>
        </xdr:cNvPr>
        <xdr:cNvSpPr txBox="1"/>
      </xdr:nvSpPr>
      <xdr:spPr>
        <a:xfrm>
          <a:off x="8515085" y="35980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02" name="TextBox 501">
          <a:extLst>
            <a:ext uri="{FF2B5EF4-FFF2-40B4-BE49-F238E27FC236}">
              <a16:creationId xmlns:a16="http://schemas.microsoft.com/office/drawing/2014/main" id="{157295EF-3A35-47DD-BCD5-77EE9321318A}"/>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03" name="TextBox 502">
          <a:extLst>
            <a:ext uri="{FF2B5EF4-FFF2-40B4-BE49-F238E27FC236}">
              <a16:creationId xmlns:a16="http://schemas.microsoft.com/office/drawing/2014/main" id="{D2A75A7F-E3F4-4B17-8AA0-4F70DB3E06BF}"/>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04" name="TextBox 503">
          <a:extLst>
            <a:ext uri="{FF2B5EF4-FFF2-40B4-BE49-F238E27FC236}">
              <a16:creationId xmlns:a16="http://schemas.microsoft.com/office/drawing/2014/main" id="{AEB05AAE-BB52-4E40-85C6-13BCCB2007E4}"/>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05" name="TextBox 504">
          <a:extLst>
            <a:ext uri="{FF2B5EF4-FFF2-40B4-BE49-F238E27FC236}">
              <a16:creationId xmlns:a16="http://schemas.microsoft.com/office/drawing/2014/main" id="{F09E3467-F993-4477-8091-6EC8DACDE3EB}"/>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06" name="TextBox 505">
          <a:extLst>
            <a:ext uri="{FF2B5EF4-FFF2-40B4-BE49-F238E27FC236}">
              <a16:creationId xmlns:a16="http://schemas.microsoft.com/office/drawing/2014/main" id="{9C86BD5F-DFF9-43E5-9D30-B1C68347D29B}"/>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07" name="TextBox 506">
          <a:extLst>
            <a:ext uri="{FF2B5EF4-FFF2-40B4-BE49-F238E27FC236}">
              <a16:creationId xmlns:a16="http://schemas.microsoft.com/office/drawing/2014/main" id="{7CA30981-9C4D-4467-BB12-BAE2162B0191}"/>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08" name="TextBox 507">
          <a:extLst>
            <a:ext uri="{FF2B5EF4-FFF2-40B4-BE49-F238E27FC236}">
              <a16:creationId xmlns:a16="http://schemas.microsoft.com/office/drawing/2014/main" id="{2F62A5BD-18E0-42AA-950E-5F95EE46236F}"/>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09" name="TextBox 508">
          <a:extLst>
            <a:ext uri="{FF2B5EF4-FFF2-40B4-BE49-F238E27FC236}">
              <a16:creationId xmlns:a16="http://schemas.microsoft.com/office/drawing/2014/main" id="{7D0A289A-4CC7-4878-8362-C494F1C571B0}"/>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10" name="TextBox 509">
          <a:extLst>
            <a:ext uri="{FF2B5EF4-FFF2-40B4-BE49-F238E27FC236}">
              <a16:creationId xmlns:a16="http://schemas.microsoft.com/office/drawing/2014/main" id="{A9223637-8226-41AD-90F5-2EB544795FC4}"/>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11" name="TextBox 510">
          <a:extLst>
            <a:ext uri="{FF2B5EF4-FFF2-40B4-BE49-F238E27FC236}">
              <a16:creationId xmlns:a16="http://schemas.microsoft.com/office/drawing/2014/main" id="{4E305612-B72C-4764-A983-3C720E01F0BC}"/>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12" name="TextBox 511">
          <a:extLst>
            <a:ext uri="{FF2B5EF4-FFF2-40B4-BE49-F238E27FC236}">
              <a16:creationId xmlns:a16="http://schemas.microsoft.com/office/drawing/2014/main" id="{2F22F82B-5BAE-470F-B460-B6712C526E1E}"/>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13" name="TextBox 512">
          <a:extLst>
            <a:ext uri="{FF2B5EF4-FFF2-40B4-BE49-F238E27FC236}">
              <a16:creationId xmlns:a16="http://schemas.microsoft.com/office/drawing/2014/main" id="{76F823E5-E960-4C4C-B8DC-03D436A86C8E}"/>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14" name="TextBox 513">
          <a:extLst>
            <a:ext uri="{FF2B5EF4-FFF2-40B4-BE49-F238E27FC236}">
              <a16:creationId xmlns:a16="http://schemas.microsoft.com/office/drawing/2014/main" id="{44AD0229-0D9F-4024-94EB-42265A67D9BD}"/>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15" name="TextBox 514">
          <a:extLst>
            <a:ext uri="{FF2B5EF4-FFF2-40B4-BE49-F238E27FC236}">
              <a16:creationId xmlns:a16="http://schemas.microsoft.com/office/drawing/2014/main" id="{E7E27F1E-D117-48C5-BD71-B69468D4022B}"/>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16" name="TextBox 515">
          <a:extLst>
            <a:ext uri="{FF2B5EF4-FFF2-40B4-BE49-F238E27FC236}">
              <a16:creationId xmlns:a16="http://schemas.microsoft.com/office/drawing/2014/main" id="{EB6B9ABA-C506-4784-984B-27F1782520EF}"/>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17" name="TextBox 516">
          <a:extLst>
            <a:ext uri="{FF2B5EF4-FFF2-40B4-BE49-F238E27FC236}">
              <a16:creationId xmlns:a16="http://schemas.microsoft.com/office/drawing/2014/main" id="{2B9CE13B-FC8B-43D6-B73C-3F7898E08E47}"/>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18" name="TextBox 517">
          <a:extLst>
            <a:ext uri="{FF2B5EF4-FFF2-40B4-BE49-F238E27FC236}">
              <a16:creationId xmlns:a16="http://schemas.microsoft.com/office/drawing/2014/main" id="{A5B24341-C861-4B9A-8E2F-28CE760C7930}"/>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19" name="TextBox 518">
          <a:extLst>
            <a:ext uri="{FF2B5EF4-FFF2-40B4-BE49-F238E27FC236}">
              <a16:creationId xmlns:a16="http://schemas.microsoft.com/office/drawing/2014/main" id="{1556476C-7F28-45C6-8298-6A28933A2434}"/>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20" name="TextBox 519">
          <a:extLst>
            <a:ext uri="{FF2B5EF4-FFF2-40B4-BE49-F238E27FC236}">
              <a16:creationId xmlns:a16="http://schemas.microsoft.com/office/drawing/2014/main" id="{C969DA99-F545-43DB-B605-F6F5932EF797}"/>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21" name="TextBox 520">
          <a:extLst>
            <a:ext uri="{FF2B5EF4-FFF2-40B4-BE49-F238E27FC236}">
              <a16:creationId xmlns:a16="http://schemas.microsoft.com/office/drawing/2014/main" id="{1E5E36C8-799E-44CA-8074-D75A1A5D1BCB}"/>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22" name="TextBox 521">
          <a:extLst>
            <a:ext uri="{FF2B5EF4-FFF2-40B4-BE49-F238E27FC236}">
              <a16:creationId xmlns:a16="http://schemas.microsoft.com/office/drawing/2014/main" id="{0FC7D7AF-A6B9-4AF0-9960-B60088E678DF}"/>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23" name="TextBox 522">
          <a:extLst>
            <a:ext uri="{FF2B5EF4-FFF2-40B4-BE49-F238E27FC236}">
              <a16:creationId xmlns:a16="http://schemas.microsoft.com/office/drawing/2014/main" id="{6BECDFC4-43F5-45B0-A9CE-35B903997A06}"/>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24" name="TextBox 523">
          <a:extLst>
            <a:ext uri="{FF2B5EF4-FFF2-40B4-BE49-F238E27FC236}">
              <a16:creationId xmlns:a16="http://schemas.microsoft.com/office/drawing/2014/main" id="{2A83F586-2933-407F-89C9-35FF57876B99}"/>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25" name="TextBox 524">
          <a:extLst>
            <a:ext uri="{FF2B5EF4-FFF2-40B4-BE49-F238E27FC236}">
              <a16:creationId xmlns:a16="http://schemas.microsoft.com/office/drawing/2014/main" id="{E495F040-8DA3-46BE-83AA-4A49CF480EF1}"/>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26" name="TextBox 525">
          <a:extLst>
            <a:ext uri="{FF2B5EF4-FFF2-40B4-BE49-F238E27FC236}">
              <a16:creationId xmlns:a16="http://schemas.microsoft.com/office/drawing/2014/main" id="{5005DBD4-4FDC-43AE-9BC8-D080E77E49BE}"/>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27" name="TextBox 526">
          <a:extLst>
            <a:ext uri="{FF2B5EF4-FFF2-40B4-BE49-F238E27FC236}">
              <a16:creationId xmlns:a16="http://schemas.microsoft.com/office/drawing/2014/main" id="{47D1A27C-F06E-4D13-BED9-2DC64C04D9AA}"/>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28" name="TextBox 527">
          <a:extLst>
            <a:ext uri="{FF2B5EF4-FFF2-40B4-BE49-F238E27FC236}">
              <a16:creationId xmlns:a16="http://schemas.microsoft.com/office/drawing/2014/main" id="{6A71C727-D08B-4013-B1F8-4DA9EA46AF2F}"/>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29" name="TextBox 528">
          <a:extLst>
            <a:ext uri="{FF2B5EF4-FFF2-40B4-BE49-F238E27FC236}">
              <a16:creationId xmlns:a16="http://schemas.microsoft.com/office/drawing/2014/main" id="{512F383B-92EA-491C-A626-ADB365FBA11E}"/>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30" name="TextBox 529">
          <a:extLst>
            <a:ext uri="{FF2B5EF4-FFF2-40B4-BE49-F238E27FC236}">
              <a16:creationId xmlns:a16="http://schemas.microsoft.com/office/drawing/2014/main" id="{22197E69-1250-4D87-A944-32C04E6C3E68}"/>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31" name="TextBox 530">
          <a:extLst>
            <a:ext uri="{FF2B5EF4-FFF2-40B4-BE49-F238E27FC236}">
              <a16:creationId xmlns:a16="http://schemas.microsoft.com/office/drawing/2014/main" id="{465720C5-BC76-4373-B0D8-B7EB49666042}"/>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32" name="TextBox 531">
          <a:extLst>
            <a:ext uri="{FF2B5EF4-FFF2-40B4-BE49-F238E27FC236}">
              <a16:creationId xmlns:a16="http://schemas.microsoft.com/office/drawing/2014/main" id="{CF53B6BA-F72F-4830-9692-C85C9F81414D}"/>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33" name="TextBox 532">
          <a:extLst>
            <a:ext uri="{FF2B5EF4-FFF2-40B4-BE49-F238E27FC236}">
              <a16:creationId xmlns:a16="http://schemas.microsoft.com/office/drawing/2014/main" id="{CBE6D44B-8C10-428E-9959-86CCE40EBACD}"/>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34" name="TextBox 533">
          <a:extLst>
            <a:ext uri="{FF2B5EF4-FFF2-40B4-BE49-F238E27FC236}">
              <a16:creationId xmlns:a16="http://schemas.microsoft.com/office/drawing/2014/main" id="{330BD2C6-675D-43F8-8C68-CB21B10EBA39}"/>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35" name="TextBox 534">
          <a:extLst>
            <a:ext uri="{FF2B5EF4-FFF2-40B4-BE49-F238E27FC236}">
              <a16:creationId xmlns:a16="http://schemas.microsoft.com/office/drawing/2014/main" id="{F4E48658-95D9-4A08-9E2D-7199A58FC2B0}"/>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36" name="TextBox 535">
          <a:extLst>
            <a:ext uri="{FF2B5EF4-FFF2-40B4-BE49-F238E27FC236}">
              <a16:creationId xmlns:a16="http://schemas.microsoft.com/office/drawing/2014/main" id="{F84CE06A-F526-4962-87BC-DC4115989E40}"/>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37" name="TextBox 536">
          <a:extLst>
            <a:ext uri="{FF2B5EF4-FFF2-40B4-BE49-F238E27FC236}">
              <a16:creationId xmlns:a16="http://schemas.microsoft.com/office/drawing/2014/main" id="{670CEC71-F9AD-4C19-9115-F71C62718674}"/>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38" name="TextBox 537">
          <a:extLst>
            <a:ext uri="{FF2B5EF4-FFF2-40B4-BE49-F238E27FC236}">
              <a16:creationId xmlns:a16="http://schemas.microsoft.com/office/drawing/2014/main" id="{461E1C2D-7055-4852-8369-EAE152B5F6D7}"/>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39" name="TextBox 538">
          <a:extLst>
            <a:ext uri="{FF2B5EF4-FFF2-40B4-BE49-F238E27FC236}">
              <a16:creationId xmlns:a16="http://schemas.microsoft.com/office/drawing/2014/main" id="{C63C0F37-8BEE-4D8F-83CC-D6D27787A943}"/>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40" name="TextBox 539">
          <a:extLst>
            <a:ext uri="{FF2B5EF4-FFF2-40B4-BE49-F238E27FC236}">
              <a16:creationId xmlns:a16="http://schemas.microsoft.com/office/drawing/2014/main" id="{0DF2353C-E4B3-4FA1-A218-05C76C045C78}"/>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41" name="TextBox 540">
          <a:extLst>
            <a:ext uri="{FF2B5EF4-FFF2-40B4-BE49-F238E27FC236}">
              <a16:creationId xmlns:a16="http://schemas.microsoft.com/office/drawing/2014/main" id="{0E79716E-FDEF-4624-8878-F3EE98AFC7C9}"/>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42" name="TextBox 541">
          <a:extLst>
            <a:ext uri="{FF2B5EF4-FFF2-40B4-BE49-F238E27FC236}">
              <a16:creationId xmlns:a16="http://schemas.microsoft.com/office/drawing/2014/main" id="{F60CF065-CF6D-4A0E-AE67-75A5F41B1855}"/>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43" name="TextBox 542">
          <a:extLst>
            <a:ext uri="{FF2B5EF4-FFF2-40B4-BE49-F238E27FC236}">
              <a16:creationId xmlns:a16="http://schemas.microsoft.com/office/drawing/2014/main" id="{334A4AF9-396B-4A11-B396-01B0E0C461CA}"/>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44" name="TextBox 543">
          <a:extLst>
            <a:ext uri="{FF2B5EF4-FFF2-40B4-BE49-F238E27FC236}">
              <a16:creationId xmlns:a16="http://schemas.microsoft.com/office/drawing/2014/main" id="{2225745E-EBF7-4EEF-8699-8AADE69DAD13}"/>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45" name="TextBox 544">
          <a:extLst>
            <a:ext uri="{FF2B5EF4-FFF2-40B4-BE49-F238E27FC236}">
              <a16:creationId xmlns:a16="http://schemas.microsoft.com/office/drawing/2014/main" id="{9872068D-22FC-4AFF-A980-2A668D349C5B}"/>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46" name="TextBox 545">
          <a:extLst>
            <a:ext uri="{FF2B5EF4-FFF2-40B4-BE49-F238E27FC236}">
              <a16:creationId xmlns:a16="http://schemas.microsoft.com/office/drawing/2014/main" id="{18AF6834-40FA-4524-BF22-4C6471DADC43}"/>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47" name="TextBox 546">
          <a:extLst>
            <a:ext uri="{FF2B5EF4-FFF2-40B4-BE49-F238E27FC236}">
              <a16:creationId xmlns:a16="http://schemas.microsoft.com/office/drawing/2014/main" id="{75D7C778-C1A0-409D-8624-70E931AAED0C}"/>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48" name="TextBox 547">
          <a:extLst>
            <a:ext uri="{FF2B5EF4-FFF2-40B4-BE49-F238E27FC236}">
              <a16:creationId xmlns:a16="http://schemas.microsoft.com/office/drawing/2014/main" id="{4126FA22-96E7-4D8B-A850-CBB91D181703}"/>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49" name="TextBox 548">
          <a:extLst>
            <a:ext uri="{FF2B5EF4-FFF2-40B4-BE49-F238E27FC236}">
              <a16:creationId xmlns:a16="http://schemas.microsoft.com/office/drawing/2014/main" id="{812BB807-5FE5-4705-A658-B1EF9C6A75F2}"/>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50" name="TextBox 549">
          <a:extLst>
            <a:ext uri="{FF2B5EF4-FFF2-40B4-BE49-F238E27FC236}">
              <a16:creationId xmlns:a16="http://schemas.microsoft.com/office/drawing/2014/main" id="{2229F6F9-7B98-44FF-9E58-84C2930BAA5F}"/>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51" name="TextBox 550">
          <a:extLst>
            <a:ext uri="{FF2B5EF4-FFF2-40B4-BE49-F238E27FC236}">
              <a16:creationId xmlns:a16="http://schemas.microsoft.com/office/drawing/2014/main" id="{83A485CE-EEF1-4E5A-BAB1-D30983B12F27}"/>
            </a:ext>
          </a:extLst>
        </xdr:cNvPr>
        <xdr:cNvSpPr txBox="1"/>
      </xdr:nvSpPr>
      <xdr:spPr>
        <a:xfrm>
          <a:off x="8515085" y="37480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52" name="TextBox 551">
          <a:extLst>
            <a:ext uri="{FF2B5EF4-FFF2-40B4-BE49-F238E27FC236}">
              <a16:creationId xmlns:a16="http://schemas.microsoft.com/office/drawing/2014/main" id="{EF64EA96-D8EC-43AB-8FD8-2146AFF85227}"/>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53" name="TextBox 552">
          <a:extLst>
            <a:ext uri="{FF2B5EF4-FFF2-40B4-BE49-F238E27FC236}">
              <a16:creationId xmlns:a16="http://schemas.microsoft.com/office/drawing/2014/main" id="{15DE0D83-C102-460D-8E3B-7804FA948C8A}"/>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54" name="TextBox 553">
          <a:extLst>
            <a:ext uri="{FF2B5EF4-FFF2-40B4-BE49-F238E27FC236}">
              <a16:creationId xmlns:a16="http://schemas.microsoft.com/office/drawing/2014/main" id="{37BC76DC-888F-4ED9-B722-852A120E30E0}"/>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55" name="TextBox 554">
          <a:extLst>
            <a:ext uri="{FF2B5EF4-FFF2-40B4-BE49-F238E27FC236}">
              <a16:creationId xmlns:a16="http://schemas.microsoft.com/office/drawing/2014/main" id="{ABF29786-7699-4D82-8479-5F23767BC0D7}"/>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56" name="TextBox 555">
          <a:extLst>
            <a:ext uri="{FF2B5EF4-FFF2-40B4-BE49-F238E27FC236}">
              <a16:creationId xmlns:a16="http://schemas.microsoft.com/office/drawing/2014/main" id="{2AE7293E-C53B-4D09-928F-B5E9C753CDE7}"/>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57" name="TextBox 556">
          <a:extLst>
            <a:ext uri="{FF2B5EF4-FFF2-40B4-BE49-F238E27FC236}">
              <a16:creationId xmlns:a16="http://schemas.microsoft.com/office/drawing/2014/main" id="{71675EE5-26D6-4410-A074-E35898D61EC6}"/>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58" name="TextBox 557">
          <a:extLst>
            <a:ext uri="{FF2B5EF4-FFF2-40B4-BE49-F238E27FC236}">
              <a16:creationId xmlns:a16="http://schemas.microsoft.com/office/drawing/2014/main" id="{8B1AED0A-A56E-4B8A-94AF-CC83D5102AFB}"/>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59" name="TextBox 558">
          <a:extLst>
            <a:ext uri="{FF2B5EF4-FFF2-40B4-BE49-F238E27FC236}">
              <a16:creationId xmlns:a16="http://schemas.microsoft.com/office/drawing/2014/main" id="{CF931262-7B8D-4A00-AEC7-3069E42715DD}"/>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60" name="TextBox 559">
          <a:extLst>
            <a:ext uri="{FF2B5EF4-FFF2-40B4-BE49-F238E27FC236}">
              <a16:creationId xmlns:a16="http://schemas.microsoft.com/office/drawing/2014/main" id="{8ECF0513-D363-4F2D-9E6E-3F270E66EFB7}"/>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61" name="TextBox 560">
          <a:extLst>
            <a:ext uri="{FF2B5EF4-FFF2-40B4-BE49-F238E27FC236}">
              <a16:creationId xmlns:a16="http://schemas.microsoft.com/office/drawing/2014/main" id="{ABA7CF5B-FA63-4F63-A3EC-B08E16819DE8}"/>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62" name="TextBox 561">
          <a:extLst>
            <a:ext uri="{FF2B5EF4-FFF2-40B4-BE49-F238E27FC236}">
              <a16:creationId xmlns:a16="http://schemas.microsoft.com/office/drawing/2014/main" id="{F8F6ED28-7C99-4470-B32A-78EE03B807B1}"/>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63" name="TextBox 562">
          <a:extLst>
            <a:ext uri="{FF2B5EF4-FFF2-40B4-BE49-F238E27FC236}">
              <a16:creationId xmlns:a16="http://schemas.microsoft.com/office/drawing/2014/main" id="{8D30DD56-620E-4928-B8B9-2716A8FC1910}"/>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64" name="TextBox 563">
          <a:extLst>
            <a:ext uri="{FF2B5EF4-FFF2-40B4-BE49-F238E27FC236}">
              <a16:creationId xmlns:a16="http://schemas.microsoft.com/office/drawing/2014/main" id="{5BA2C587-6FCC-482A-BE16-F2A47B0301BD}"/>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65" name="TextBox 564">
          <a:extLst>
            <a:ext uri="{FF2B5EF4-FFF2-40B4-BE49-F238E27FC236}">
              <a16:creationId xmlns:a16="http://schemas.microsoft.com/office/drawing/2014/main" id="{EA8C8DB2-5FBA-46AD-88EA-E6020198853F}"/>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66" name="TextBox 565">
          <a:extLst>
            <a:ext uri="{FF2B5EF4-FFF2-40B4-BE49-F238E27FC236}">
              <a16:creationId xmlns:a16="http://schemas.microsoft.com/office/drawing/2014/main" id="{D49F1EC8-57FF-4B9D-A360-C07AD515015A}"/>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67" name="TextBox 566">
          <a:extLst>
            <a:ext uri="{FF2B5EF4-FFF2-40B4-BE49-F238E27FC236}">
              <a16:creationId xmlns:a16="http://schemas.microsoft.com/office/drawing/2014/main" id="{608FFA13-3423-4638-AB6F-0F5EB2095B3F}"/>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68" name="TextBox 567">
          <a:extLst>
            <a:ext uri="{FF2B5EF4-FFF2-40B4-BE49-F238E27FC236}">
              <a16:creationId xmlns:a16="http://schemas.microsoft.com/office/drawing/2014/main" id="{A7F296D0-5687-47EF-9EDB-D311AA91C47C}"/>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69" name="TextBox 568">
          <a:extLst>
            <a:ext uri="{FF2B5EF4-FFF2-40B4-BE49-F238E27FC236}">
              <a16:creationId xmlns:a16="http://schemas.microsoft.com/office/drawing/2014/main" id="{DFAAB388-992F-44B9-AE10-3EA47E726AA7}"/>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70" name="TextBox 569">
          <a:extLst>
            <a:ext uri="{FF2B5EF4-FFF2-40B4-BE49-F238E27FC236}">
              <a16:creationId xmlns:a16="http://schemas.microsoft.com/office/drawing/2014/main" id="{8456DDF3-7724-42E3-BFED-BABBF7AD9E7F}"/>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71" name="TextBox 570">
          <a:extLst>
            <a:ext uri="{FF2B5EF4-FFF2-40B4-BE49-F238E27FC236}">
              <a16:creationId xmlns:a16="http://schemas.microsoft.com/office/drawing/2014/main" id="{5A533AF9-87C9-40DD-87C4-7B11449A7585}"/>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72" name="TextBox 571">
          <a:extLst>
            <a:ext uri="{FF2B5EF4-FFF2-40B4-BE49-F238E27FC236}">
              <a16:creationId xmlns:a16="http://schemas.microsoft.com/office/drawing/2014/main" id="{B399A3FB-CEF9-4577-AD3A-06CBC3A309AE}"/>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73" name="TextBox 572">
          <a:extLst>
            <a:ext uri="{FF2B5EF4-FFF2-40B4-BE49-F238E27FC236}">
              <a16:creationId xmlns:a16="http://schemas.microsoft.com/office/drawing/2014/main" id="{3BA92308-6DDE-44F4-8B05-C8E7900AF554}"/>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74" name="TextBox 573">
          <a:extLst>
            <a:ext uri="{FF2B5EF4-FFF2-40B4-BE49-F238E27FC236}">
              <a16:creationId xmlns:a16="http://schemas.microsoft.com/office/drawing/2014/main" id="{D26F695B-CC2A-498F-8384-7C92A3E20581}"/>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75" name="TextBox 574">
          <a:extLst>
            <a:ext uri="{FF2B5EF4-FFF2-40B4-BE49-F238E27FC236}">
              <a16:creationId xmlns:a16="http://schemas.microsoft.com/office/drawing/2014/main" id="{D7E5A378-E3B3-4F33-9883-698A92E38321}"/>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76" name="TextBox 575">
          <a:extLst>
            <a:ext uri="{FF2B5EF4-FFF2-40B4-BE49-F238E27FC236}">
              <a16:creationId xmlns:a16="http://schemas.microsoft.com/office/drawing/2014/main" id="{B8F081FD-5B4F-45A7-BDAD-29C3824A04EA}"/>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77" name="TextBox 576">
          <a:extLst>
            <a:ext uri="{FF2B5EF4-FFF2-40B4-BE49-F238E27FC236}">
              <a16:creationId xmlns:a16="http://schemas.microsoft.com/office/drawing/2014/main" id="{F9E89DD7-3089-411B-AD01-48CED952C462}"/>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78" name="TextBox 577">
          <a:extLst>
            <a:ext uri="{FF2B5EF4-FFF2-40B4-BE49-F238E27FC236}">
              <a16:creationId xmlns:a16="http://schemas.microsoft.com/office/drawing/2014/main" id="{FEBC42F5-06CA-4317-8947-0773F28AFB94}"/>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79" name="TextBox 578">
          <a:extLst>
            <a:ext uri="{FF2B5EF4-FFF2-40B4-BE49-F238E27FC236}">
              <a16:creationId xmlns:a16="http://schemas.microsoft.com/office/drawing/2014/main" id="{925D7587-52DF-4B84-9A9C-111E6AA0B2A7}"/>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80" name="TextBox 579">
          <a:extLst>
            <a:ext uri="{FF2B5EF4-FFF2-40B4-BE49-F238E27FC236}">
              <a16:creationId xmlns:a16="http://schemas.microsoft.com/office/drawing/2014/main" id="{87E7CC0C-7B28-44DC-8915-B12DE1E6E008}"/>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81" name="TextBox 580">
          <a:extLst>
            <a:ext uri="{FF2B5EF4-FFF2-40B4-BE49-F238E27FC236}">
              <a16:creationId xmlns:a16="http://schemas.microsoft.com/office/drawing/2014/main" id="{2E4C93D5-F10A-46C9-BC7F-2BB566C0B154}"/>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82" name="TextBox 581">
          <a:extLst>
            <a:ext uri="{FF2B5EF4-FFF2-40B4-BE49-F238E27FC236}">
              <a16:creationId xmlns:a16="http://schemas.microsoft.com/office/drawing/2014/main" id="{EE55147C-0FAF-4D17-888B-DF2352954FEA}"/>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83" name="TextBox 582">
          <a:extLst>
            <a:ext uri="{FF2B5EF4-FFF2-40B4-BE49-F238E27FC236}">
              <a16:creationId xmlns:a16="http://schemas.microsoft.com/office/drawing/2014/main" id="{5CD2F630-CBDB-4DB4-B715-04EF682D6AA1}"/>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84" name="TextBox 583">
          <a:extLst>
            <a:ext uri="{FF2B5EF4-FFF2-40B4-BE49-F238E27FC236}">
              <a16:creationId xmlns:a16="http://schemas.microsoft.com/office/drawing/2014/main" id="{4B653D97-0AD1-4D52-AC16-C26CC25347A2}"/>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85" name="TextBox 584">
          <a:extLst>
            <a:ext uri="{FF2B5EF4-FFF2-40B4-BE49-F238E27FC236}">
              <a16:creationId xmlns:a16="http://schemas.microsoft.com/office/drawing/2014/main" id="{595CD829-BF81-4C39-897F-2C4D0DFC8DE2}"/>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86" name="TextBox 585">
          <a:extLst>
            <a:ext uri="{FF2B5EF4-FFF2-40B4-BE49-F238E27FC236}">
              <a16:creationId xmlns:a16="http://schemas.microsoft.com/office/drawing/2014/main" id="{A59E8950-DD92-466F-AD75-3C456DCBE09C}"/>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87" name="TextBox 586">
          <a:extLst>
            <a:ext uri="{FF2B5EF4-FFF2-40B4-BE49-F238E27FC236}">
              <a16:creationId xmlns:a16="http://schemas.microsoft.com/office/drawing/2014/main" id="{4EF6B99A-381C-4C4C-82D7-85189C5453FB}"/>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88" name="TextBox 587">
          <a:extLst>
            <a:ext uri="{FF2B5EF4-FFF2-40B4-BE49-F238E27FC236}">
              <a16:creationId xmlns:a16="http://schemas.microsoft.com/office/drawing/2014/main" id="{713F9509-B56C-46B8-BFD8-BCCA6E5B66B9}"/>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89" name="TextBox 588">
          <a:extLst>
            <a:ext uri="{FF2B5EF4-FFF2-40B4-BE49-F238E27FC236}">
              <a16:creationId xmlns:a16="http://schemas.microsoft.com/office/drawing/2014/main" id="{373B497C-454D-41FB-85D9-60366D28C51C}"/>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90" name="TextBox 589">
          <a:extLst>
            <a:ext uri="{FF2B5EF4-FFF2-40B4-BE49-F238E27FC236}">
              <a16:creationId xmlns:a16="http://schemas.microsoft.com/office/drawing/2014/main" id="{2DB47D93-F0BA-46A5-B48E-D074B063E717}"/>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91" name="TextBox 590">
          <a:extLst>
            <a:ext uri="{FF2B5EF4-FFF2-40B4-BE49-F238E27FC236}">
              <a16:creationId xmlns:a16="http://schemas.microsoft.com/office/drawing/2014/main" id="{239884D2-E29A-41BA-B2EB-BC1421A6EFDE}"/>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92" name="TextBox 591">
          <a:extLst>
            <a:ext uri="{FF2B5EF4-FFF2-40B4-BE49-F238E27FC236}">
              <a16:creationId xmlns:a16="http://schemas.microsoft.com/office/drawing/2014/main" id="{C9638620-A29A-464D-97ED-21D350DA08EA}"/>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93" name="TextBox 592">
          <a:extLst>
            <a:ext uri="{FF2B5EF4-FFF2-40B4-BE49-F238E27FC236}">
              <a16:creationId xmlns:a16="http://schemas.microsoft.com/office/drawing/2014/main" id="{3C94D23E-FA87-482B-814F-C72083D20FE9}"/>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94" name="TextBox 593">
          <a:extLst>
            <a:ext uri="{FF2B5EF4-FFF2-40B4-BE49-F238E27FC236}">
              <a16:creationId xmlns:a16="http://schemas.microsoft.com/office/drawing/2014/main" id="{81001A59-93F9-4A51-875C-6F67A6571ED6}"/>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95" name="TextBox 594">
          <a:extLst>
            <a:ext uri="{FF2B5EF4-FFF2-40B4-BE49-F238E27FC236}">
              <a16:creationId xmlns:a16="http://schemas.microsoft.com/office/drawing/2014/main" id="{A75317DC-3D95-4926-B31E-5138149D07D1}"/>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96" name="TextBox 595">
          <a:extLst>
            <a:ext uri="{FF2B5EF4-FFF2-40B4-BE49-F238E27FC236}">
              <a16:creationId xmlns:a16="http://schemas.microsoft.com/office/drawing/2014/main" id="{3F090000-CA21-475C-A0D8-E18F85C9FE3A}"/>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97" name="TextBox 596">
          <a:extLst>
            <a:ext uri="{FF2B5EF4-FFF2-40B4-BE49-F238E27FC236}">
              <a16:creationId xmlns:a16="http://schemas.microsoft.com/office/drawing/2014/main" id="{21912B6B-BBB6-4ECF-95D1-6BCBD49F5C3D}"/>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98" name="TextBox 597">
          <a:extLst>
            <a:ext uri="{FF2B5EF4-FFF2-40B4-BE49-F238E27FC236}">
              <a16:creationId xmlns:a16="http://schemas.microsoft.com/office/drawing/2014/main" id="{D484D100-4EB3-4F56-8F8B-37A6012EABA3}"/>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599" name="TextBox 598">
          <a:extLst>
            <a:ext uri="{FF2B5EF4-FFF2-40B4-BE49-F238E27FC236}">
              <a16:creationId xmlns:a16="http://schemas.microsoft.com/office/drawing/2014/main" id="{1BE53784-5B43-48E7-BDCF-DAEF8BBEF194}"/>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600" name="TextBox 599">
          <a:extLst>
            <a:ext uri="{FF2B5EF4-FFF2-40B4-BE49-F238E27FC236}">
              <a16:creationId xmlns:a16="http://schemas.microsoft.com/office/drawing/2014/main" id="{CA7ED47D-DA77-49A4-A370-2438CE74924A}"/>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573</xdr:row>
      <xdr:rowOff>0</xdr:rowOff>
    </xdr:from>
    <xdr:ext cx="65" cy="172227"/>
    <xdr:sp macro="" textlink="">
      <xdr:nvSpPr>
        <xdr:cNvPr id="601" name="TextBox 600">
          <a:extLst>
            <a:ext uri="{FF2B5EF4-FFF2-40B4-BE49-F238E27FC236}">
              <a16:creationId xmlns:a16="http://schemas.microsoft.com/office/drawing/2014/main" id="{8FE30859-E1C1-4DC6-A04F-1936088AE759}"/>
            </a:ext>
          </a:extLst>
        </xdr:cNvPr>
        <xdr:cNvSpPr txBox="1"/>
      </xdr:nvSpPr>
      <xdr:spPr>
        <a:xfrm>
          <a:off x="8515085" y="38981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02" name="TextBox 601">
          <a:extLst>
            <a:ext uri="{FF2B5EF4-FFF2-40B4-BE49-F238E27FC236}">
              <a16:creationId xmlns:a16="http://schemas.microsoft.com/office/drawing/2014/main" id="{56FB0A05-E4EE-4BE8-9377-2839371EAB4A}"/>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03" name="TextBox 602">
          <a:extLst>
            <a:ext uri="{FF2B5EF4-FFF2-40B4-BE49-F238E27FC236}">
              <a16:creationId xmlns:a16="http://schemas.microsoft.com/office/drawing/2014/main" id="{321AE34E-B9FA-4BCC-819D-7CB34C9CFF26}"/>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04" name="TextBox 603">
          <a:extLst>
            <a:ext uri="{FF2B5EF4-FFF2-40B4-BE49-F238E27FC236}">
              <a16:creationId xmlns:a16="http://schemas.microsoft.com/office/drawing/2014/main" id="{AB8B617C-82C9-421B-B118-B53C7EBADEE7}"/>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05" name="TextBox 604">
          <a:extLst>
            <a:ext uri="{FF2B5EF4-FFF2-40B4-BE49-F238E27FC236}">
              <a16:creationId xmlns:a16="http://schemas.microsoft.com/office/drawing/2014/main" id="{6FBF4892-8280-4376-A2F1-B4C3C9FC8709}"/>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06" name="TextBox 605">
          <a:extLst>
            <a:ext uri="{FF2B5EF4-FFF2-40B4-BE49-F238E27FC236}">
              <a16:creationId xmlns:a16="http://schemas.microsoft.com/office/drawing/2014/main" id="{A570CF69-B0F6-4534-843A-2D09835C3FC7}"/>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07" name="TextBox 606">
          <a:extLst>
            <a:ext uri="{FF2B5EF4-FFF2-40B4-BE49-F238E27FC236}">
              <a16:creationId xmlns:a16="http://schemas.microsoft.com/office/drawing/2014/main" id="{E0E0BE8B-97A2-4F28-813D-5F7850AB57DC}"/>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08" name="TextBox 607">
          <a:extLst>
            <a:ext uri="{FF2B5EF4-FFF2-40B4-BE49-F238E27FC236}">
              <a16:creationId xmlns:a16="http://schemas.microsoft.com/office/drawing/2014/main" id="{F77C96BE-5CBF-4F4E-B1FA-466F3175E276}"/>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09" name="TextBox 608">
          <a:extLst>
            <a:ext uri="{FF2B5EF4-FFF2-40B4-BE49-F238E27FC236}">
              <a16:creationId xmlns:a16="http://schemas.microsoft.com/office/drawing/2014/main" id="{05FCB4E1-F293-4A29-9468-C4F7BE3BD31D}"/>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10" name="TextBox 609">
          <a:extLst>
            <a:ext uri="{FF2B5EF4-FFF2-40B4-BE49-F238E27FC236}">
              <a16:creationId xmlns:a16="http://schemas.microsoft.com/office/drawing/2014/main" id="{372579CE-BEE3-4B37-9562-965B018C44F0}"/>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11" name="TextBox 610">
          <a:extLst>
            <a:ext uri="{FF2B5EF4-FFF2-40B4-BE49-F238E27FC236}">
              <a16:creationId xmlns:a16="http://schemas.microsoft.com/office/drawing/2014/main" id="{A89AA22E-F94D-4EE6-82E4-C39CFEB39EFD}"/>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12" name="TextBox 611">
          <a:extLst>
            <a:ext uri="{FF2B5EF4-FFF2-40B4-BE49-F238E27FC236}">
              <a16:creationId xmlns:a16="http://schemas.microsoft.com/office/drawing/2014/main" id="{24323174-C55D-4718-A72C-188EDC64C028}"/>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13" name="TextBox 612">
          <a:extLst>
            <a:ext uri="{FF2B5EF4-FFF2-40B4-BE49-F238E27FC236}">
              <a16:creationId xmlns:a16="http://schemas.microsoft.com/office/drawing/2014/main" id="{D7E7B70B-554A-4BC7-A98B-5092AA55B963}"/>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14" name="TextBox 613">
          <a:extLst>
            <a:ext uri="{FF2B5EF4-FFF2-40B4-BE49-F238E27FC236}">
              <a16:creationId xmlns:a16="http://schemas.microsoft.com/office/drawing/2014/main" id="{6B29E943-D5D3-4BB3-B1A5-341C9E424FD4}"/>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15" name="TextBox 614">
          <a:extLst>
            <a:ext uri="{FF2B5EF4-FFF2-40B4-BE49-F238E27FC236}">
              <a16:creationId xmlns:a16="http://schemas.microsoft.com/office/drawing/2014/main" id="{78D06563-A389-4884-B022-2576EC5A6A64}"/>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16" name="TextBox 615">
          <a:extLst>
            <a:ext uri="{FF2B5EF4-FFF2-40B4-BE49-F238E27FC236}">
              <a16:creationId xmlns:a16="http://schemas.microsoft.com/office/drawing/2014/main" id="{4B565242-D8B4-4855-BDC1-557CE425294B}"/>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17" name="TextBox 616">
          <a:extLst>
            <a:ext uri="{FF2B5EF4-FFF2-40B4-BE49-F238E27FC236}">
              <a16:creationId xmlns:a16="http://schemas.microsoft.com/office/drawing/2014/main" id="{83430A1A-1E24-4C92-B154-EC081114DA3D}"/>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18" name="TextBox 617">
          <a:extLst>
            <a:ext uri="{FF2B5EF4-FFF2-40B4-BE49-F238E27FC236}">
              <a16:creationId xmlns:a16="http://schemas.microsoft.com/office/drawing/2014/main" id="{05ACF4FF-6EE7-4F44-8A5C-EC888E89BC4F}"/>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19" name="TextBox 618">
          <a:extLst>
            <a:ext uri="{FF2B5EF4-FFF2-40B4-BE49-F238E27FC236}">
              <a16:creationId xmlns:a16="http://schemas.microsoft.com/office/drawing/2014/main" id="{F0DFD59B-8584-4929-8CC6-9EF6ACCFD60D}"/>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20" name="TextBox 619">
          <a:extLst>
            <a:ext uri="{FF2B5EF4-FFF2-40B4-BE49-F238E27FC236}">
              <a16:creationId xmlns:a16="http://schemas.microsoft.com/office/drawing/2014/main" id="{92755D17-0B8D-4B38-BF0A-6139CCF790A1}"/>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21" name="TextBox 620">
          <a:extLst>
            <a:ext uri="{FF2B5EF4-FFF2-40B4-BE49-F238E27FC236}">
              <a16:creationId xmlns:a16="http://schemas.microsoft.com/office/drawing/2014/main" id="{6F13F1B1-CB1D-41C0-A7FD-9F61592984B7}"/>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22" name="TextBox 621">
          <a:extLst>
            <a:ext uri="{FF2B5EF4-FFF2-40B4-BE49-F238E27FC236}">
              <a16:creationId xmlns:a16="http://schemas.microsoft.com/office/drawing/2014/main" id="{BDDD7553-ED14-466E-BB3D-1BA1AA3BEB80}"/>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23" name="TextBox 622">
          <a:extLst>
            <a:ext uri="{FF2B5EF4-FFF2-40B4-BE49-F238E27FC236}">
              <a16:creationId xmlns:a16="http://schemas.microsoft.com/office/drawing/2014/main" id="{F7FE5D2D-370C-4AF2-8A18-4490CB733EF6}"/>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24" name="TextBox 623">
          <a:extLst>
            <a:ext uri="{FF2B5EF4-FFF2-40B4-BE49-F238E27FC236}">
              <a16:creationId xmlns:a16="http://schemas.microsoft.com/office/drawing/2014/main" id="{737ABFF2-A9F6-44D0-A225-D893378C8179}"/>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25" name="TextBox 624">
          <a:extLst>
            <a:ext uri="{FF2B5EF4-FFF2-40B4-BE49-F238E27FC236}">
              <a16:creationId xmlns:a16="http://schemas.microsoft.com/office/drawing/2014/main" id="{F13272CB-C700-491F-9E0A-827A4BCB21D8}"/>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26" name="TextBox 625">
          <a:extLst>
            <a:ext uri="{FF2B5EF4-FFF2-40B4-BE49-F238E27FC236}">
              <a16:creationId xmlns:a16="http://schemas.microsoft.com/office/drawing/2014/main" id="{FB66A4FA-C81D-436F-88A4-367180B8445E}"/>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27" name="TextBox 626">
          <a:extLst>
            <a:ext uri="{FF2B5EF4-FFF2-40B4-BE49-F238E27FC236}">
              <a16:creationId xmlns:a16="http://schemas.microsoft.com/office/drawing/2014/main" id="{0308FC47-EA86-4D67-959C-E6E6DE3D1BFF}"/>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28" name="TextBox 627">
          <a:extLst>
            <a:ext uri="{FF2B5EF4-FFF2-40B4-BE49-F238E27FC236}">
              <a16:creationId xmlns:a16="http://schemas.microsoft.com/office/drawing/2014/main" id="{D0E8FD1E-0F17-438D-80AB-68225BAED80C}"/>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29" name="TextBox 628">
          <a:extLst>
            <a:ext uri="{FF2B5EF4-FFF2-40B4-BE49-F238E27FC236}">
              <a16:creationId xmlns:a16="http://schemas.microsoft.com/office/drawing/2014/main" id="{CEDF84FA-2516-487D-B1E5-323D3C484D2E}"/>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30" name="TextBox 629">
          <a:extLst>
            <a:ext uri="{FF2B5EF4-FFF2-40B4-BE49-F238E27FC236}">
              <a16:creationId xmlns:a16="http://schemas.microsoft.com/office/drawing/2014/main" id="{A8C91F37-AF4D-4A52-A4CB-C17880F99F0E}"/>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31" name="TextBox 630">
          <a:extLst>
            <a:ext uri="{FF2B5EF4-FFF2-40B4-BE49-F238E27FC236}">
              <a16:creationId xmlns:a16="http://schemas.microsoft.com/office/drawing/2014/main" id="{914EF993-30C7-483F-B8A9-46387539470A}"/>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32" name="TextBox 631">
          <a:extLst>
            <a:ext uri="{FF2B5EF4-FFF2-40B4-BE49-F238E27FC236}">
              <a16:creationId xmlns:a16="http://schemas.microsoft.com/office/drawing/2014/main" id="{FF81D53D-0ED6-46D0-9905-6943B185EE11}"/>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33" name="TextBox 632">
          <a:extLst>
            <a:ext uri="{FF2B5EF4-FFF2-40B4-BE49-F238E27FC236}">
              <a16:creationId xmlns:a16="http://schemas.microsoft.com/office/drawing/2014/main" id="{2D56267E-437F-43E6-963F-4FECC86E7FA3}"/>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34" name="TextBox 633">
          <a:extLst>
            <a:ext uri="{FF2B5EF4-FFF2-40B4-BE49-F238E27FC236}">
              <a16:creationId xmlns:a16="http://schemas.microsoft.com/office/drawing/2014/main" id="{FFD662F7-42B7-4E33-85D2-642CBB436007}"/>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35" name="TextBox 634">
          <a:extLst>
            <a:ext uri="{FF2B5EF4-FFF2-40B4-BE49-F238E27FC236}">
              <a16:creationId xmlns:a16="http://schemas.microsoft.com/office/drawing/2014/main" id="{D3CDB0E5-3761-41C7-87D2-F04154511EAF}"/>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36" name="TextBox 635">
          <a:extLst>
            <a:ext uri="{FF2B5EF4-FFF2-40B4-BE49-F238E27FC236}">
              <a16:creationId xmlns:a16="http://schemas.microsoft.com/office/drawing/2014/main" id="{7D3E56C1-26BA-40BB-9C5B-B9DB1C6BE50E}"/>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37" name="TextBox 636">
          <a:extLst>
            <a:ext uri="{FF2B5EF4-FFF2-40B4-BE49-F238E27FC236}">
              <a16:creationId xmlns:a16="http://schemas.microsoft.com/office/drawing/2014/main" id="{A69B5827-A1D6-4C4A-9262-A5147A3A48E6}"/>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38" name="TextBox 637">
          <a:extLst>
            <a:ext uri="{FF2B5EF4-FFF2-40B4-BE49-F238E27FC236}">
              <a16:creationId xmlns:a16="http://schemas.microsoft.com/office/drawing/2014/main" id="{768CCBA1-61D8-401D-B246-48BD5472F78C}"/>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39" name="TextBox 638">
          <a:extLst>
            <a:ext uri="{FF2B5EF4-FFF2-40B4-BE49-F238E27FC236}">
              <a16:creationId xmlns:a16="http://schemas.microsoft.com/office/drawing/2014/main" id="{757DEEFB-8D67-455F-B003-64E259444167}"/>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40" name="TextBox 639">
          <a:extLst>
            <a:ext uri="{FF2B5EF4-FFF2-40B4-BE49-F238E27FC236}">
              <a16:creationId xmlns:a16="http://schemas.microsoft.com/office/drawing/2014/main" id="{4D48CADA-CD0E-4DE1-878E-4AC877444274}"/>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41" name="TextBox 640">
          <a:extLst>
            <a:ext uri="{FF2B5EF4-FFF2-40B4-BE49-F238E27FC236}">
              <a16:creationId xmlns:a16="http://schemas.microsoft.com/office/drawing/2014/main" id="{D313365E-06DE-434D-8B97-A5298689753F}"/>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42" name="TextBox 641">
          <a:extLst>
            <a:ext uri="{FF2B5EF4-FFF2-40B4-BE49-F238E27FC236}">
              <a16:creationId xmlns:a16="http://schemas.microsoft.com/office/drawing/2014/main" id="{3E84ADC8-EFFB-4B7B-9567-C697947F6859}"/>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43" name="TextBox 642">
          <a:extLst>
            <a:ext uri="{FF2B5EF4-FFF2-40B4-BE49-F238E27FC236}">
              <a16:creationId xmlns:a16="http://schemas.microsoft.com/office/drawing/2014/main" id="{9767BE6A-EB3A-40B8-AC96-9D97C0F4AE7C}"/>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44" name="TextBox 643">
          <a:extLst>
            <a:ext uri="{FF2B5EF4-FFF2-40B4-BE49-F238E27FC236}">
              <a16:creationId xmlns:a16="http://schemas.microsoft.com/office/drawing/2014/main" id="{FE4EF8FD-9C9C-4D58-B7FA-B165461491F2}"/>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45" name="TextBox 644">
          <a:extLst>
            <a:ext uri="{FF2B5EF4-FFF2-40B4-BE49-F238E27FC236}">
              <a16:creationId xmlns:a16="http://schemas.microsoft.com/office/drawing/2014/main" id="{91AECA8F-7C9E-4E2B-A078-4A4878EC8B4D}"/>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46" name="TextBox 645">
          <a:extLst>
            <a:ext uri="{FF2B5EF4-FFF2-40B4-BE49-F238E27FC236}">
              <a16:creationId xmlns:a16="http://schemas.microsoft.com/office/drawing/2014/main" id="{AE0E4B07-F2D9-48D1-B687-195623E10250}"/>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47" name="TextBox 646">
          <a:extLst>
            <a:ext uri="{FF2B5EF4-FFF2-40B4-BE49-F238E27FC236}">
              <a16:creationId xmlns:a16="http://schemas.microsoft.com/office/drawing/2014/main" id="{9CBFF957-58CE-4628-B7EA-EB451A5E7CB5}"/>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48" name="TextBox 647">
          <a:extLst>
            <a:ext uri="{FF2B5EF4-FFF2-40B4-BE49-F238E27FC236}">
              <a16:creationId xmlns:a16="http://schemas.microsoft.com/office/drawing/2014/main" id="{6FDC2E27-A34F-4A3C-85F7-21865151C030}"/>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49" name="TextBox 648">
          <a:extLst>
            <a:ext uri="{FF2B5EF4-FFF2-40B4-BE49-F238E27FC236}">
              <a16:creationId xmlns:a16="http://schemas.microsoft.com/office/drawing/2014/main" id="{BA24B297-D1E8-42F3-9DD6-BEAC334679FD}"/>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50" name="TextBox 649">
          <a:extLst>
            <a:ext uri="{FF2B5EF4-FFF2-40B4-BE49-F238E27FC236}">
              <a16:creationId xmlns:a16="http://schemas.microsoft.com/office/drawing/2014/main" id="{8F50E1A8-6C96-4940-A3AE-998F0065FB0D}"/>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41</xdr:row>
      <xdr:rowOff>0</xdr:rowOff>
    </xdr:from>
    <xdr:ext cx="65" cy="172227"/>
    <xdr:sp macro="" textlink="">
      <xdr:nvSpPr>
        <xdr:cNvPr id="651" name="TextBox 650">
          <a:extLst>
            <a:ext uri="{FF2B5EF4-FFF2-40B4-BE49-F238E27FC236}">
              <a16:creationId xmlns:a16="http://schemas.microsoft.com/office/drawing/2014/main" id="{11E1C0EC-DD7F-4AAD-B47D-115E2F3EE05A}"/>
            </a:ext>
          </a:extLst>
        </xdr:cNvPr>
        <xdr:cNvSpPr txBox="1"/>
      </xdr:nvSpPr>
      <xdr:spPr>
        <a:xfrm>
          <a:off x="8507381" y="15677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52" name="TextBox 651">
          <a:extLst>
            <a:ext uri="{FF2B5EF4-FFF2-40B4-BE49-F238E27FC236}">
              <a16:creationId xmlns:a16="http://schemas.microsoft.com/office/drawing/2014/main" id="{E69C1845-09BA-4DE6-BA7B-110831CB12FB}"/>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53" name="TextBox 652">
          <a:extLst>
            <a:ext uri="{FF2B5EF4-FFF2-40B4-BE49-F238E27FC236}">
              <a16:creationId xmlns:a16="http://schemas.microsoft.com/office/drawing/2014/main" id="{9F34EA9D-E836-49D1-8D03-72E82F9312A0}"/>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54" name="TextBox 653">
          <a:extLst>
            <a:ext uri="{FF2B5EF4-FFF2-40B4-BE49-F238E27FC236}">
              <a16:creationId xmlns:a16="http://schemas.microsoft.com/office/drawing/2014/main" id="{020A5E5E-D22C-48B4-9A92-204C3220A1F3}"/>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55" name="TextBox 654">
          <a:extLst>
            <a:ext uri="{FF2B5EF4-FFF2-40B4-BE49-F238E27FC236}">
              <a16:creationId xmlns:a16="http://schemas.microsoft.com/office/drawing/2014/main" id="{AD806A69-7208-4680-8376-4381A35F5259}"/>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56" name="TextBox 655">
          <a:extLst>
            <a:ext uri="{FF2B5EF4-FFF2-40B4-BE49-F238E27FC236}">
              <a16:creationId xmlns:a16="http://schemas.microsoft.com/office/drawing/2014/main" id="{114171DF-F9D7-4DBD-B4A9-2AB592F7349F}"/>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57" name="TextBox 656">
          <a:extLst>
            <a:ext uri="{FF2B5EF4-FFF2-40B4-BE49-F238E27FC236}">
              <a16:creationId xmlns:a16="http://schemas.microsoft.com/office/drawing/2014/main" id="{1CB05B1E-4677-4138-9CE2-ABFA054D453B}"/>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58" name="TextBox 657">
          <a:extLst>
            <a:ext uri="{FF2B5EF4-FFF2-40B4-BE49-F238E27FC236}">
              <a16:creationId xmlns:a16="http://schemas.microsoft.com/office/drawing/2014/main" id="{B751AD51-9B28-4064-805C-CE52B99517E4}"/>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59" name="TextBox 658">
          <a:extLst>
            <a:ext uri="{FF2B5EF4-FFF2-40B4-BE49-F238E27FC236}">
              <a16:creationId xmlns:a16="http://schemas.microsoft.com/office/drawing/2014/main" id="{610A6B53-611A-473A-9AA9-430D8E32B306}"/>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60" name="TextBox 659">
          <a:extLst>
            <a:ext uri="{FF2B5EF4-FFF2-40B4-BE49-F238E27FC236}">
              <a16:creationId xmlns:a16="http://schemas.microsoft.com/office/drawing/2014/main" id="{51C6572B-4659-48DC-92B8-AAB3CD19564F}"/>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61" name="TextBox 660">
          <a:extLst>
            <a:ext uri="{FF2B5EF4-FFF2-40B4-BE49-F238E27FC236}">
              <a16:creationId xmlns:a16="http://schemas.microsoft.com/office/drawing/2014/main" id="{1FF1BB09-A72D-4614-A6B0-40D256804662}"/>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62" name="TextBox 661">
          <a:extLst>
            <a:ext uri="{FF2B5EF4-FFF2-40B4-BE49-F238E27FC236}">
              <a16:creationId xmlns:a16="http://schemas.microsoft.com/office/drawing/2014/main" id="{8D23B0DB-EEFB-4EBD-96AF-9D9A65FC5657}"/>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63" name="TextBox 662">
          <a:extLst>
            <a:ext uri="{FF2B5EF4-FFF2-40B4-BE49-F238E27FC236}">
              <a16:creationId xmlns:a16="http://schemas.microsoft.com/office/drawing/2014/main" id="{EB55298E-86C4-4311-A360-6F61840D97C3}"/>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64" name="TextBox 663">
          <a:extLst>
            <a:ext uri="{FF2B5EF4-FFF2-40B4-BE49-F238E27FC236}">
              <a16:creationId xmlns:a16="http://schemas.microsoft.com/office/drawing/2014/main" id="{4349B2B9-0542-4F3A-8EAC-A4B0F5F52EDB}"/>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65" name="TextBox 664">
          <a:extLst>
            <a:ext uri="{FF2B5EF4-FFF2-40B4-BE49-F238E27FC236}">
              <a16:creationId xmlns:a16="http://schemas.microsoft.com/office/drawing/2014/main" id="{478DB859-6784-46AC-8461-7FC21E8479FB}"/>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66" name="TextBox 665">
          <a:extLst>
            <a:ext uri="{FF2B5EF4-FFF2-40B4-BE49-F238E27FC236}">
              <a16:creationId xmlns:a16="http://schemas.microsoft.com/office/drawing/2014/main" id="{115FB3AF-33F3-4F22-B045-45EDD68EB109}"/>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67" name="TextBox 666">
          <a:extLst>
            <a:ext uri="{FF2B5EF4-FFF2-40B4-BE49-F238E27FC236}">
              <a16:creationId xmlns:a16="http://schemas.microsoft.com/office/drawing/2014/main" id="{CD7E680D-5981-4694-BF80-48E1611C20D9}"/>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68" name="TextBox 667">
          <a:extLst>
            <a:ext uri="{FF2B5EF4-FFF2-40B4-BE49-F238E27FC236}">
              <a16:creationId xmlns:a16="http://schemas.microsoft.com/office/drawing/2014/main" id="{7698A21B-1A3F-47B7-B9C0-C3D29EE45CCD}"/>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69" name="TextBox 668">
          <a:extLst>
            <a:ext uri="{FF2B5EF4-FFF2-40B4-BE49-F238E27FC236}">
              <a16:creationId xmlns:a16="http://schemas.microsoft.com/office/drawing/2014/main" id="{F54CE511-C71B-47C4-8D4B-17EFA592BA50}"/>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70" name="TextBox 669">
          <a:extLst>
            <a:ext uri="{FF2B5EF4-FFF2-40B4-BE49-F238E27FC236}">
              <a16:creationId xmlns:a16="http://schemas.microsoft.com/office/drawing/2014/main" id="{54E65E0C-3FF4-479A-9AD4-786541C0566F}"/>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71" name="TextBox 670">
          <a:extLst>
            <a:ext uri="{FF2B5EF4-FFF2-40B4-BE49-F238E27FC236}">
              <a16:creationId xmlns:a16="http://schemas.microsoft.com/office/drawing/2014/main" id="{11A0FA48-0E51-454B-8AED-7DFE17C29B01}"/>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72" name="TextBox 671">
          <a:extLst>
            <a:ext uri="{FF2B5EF4-FFF2-40B4-BE49-F238E27FC236}">
              <a16:creationId xmlns:a16="http://schemas.microsoft.com/office/drawing/2014/main" id="{BBD81A02-D399-4939-9185-285473B4B948}"/>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73" name="TextBox 672">
          <a:extLst>
            <a:ext uri="{FF2B5EF4-FFF2-40B4-BE49-F238E27FC236}">
              <a16:creationId xmlns:a16="http://schemas.microsoft.com/office/drawing/2014/main" id="{E252630C-B221-4110-A3D6-8BB796F3205F}"/>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74" name="TextBox 673">
          <a:extLst>
            <a:ext uri="{FF2B5EF4-FFF2-40B4-BE49-F238E27FC236}">
              <a16:creationId xmlns:a16="http://schemas.microsoft.com/office/drawing/2014/main" id="{0D7B8824-34C2-4372-8EF6-FA7B5D2CE27B}"/>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75" name="TextBox 674">
          <a:extLst>
            <a:ext uri="{FF2B5EF4-FFF2-40B4-BE49-F238E27FC236}">
              <a16:creationId xmlns:a16="http://schemas.microsoft.com/office/drawing/2014/main" id="{8E9C5866-2606-4C70-91B5-76A81D5E6B27}"/>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76" name="TextBox 675">
          <a:extLst>
            <a:ext uri="{FF2B5EF4-FFF2-40B4-BE49-F238E27FC236}">
              <a16:creationId xmlns:a16="http://schemas.microsoft.com/office/drawing/2014/main" id="{C4C9643F-B10E-41BB-A09E-4A66D49628E9}"/>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77" name="TextBox 676">
          <a:extLst>
            <a:ext uri="{FF2B5EF4-FFF2-40B4-BE49-F238E27FC236}">
              <a16:creationId xmlns:a16="http://schemas.microsoft.com/office/drawing/2014/main" id="{53FA82EB-4D66-4CD1-9751-FD51B5E7479A}"/>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78" name="TextBox 677">
          <a:extLst>
            <a:ext uri="{FF2B5EF4-FFF2-40B4-BE49-F238E27FC236}">
              <a16:creationId xmlns:a16="http://schemas.microsoft.com/office/drawing/2014/main" id="{5C7A2DF6-EABD-4E0D-B700-478EDB023908}"/>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79" name="TextBox 678">
          <a:extLst>
            <a:ext uri="{FF2B5EF4-FFF2-40B4-BE49-F238E27FC236}">
              <a16:creationId xmlns:a16="http://schemas.microsoft.com/office/drawing/2014/main" id="{D194BAA1-3034-4E3F-A07B-A82012C93A7B}"/>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80" name="TextBox 679">
          <a:extLst>
            <a:ext uri="{FF2B5EF4-FFF2-40B4-BE49-F238E27FC236}">
              <a16:creationId xmlns:a16="http://schemas.microsoft.com/office/drawing/2014/main" id="{70A10B0E-D79B-499B-8D55-3F83E7E41107}"/>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81" name="TextBox 680">
          <a:extLst>
            <a:ext uri="{FF2B5EF4-FFF2-40B4-BE49-F238E27FC236}">
              <a16:creationId xmlns:a16="http://schemas.microsoft.com/office/drawing/2014/main" id="{A3D06C3B-186B-4F2F-B676-CF992A6F3A77}"/>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82" name="TextBox 681">
          <a:extLst>
            <a:ext uri="{FF2B5EF4-FFF2-40B4-BE49-F238E27FC236}">
              <a16:creationId xmlns:a16="http://schemas.microsoft.com/office/drawing/2014/main" id="{975DC88A-725B-46E5-8292-5FA53D229308}"/>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83" name="TextBox 682">
          <a:extLst>
            <a:ext uri="{FF2B5EF4-FFF2-40B4-BE49-F238E27FC236}">
              <a16:creationId xmlns:a16="http://schemas.microsoft.com/office/drawing/2014/main" id="{374E35CD-1D40-49DF-A0DF-A8F44648E84B}"/>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84" name="TextBox 683">
          <a:extLst>
            <a:ext uri="{FF2B5EF4-FFF2-40B4-BE49-F238E27FC236}">
              <a16:creationId xmlns:a16="http://schemas.microsoft.com/office/drawing/2014/main" id="{9EEAEC7A-05A4-4E6D-BB39-E1B7AFDD0EC5}"/>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85" name="TextBox 684">
          <a:extLst>
            <a:ext uri="{FF2B5EF4-FFF2-40B4-BE49-F238E27FC236}">
              <a16:creationId xmlns:a16="http://schemas.microsoft.com/office/drawing/2014/main" id="{3305E608-37F9-4CA6-9B30-5A039BFFA779}"/>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86" name="TextBox 685">
          <a:extLst>
            <a:ext uri="{FF2B5EF4-FFF2-40B4-BE49-F238E27FC236}">
              <a16:creationId xmlns:a16="http://schemas.microsoft.com/office/drawing/2014/main" id="{471F6625-A978-47E4-8AF8-C820BD0930BD}"/>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87" name="TextBox 686">
          <a:extLst>
            <a:ext uri="{FF2B5EF4-FFF2-40B4-BE49-F238E27FC236}">
              <a16:creationId xmlns:a16="http://schemas.microsoft.com/office/drawing/2014/main" id="{EA9E50B8-8896-4B8E-AB7D-297A260BCEA2}"/>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88" name="TextBox 687">
          <a:extLst>
            <a:ext uri="{FF2B5EF4-FFF2-40B4-BE49-F238E27FC236}">
              <a16:creationId xmlns:a16="http://schemas.microsoft.com/office/drawing/2014/main" id="{D298307C-0C96-40F3-8DA2-DBB79126D499}"/>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89" name="TextBox 688">
          <a:extLst>
            <a:ext uri="{FF2B5EF4-FFF2-40B4-BE49-F238E27FC236}">
              <a16:creationId xmlns:a16="http://schemas.microsoft.com/office/drawing/2014/main" id="{FE042C91-FD98-4E55-AC4F-6BFCD4FBF7D0}"/>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90" name="TextBox 689">
          <a:extLst>
            <a:ext uri="{FF2B5EF4-FFF2-40B4-BE49-F238E27FC236}">
              <a16:creationId xmlns:a16="http://schemas.microsoft.com/office/drawing/2014/main" id="{5CD42933-2D59-4584-965B-F39F39C2732D}"/>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91" name="TextBox 690">
          <a:extLst>
            <a:ext uri="{FF2B5EF4-FFF2-40B4-BE49-F238E27FC236}">
              <a16:creationId xmlns:a16="http://schemas.microsoft.com/office/drawing/2014/main" id="{09156910-2813-45BA-B3E2-7B28A163FBB2}"/>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92" name="TextBox 691">
          <a:extLst>
            <a:ext uri="{FF2B5EF4-FFF2-40B4-BE49-F238E27FC236}">
              <a16:creationId xmlns:a16="http://schemas.microsoft.com/office/drawing/2014/main" id="{7A2CD253-ABA6-481F-B096-72EE1DA6C92A}"/>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93" name="TextBox 692">
          <a:extLst>
            <a:ext uri="{FF2B5EF4-FFF2-40B4-BE49-F238E27FC236}">
              <a16:creationId xmlns:a16="http://schemas.microsoft.com/office/drawing/2014/main" id="{11952D89-55D3-42F7-81CD-703072299DD8}"/>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94" name="TextBox 693">
          <a:extLst>
            <a:ext uri="{FF2B5EF4-FFF2-40B4-BE49-F238E27FC236}">
              <a16:creationId xmlns:a16="http://schemas.microsoft.com/office/drawing/2014/main" id="{F6FDD8C5-D52F-4B3D-8CE5-2036F3B7C1FE}"/>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95" name="TextBox 694">
          <a:extLst>
            <a:ext uri="{FF2B5EF4-FFF2-40B4-BE49-F238E27FC236}">
              <a16:creationId xmlns:a16="http://schemas.microsoft.com/office/drawing/2014/main" id="{C4559EAD-077B-49BB-80D2-9F45989971A0}"/>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96" name="TextBox 695">
          <a:extLst>
            <a:ext uri="{FF2B5EF4-FFF2-40B4-BE49-F238E27FC236}">
              <a16:creationId xmlns:a16="http://schemas.microsoft.com/office/drawing/2014/main" id="{8CAC6B7D-8097-4C0C-AE12-EC404D0F2E56}"/>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97" name="TextBox 696">
          <a:extLst>
            <a:ext uri="{FF2B5EF4-FFF2-40B4-BE49-F238E27FC236}">
              <a16:creationId xmlns:a16="http://schemas.microsoft.com/office/drawing/2014/main" id="{71993361-500D-4498-ABC4-152C0A606E50}"/>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98" name="TextBox 697">
          <a:extLst>
            <a:ext uri="{FF2B5EF4-FFF2-40B4-BE49-F238E27FC236}">
              <a16:creationId xmlns:a16="http://schemas.microsoft.com/office/drawing/2014/main" id="{A75BBF92-0EA7-40B0-9798-D5FE5AD25A0B}"/>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699" name="TextBox 698">
          <a:extLst>
            <a:ext uri="{FF2B5EF4-FFF2-40B4-BE49-F238E27FC236}">
              <a16:creationId xmlns:a16="http://schemas.microsoft.com/office/drawing/2014/main" id="{A77BCE19-BC1E-47F4-AB3C-0EC9B3020991}"/>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700" name="TextBox 699">
          <a:extLst>
            <a:ext uri="{FF2B5EF4-FFF2-40B4-BE49-F238E27FC236}">
              <a16:creationId xmlns:a16="http://schemas.microsoft.com/office/drawing/2014/main" id="{780294C7-31C0-4310-B869-2CEA19C33D89}"/>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17</xdr:row>
      <xdr:rowOff>0</xdr:rowOff>
    </xdr:from>
    <xdr:ext cx="65" cy="172227"/>
    <xdr:sp macro="" textlink="">
      <xdr:nvSpPr>
        <xdr:cNvPr id="701" name="TextBox 700">
          <a:extLst>
            <a:ext uri="{FF2B5EF4-FFF2-40B4-BE49-F238E27FC236}">
              <a16:creationId xmlns:a16="http://schemas.microsoft.com/office/drawing/2014/main" id="{D5461B64-345C-4451-AE9B-D0839C52A40E}"/>
            </a:ext>
          </a:extLst>
        </xdr:cNvPr>
        <xdr:cNvSpPr txBox="1"/>
      </xdr:nvSpPr>
      <xdr:spPr>
        <a:xfrm>
          <a:off x="8899587" y="7407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02" name="TextBox 701">
          <a:extLst>
            <a:ext uri="{FF2B5EF4-FFF2-40B4-BE49-F238E27FC236}">
              <a16:creationId xmlns:a16="http://schemas.microsoft.com/office/drawing/2014/main" id="{86997CF5-5679-435D-A8A5-BA5AAFC5D6E7}"/>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03" name="TextBox 702">
          <a:extLst>
            <a:ext uri="{FF2B5EF4-FFF2-40B4-BE49-F238E27FC236}">
              <a16:creationId xmlns:a16="http://schemas.microsoft.com/office/drawing/2014/main" id="{9B57871F-28F8-4323-BEEA-A167F34C2A36}"/>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04" name="TextBox 703">
          <a:extLst>
            <a:ext uri="{FF2B5EF4-FFF2-40B4-BE49-F238E27FC236}">
              <a16:creationId xmlns:a16="http://schemas.microsoft.com/office/drawing/2014/main" id="{90277510-8607-4DFE-BF48-264FC00F6667}"/>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05" name="TextBox 704">
          <a:extLst>
            <a:ext uri="{FF2B5EF4-FFF2-40B4-BE49-F238E27FC236}">
              <a16:creationId xmlns:a16="http://schemas.microsoft.com/office/drawing/2014/main" id="{32BB410A-44FD-442F-8C5D-ED22BC6EDF32}"/>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06" name="TextBox 705">
          <a:extLst>
            <a:ext uri="{FF2B5EF4-FFF2-40B4-BE49-F238E27FC236}">
              <a16:creationId xmlns:a16="http://schemas.microsoft.com/office/drawing/2014/main" id="{DF92BE70-D685-4970-AF38-5F94140FA083}"/>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07" name="TextBox 706">
          <a:extLst>
            <a:ext uri="{FF2B5EF4-FFF2-40B4-BE49-F238E27FC236}">
              <a16:creationId xmlns:a16="http://schemas.microsoft.com/office/drawing/2014/main" id="{7FEB5730-B460-4E64-8F8E-EFBEC9AF41C2}"/>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08" name="TextBox 707">
          <a:extLst>
            <a:ext uri="{FF2B5EF4-FFF2-40B4-BE49-F238E27FC236}">
              <a16:creationId xmlns:a16="http://schemas.microsoft.com/office/drawing/2014/main" id="{700E17B4-AE37-4D95-952B-2B5C98516DDF}"/>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09" name="TextBox 708">
          <a:extLst>
            <a:ext uri="{FF2B5EF4-FFF2-40B4-BE49-F238E27FC236}">
              <a16:creationId xmlns:a16="http://schemas.microsoft.com/office/drawing/2014/main" id="{A4799AD0-C1DA-4B0F-AEC7-448F4C4C716E}"/>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10" name="TextBox 709">
          <a:extLst>
            <a:ext uri="{FF2B5EF4-FFF2-40B4-BE49-F238E27FC236}">
              <a16:creationId xmlns:a16="http://schemas.microsoft.com/office/drawing/2014/main" id="{08591044-4EF5-4B6B-97B8-191FCC039AEE}"/>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11" name="TextBox 710">
          <a:extLst>
            <a:ext uri="{FF2B5EF4-FFF2-40B4-BE49-F238E27FC236}">
              <a16:creationId xmlns:a16="http://schemas.microsoft.com/office/drawing/2014/main" id="{9BAFA027-A589-420D-8C52-44BEF2D6DBA2}"/>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12" name="TextBox 711">
          <a:extLst>
            <a:ext uri="{FF2B5EF4-FFF2-40B4-BE49-F238E27FC236}">
              <a16:creationId xmlns:a16="http://schemas.microsoft.com/office/drawing/2014/main" id="{FD85E99B-9271-46AF-B11A-5EA34845CE7B}"/>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13" name="TextBox 712">
          <a:extLst>
            <a:ext uri="{FF2B5EF4-FFF2-40B4-BE49-F238E27FC236}">
              <a16:creationId xmlns:a16="http://schemas.microsoft.com/office/drawing/2014/main" id="{378BB0EB-1E05-4684-B76E-9E4B8AC7D2F3}"/>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14" name="TextBox 713">
          <a:extLst>
            <a:ext uri="{FF2B5EF4-FFF2-40B4-BE49-F238E27FC236}">
              <a16:creationId xmlns:a16="http://schemas.microsoft.com/office/drawing/2014/main" id="{7A20BAD2-6CCC-4E52-B526-2AF6F219EA99}"/>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15" name="TextBox 714">
          <a:extLst>
            <a:ext uri="{FF2B5EF4-FFF2-40B4-BE49-F238E27FC236}">
              <a16:creationId xmlns:a16="http://schemas.microsoft.com/office/drawing/2014/main" id="{630562EE-BE9F-4B90-8CFF-5FA6682E34DD}"/>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16" name="TextBox 715">
          <a:extLst>
            <a:ext uri="{FF2B5EF4-FFF2-40B4-BE49-F238E27FC236}">
              <a16:creationId xmlns:a16="http://schemas.microsoft.com/office/drawing/2014/main" id="{11699BA3-471E-4F39-951B-C54378DB27FA}"/>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17" name="TextBox 716">
          <a:extLst>
            <a:ext uri="{FF2B5EF4-FFF2-40B4-BE49-F238E27FC236}">
              <a16:creationId xmlns:a16="http://schemas.microsoft.com/office/drawing/2014/main" id="{AB1294B0-E6D2-4CFF-BC18-22E8CEA98543}"/>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18" name="TextBox 717">
          <a:extLst>
            <a:ext uri="{FF2B5EF4-FFF2-40B4-BE49-F238E27FC236}">
              <a16:creationId xmlns:a16="http://schemas.microsoft.com/office/drawing/2014/main" id="{5230267D-85C0-4038-B9BD-9C7C7BDD3FFE}"/>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19" name="TextBox 718">
          <a:extLst>
            <a:ext uri="{FF2B5EF4-FFF2-40B4-BE49-F238E27FC236}">
              <a16:creationId xmlns:a16="http://schemas.microsoft.com/office/drawing/2014/main" id="{A369ABDD-C4FB-443D-8EF6-896768476F8C}"/>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20" name="TextBox 719">
          <a:extLst>
            <a:ext uri="{FF2B5EF4-FFF2-40B4-BE49-F238E27FC236}">
              <a16:creationId xmlns:a16="http://schemas.microsoft.com/office/drawing/2014/main" id="{F217715D-FC9D-4D58-8BB1-B6227C909A03}"/>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21" name="TextBox 720">
          <a:extLst>
            <a:ext uri="{FF2B5EF4-FFF2-40B4-BE49-F238E27FC236}">
              <a16:creationId xmlns:a16="http://schemas.microsoft.com/office/drawing/2014/main" id="{9DFFD830-BFDE-4A88-BADC-96E7B4AF4ECD}"/>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22" name="TextBox 721">
          <a:extLst>
            <a:ext uri="{FF2B5EF4-FFF2-40B4-BE49-F238E27FC236}">
              <a16:creationId xmlns:a16="http://schemas.microsoft.com/office/drawing/2014/main" id="{28E369F9-5FE3-4FB9-BB89-57144A990616}"/>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23" name="TextBox 722">
          <a:extLst>
            <a:ext uri="{FF2B5EF4-FFF2-40B4-BE49-F238E27FC236}">
              <a16:creationId xmlns:a16="http://schemas.microsoft.com/office/drawing/2014/main" id="{BBDCB2EF-DF4E-4E83-AE0F-3736BBCF18B9}"/>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24" name="TextBox 723">
          <a:extLst>
            <a:ext uri="{FF2B5EF4-FFF2-40B4-BE49-F238E27FC236}">
              <a16:creationId xmlns:a16="http://schemas.microsoft.com/office/drawing/2014/main" id="{B2F11EC7-533A-46E1-8816-4455C9DC0C93}"/>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25" name="TextBox 724">
          <a:extLst>
            <a:ext uri="{FF2B5EF4-FFF2-40B4-BE49-F238E27FC236}">
              <a16:creationId xmlns:a16="http://schemas.microsoft.com/office/drawing/2014/main" id="{38D2024E-55D9-4E74-8302-34E9B3DD4430}"/>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26" name="TextBox 725">
          <a:extLst>
            <a:ext uri="{FF2B5EF4-FFF2-40B4-BE49-F238E27FC236}">
              <a16:creationId xmlns:a16="http://schemas.microsoft.com/office/drawing/2014/main" id="{D9D5553D-AF8A-499F-844A-4BE601D85B93}"/>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27" name="TextBox 726">
          <a:extLst>
            <a:ext uri="{FF2B5EF4-FFF2-40B4-BE49-F238E27FC236}">
              <a16:creationId xmlns:a16="http://schemas.microsoft.com/office/drawing/2014/main" id="{0CB6E32D-ED70-48C8-A67D-B8CBB0F54E2D}"/>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28" name="TextBox 727">
          <a:extLst>
            <a:ext uri="{FF2B5EF4-FFF2-40B4-BE49-F238E27FC236}">
              <a16:creationId xmlns:a16="http://schemas.microsoft.com/office/drawing/2014/main" id="{2947F160-3F94-4719-8F2E-DD07E893CE25}"/>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29" name="TextBox 728">
          <a:extLst>
            <a:ext uri="{FF2B5EF4-FFF2-40B4-BE49-F238E27FC236}">
              <a16:creationId xmlns:a16="http://schemas.microsoft.com/office/drawing/2014/main" id="{5ABE2432-D450-47D7-BF7D-31FC8FCF1888}"/>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30" name="TextBox 729">
          <a:extLst>
            <a:ext uri="{FF2B5EF4-FFF2-40B4-BE49-F238E27FC236}">
              <a16:creationId xmlns:a16="http://schemas.microsoft.com/office/drawing/2014/main" id="{D4DA82D4-74E2-4942-9FC2-5A3DF125C125}"/>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31" name="TextBox 730">
          <a:extLst>
            <a:ext uri="{FF2B5EF4-FFF2-40B4-BE49-F238E27FC236}">
              <a16:creationId xmlns:a16="http://schemas.microsoft.com/office/drawing/2014/main" id="{F9606299-02D7-4857-976F-43B5C2CF4333}"/>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32" name="TextBox 731">
          <a:extLst>
            <a:ext uri="{FF2B5EF4-FFF2-40B4-BE49-F238E27FC236}">
              <a16:creationId xmlns:a16="http://schemas.microsoft.com/office/drawing/2014/main" id="{3AA2A886-71B9-4E91-A736-3713CCC507A1}"/>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33" name="TextBox 732">
          <a:extLst>
            <a:ext uri="{FF2B5EF4-FFF2-40B4-BE49-F238E27FC236}">
              <a16:creationId xmlns:a16="http://schemas.microsoft.com/office/drawing/2014/main" id="{47F610FE-A607-4166-B801-5C93DCA66B5D}"/>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34" name="TextBox 733">
          <a:extLst>
            <a:ext uri="{FF2B5EF4-FFF2-40B4-BE49-F238E27FC236}">
              <a16:creationId xmlns:a16="http://schemas.microsoft.com/office/drawing/2014/main" id="{4285469A-E7FF-4DB2-8E44-C9C34D09A7BC}"/>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35" name="TextBox 734">
          <a:extLst>
            <a:ext uri="{FF2B5EF4-FFF2-40B4-BE49-F238E27FC236}">
              <a16:creationId xmlns:a16="http://schemas.microsoft.com/office/drawing/2014/main" id="{4C00126E-0534-48F3-B2F4-8BF49C59B41A}"/>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36" name="TextBox 735">
          <a:extLst>
            <a:ext uri="{FF2B5EF4-FFF2-40B4-BE49-F238E27FC236}">
              <a16:creationId xmlns:a16="http://schemas.microsoft.com/office/drawing/2014/main" id="{C201A8CF-6937-46D2-B542-43DF9C097E41}"/>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37" name="TextBox 736">
          <a:extLst>
            <a:ext uri="{FF2B5EF4-FFF2-40B4-BE49-F238E27FC236}">
              <a16:creationId xmlns:a16="http://schemas.microsoft.com/office/drawing/2014/main" id="{54405AD8-53DB-4DC2-9709-94CE619D80A4}"/>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38" name="TextBox 737">
          <a:extLst>
            <a:ext uri="{FF2B5EF4-FFF2-40B4-BE49-F238E27FC236}">
              <a16:creationId xmlns:a16="http://schemas.microsoft.com/office/drawing/2014/main" id="{776D75A2-9058-4C46-B37A-1E48ACDB6893}"/>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39" name="TextBox 738">
          <a:extLst>
            <a:ext uri="{FF2B5EF4-FFF2-40B4-BE49-F238E27FC236}">
              <a16:creationId xmlns:a16="http://schemas.microsoft.com/office/drawing/2014/main" id="{F0EBB610-9E2B-47A9-B3B9-61ACD55D2BF5}"/>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40" name="TextBox 739">
          <a:extLst>
            <a:ext uri="{FF2B5EF4-FFF2-40B4-BE49-F238E27FC236}">
              <a16:creationId xmlns:a16="http://schemas.microsoft.com/office/drawing/2014/main" id="{AFA85317-2EBB-467A-916B-9A7D237E25EA}"/>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41" name="TextBox 740">
          <a:extLst>
            <a:ext uri="{FF2B5EF4-FFF2-40B4-BE49-F238E27FC236}">
              <a16:creationId xmlns:a16="http://schemas.microsoft.com/office/drawing/2014/main" id="{B221C36B-F999-4C92-B6D0-8CFC30C17F57}"/>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42" name="TextBox 741">
          <a:extLst>
            <a:ext uri="{FF2B5EF4-FFF2-40B4-BE49-F238E27FC236}">
              <a16:creationId xmlns:a16="http://schemas.microsoft.com/office/drawing/2014/main" id="{17BCEB59-7782-4D2E-9718-C1A71F324725}"/>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43" name="TextBox 742">
          <a:extLst>
            <a:ext uri="{FF2B5EF4-FFF2-40B4-BE49-F238E27FC236}">
              <a16:creationId xmlns:a16="http://schemas.microsoft.com/office/drawing/2014/main" id="{0A7277DA-C24F-4D6D-ABCC-A1FF9F09BF31}"/>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44" name="TextBox 743">
          <a:extLst>
            <a:ext uri="{FF2B5EF4-FFF2-40B4-BE49-F238E27FC236}">
              <a16:creationId xmlns:a16="http://schemas.microsoft.com/office/drawing/2014/main" id="{39C9F46A-B402-4E93-9290-3291D77D57AC}"/>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45" name="TextBox 744">
          <a:extLst>
            <a:ext uri="{FF2B5EF4-FFF2-40B4-BE49-F238E27FC236}">
              <a16:creationId xmlns:a16="http://schemas.microsoft.com/office/drawing/2014/main" id="{8B6E193D-4FC7-4012-A901-9EB486F1773C}"/>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46" name="TextBox 745">
          <a:extLst>
            <a:ext uri="{FF2B5EF4-FFF2-40B4-BE49-F238E27FC236}">
              <a16:creationId xmlns:a16="http://schemas.microsoft.com/office/drawing/2014/main" id="{C4860BF9-2CDB-4989-9118-AB591682B387}"/>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47" name="TextBox 746">
          <a:extLst>
            <a:ext uri="{FF2B5EF4-FFF2-40B4-BE49-F238E27FC236}">
              <a16:creationId xmlns:a16="http://schemas.microsoft.com/office/drawing/2014/main" id="{2DF3BE60-F1B0-44FD-A331-F280F5CDB2AF}"/>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48" name="TextBox 747">
          <a:extLst>
            <a:ext uri="{FF2B5EF4-FFF2-40B4-BE49-F238E27FC236}">
              <a16:creationId xmlns:a16="http://schemas.microsoft.com/office/drawing/2014/main" id="{345E8D03-00AC-46B9-8F4C-25F80E2ED75A}"/>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49" name="TextBox 748">
          <a:extLst>
            <a:ext uri="{FF2B5EF4-FFF2-40B4-BE49-F238E27FC236}">
              <a16:creationId xmlns:a16="http://schemas.microsoft.com/office/drawing/2014/main" id="{2094D850-CF89-46EA-BD68-D8E33F99CBCA}"/>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50" name="TextBox 749">
          <a:extLst>
            <a:ext uri="{FF2B5EF4-FFF2-40B4-BE49-F238E27FC236}">
              <a16:creationId xmlns:a16="http://schemas.microsoft.com/office/drawing/2014/main" id="{FA5C1969-5807-433C-BB92-FF9C814DE8E9}"/>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560</xdr:row>
      <xdr:rowOff>0</xdr:rowOff>
    </xdr:from>
    <xdr:ext cx="65" cy="172227"/>
    <xdr:sp macro="" textlink="">
      <xdr:nvSpPr>
        <xdr:cNvPr id="751" name="TextBox 750">
          <a:extLst>
            <a:ext uri="{FF2B5EF4-FFF2-40B4-BE49-F238E27FC236}">
              <a16:creationId xmlns:a16="http://schemas.microsoft.com/office/drawing/2014/main" id="{06FA0E4A-FDF1-4584-9A15-D9E399990B98}"/>
            </a:ext>
          </a:extLst>
        </xdr:cNvPr>
        <xdr:cNvSpPr txBox="1"/>
      </xdr:nvSpPr>
      <xdr:spPr>
        <a:xfrm>
          <a:off x="8650816" y="582222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52" name="TextBox 751">
          <a:extLst>
            <a:ext uri="{FF2B5EF4-FFF2-40B4-BE49-F238E27FC236}">
              <a16:creationId xmlns:a16="http://schemas.microsoft.com/office/drawing/2014/main" id="{34220E29-775D-4226-89C3-B396D026A301}"/>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53" name="TextBox 752">
          <a:extLst>
            <a:ext uri="{FF2B5EF4-FFF2-40B4-BE49-F238E27FC236}">
              <a16:creationId xmlns:a16="http://schemas.microsoft.com/office/drawing/2014/main" id="{A3B76825-0C57-4E93-977F-935BE4871005}"/>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54" name="TextBox 753">
          <a:extLst>
            <a:ext uri="{FF2B5EF4-FFF2-40B4-BE49-F238E27FC236}">
              <a16:creationId xmlns:a16="http://schemas.microsoft.com/office/drawing/2014/main" id="{48AE9991-18B6-4C86-BD6D-A6B0281C5C9F}"/>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55" name="TextBox 754">
          <a:extLst>
            <a:ext uri="{FF2B5EF4-FFF2-40B4-BE49-F238E27FC236}">
              <a16:creationId xmlns:a16="http://schemas.microsoft.com/office/drawing/2014/main" id="{849C04B2-D0A9-407F-BCCB-009AF8D5894B}"/>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56" name="TextBox 755">
          <a:extLst>
            <a:ext uri="{FF2B5EF4-FFF2-40B4-BE49-F238E27FC236}">
              <a16:creationId xmlns:a16="http://schemas.microsoft.com/office/drawing/2014/main" id="{A0684DE2-E846-4DB8-9E72-A211613988F9}"/>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57" name="TextBox 756">
          <a:extLst>
            <a:ext uri="{FF2B5EF4-FFF2-40B4-BE49-F238E27FC236}">
              <a16:creationId xmlns:a16="http://schemas.microsoft.com/office/drawing/2014/main" id="{53229A47-9F40-4F2D-8756-7994DC5A841D}"/>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58" name="TextBox 757">
          <a:extLst>
            <a:ext uri="{FF2B5EF4-FFF2-40B4-BE49-F238E27FC236}">
              <a16:creationId xmlns:a16="http://schemas.microsoft.com/office/drawing/2014/main" id="{6C5C2E93-3A43-46FC-BF4F-A2463CC9732F}"/>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59" name="TextBox 758">
          <a:extLst>
            <a:ext uri="{FF2B5EF4-FFF2-40B4-BE49-F238E27FC236}">
              <a16:creationId xmlns:a16="http://schemas.microsoft.com/office/drawing/2014/main" id="{0F15EB36-9AB4-4A13-8FA1-CB69C7BB1CD7}"/>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60" name="TextBox 759">
          <a:extLst>
            <a:ext uri="{FF2B5EF4-FFF2-40B4-BE49-F238E27FC236}">
              <a16:creationId xmlns:a16="http://schemas.microsoft.com/office/drawing/2014/main" id="{A02E7465-9104-451F-81AF-400CBB7F8A21}"/>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61" name="TextBox 760">
          <a:extLst>
            <a:ext uri="{FF2B5EF4-FFF2-40B4-BE49-F238E27FC236}">
              <a16:creationId xmlns:a16="http://schemas.microsoft.com/office/drawing/2014/main" id="{909055C2-4D52-4BA5-961A-82CE70E6707C}"/>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62" name="TextBox 761">
          <a:extLst>
            <a:ext uri="{FF2B5EF4-FFF2-40B4-BE49-F238E27FC236}">
              <a16:creationId xmlns:a16="http://schemas.microsoft.com/office/drawing/2014/main" id="{EF245BF1-0A09-4BE7-B07B-2C12065CF17A}"/>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63" name="TextBox 762">
          <a:extLst>
            <a:ext uri="{FF2B5EF4-FFF2-40B4-BE49-F238E27FC236}">
              <a16:creationId xmlns:a16="http://schemas.microsoft.com/office/drawing/2014/main" id="{E878B318-3CA0-4F64-8F48-834AD46D49F2}"/>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64" name="TextBox 763">
          <a:extLst>
            <a:ext uri="{FF2B5EF4-FFF2-40B4-BE49-F238E27FC236}">
              <a16:creationId xmlns:a16="http://schemas.microsoft.com/office/drawing/2014/main" id="{BC8AE082-6F58-4AAA-9FD1-2C5670B1A98A}"/>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65" name="TextBox 764">
          <a:extLst>
            <a:ext uri="{FF2B5EF4-FFF2-40B4-BE49-F238E27FC236}">
              <a16:creationId xmlns:a16="http://schemas.microsoft.com/office/drawing/2014/main" id="{120BE764-770A-4206-BCBC-CE2B624C67D0}"/>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66" name="TextBox 765">
          <a:extLst>
            <a:ext uri="{FF2B5EF4-FFF2-40B4-BE49-F238E27FC236}">
              <a16:creationId xmlns:a16="http://schemas.microsoft.com/office/drawing/2014/main" id="{F14460B6-F76F-4597-B1E7-645344F7BDD5}"/>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67" name="TextBox 766">
          <a:extLst>
            <a:ext uri="{FF2B5EF4-FFF2-40B4-BE49-F238E27FC236}">
              <a16:creationId xmlns:a16="http://schemas.microsoft.com/office/drawing/2014/main" id="{A1AB5C2D-0C84-4596-ABCA-F4B5839B4B4F}"/>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68" name="TextBox 767">
          <a:extLst>
            <a:ext uri="{FF2B5EF4-FFF2-40B4-BE49-F238E27FC236}">
              <a16:creationId xmlns:a16="http://schemas.microsoft.com/office/drawing/2014/main" id="{E6E3599E-7366-49E4-9EE4-6AD4BD20A667}"/>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69" name="TextBox 768">
          <a:extLst>
            <a:ext uri="{FF2B5EF4-FFF2-40B4-BE49-F238E27FC236}">
              <a16:creationId xmlns:a16="http://schemas.microsoft.com/office/drawing/2014/main" id="{784D50D5-038E-4713-B4A3-70CF10048FE1}"/>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70" name="TextBox 769">
          <a:extLst>
            <a:ext uri="{FF2B5EF4-FFF2-40B4-BE49-F238E27FC236}">
              <a16:creationId xmlns:a16="http://schemas.microsoft.com/office/drawing/2014/main" id="{EB1DEA41-2008-46A1-BB58-1EECAF783A6E}"/>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71" name="TextBox 770">
          <a:extLst>
            <a:ext uri="{FF2B5EF4-FFF2-40B4-BE49-F238E27FC236}">
              <a16:creationId xmlns:a16="http://schemas.microsoft.com/office/drawing/2014/main" id="{9332F277-EA1F-4A15-B6F6-E74793B6F4BE}"/>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72" name="TextBox 771">
          <a:extLst>
            <a:ext uri="{FF2B5EF4-FFF2-40B4-BE49-F238E27FC236}">
              <a16:creationId xmlns:a16="http://schemas.microsoft.com/office/drawing/2014/main" id="{8D5BC86B-41AE-4CA5-9856-8881D842F81C}"/>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73" name="TextBox 772">
          <a:extLst>
            <a:ext uri="{FF2B5EF4-FFF2-40B4-BE49-F238E27FC236}">
              <a16:creationId xmlns:a16="http://schemas.microsoft.com/office/drawing/2014/main" id="{CE5649D4-C3A0-4112-8F51-20B663675790}"/>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74" name="TextBox 773">
          <a:extLst>
            <a:ext uri="{FF2B5EF4-FFF2-40B4-BE49-F238E27FC236}">
              <a16:creationId xmlns:a16="http://schemas.microsoft.com/office/drawing/2014/main" id="{5231E366-922E-4514-BD1D-A318C6C929E3}"/>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75" name="TextBox 774">
          <a:extLst>
            <a:ext uri="{FF2B5EF4-FFF2-40B4-BE49-F238E27FC236}">
              <a16:creationId xmlns:a16="http://schemas.microsoft.com/office/drawing/2014/main" id="{233DDE7C-DEC5-4256-B5D8-E0C82959953C}"/>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76" name="TextBox 775">
          <a:extLst>
            <a:ext uri="{FF2B5EF4-FFF2-40B4-BE49-F238E27FC236}">
              <a16:creationId xmlns:a16="http://schemas.microsoft.com/office/drawing/2014/main" id="{3F13D25D-262F-47AC-AFC6-E89554BE4F4C}"/>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77" name="TextBox 776">
          <a:extLst>
            <a:ext uri="{FF2B5EF4-FFF2-40B4-BE49-F238E27FC236}">
              <a16:creationId xmlns:a16="http://schemas.microsoft.com/office/drawing/2014/main" id="{AAE02A10-8D4F-476C-98B3-E0907945F395}"/>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78" name="TextBox 777">
          <a:extLst>
            <a:ext uri="{FF2B5EF4-FFF2-40B4-BE49-F238E27FC236}">
              <a16:creationId xmlns:a16="http://schemas.microsoft.com/office/drawing/2014/main" id="{A31A813F-22EF-4301-8AED-3F367D20C5CB}"/>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79" name="TextBox 778">
          <a:extLst>
            <a:ext uri="{FF2B5EF4-FFF2-40B4-BE49-F238E27FC236}">
              <a16:creationId xmlns:a16="http://schemas.microsoft.com/office/drawing/2014/main" id="{BFC81801-F4D7-4CCD-81DF-CBF9D118650B}"/>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80" name="TextBox 779">
          <a:extLst>
            <a:ext uri="{FF2B5EF4-FFF2-40B4-BE49-F238E27FC236}">
              <a16:creationId xmlns:a16="http://schemas.microsoft.com/office/drawing/2014/main" id="{D0CCF549-C14B-47C1-8B34-0AACF7219DE0}"/>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81" name="TextBox 780">
          <a:extLst>
            <a:ext uri="{FF2B5EF4-FFF2-40B4-BE49-F238E27FC236}">
              <a16:creationId xmlns:a16="http://schemas.microsoft.com/office/drawing/2014/main" id="{DBF9C218-8A52-4D3B-AC2E-08035794787E}"/>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82" name="TextBox 781">
          <a:extLst>
            <a:ext uri="{FF2B5EF4-FFF2-40B4-BE49-F238E27FC236}">
              <a16:creationId xmlns:a16="http://schemas.microsoft.com/office/drawing/2014/main" id="{730203CA-0C12-436F-A8A9-F0BC5F31296A}"/>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83" name="TextBox 782">
          <a:extLst>
            <a:ext uri="{FF2B5EF4-FFF2-40B4-BE49-F238E27FC236}">
              <a16:creationId xmlns:a16="http://schemas.microsoft.com/office/drawing/2014/main" id="{4F60C1E2-EC7D-47C7-BD6F-2E21AA3844C6}"/>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84" name="TextBox 783">
          <a:extLst>
            <a:ext uri="{FF2B5EF4-FFF2-40B4-BE49-F238E27FC236}">
              <a16:creationId xmlns:a16="http://schemas.microsoft.com/office/drawing/2014/main" id="{C9A36522-F5D8-440E-AF0D-4D6FF97C6C60}"/>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85" name="TextBox 784">
          <a:extLst>
            <a:ext uri="{FF2B5EF4-FFF2-40B4-BE49-F238E27FC236}">
              <a16:creationId xmlns:a16="http://schemas.microsoft.com/office/drawing/2014/main" id="{2086E5AD-11BD-4D8B-86B3-A7396FB6605D}"/>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86" name="TextBox 785">
          <a:extLst>
            <a:ext uri="{FF2B5EF4-FFF2-40B4-BE49-F238E27FC236}">
              <a16:creationId xmlns:a16="http://schemas.microsoft.com/office/drawing/2014/main" id="{DD89A1CD-DF35-4697-901E-666FCCE7CD0D}"/>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87" name="TextBox 786">
          <a:extLst>
            <a:ext uri="{FF2B5EF4-FFF2-40B4-BE49-F238E27FC236}">
              <a16:creationId xmlns:a16="http://schemas.microsoft.com/office/drawing/2014/main" id="{F2B3F35A-832F-4200-B4F2-9850786EF5E0}"/>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88" name="TextBox 787">
          <a:extLst>
            <a:ext uri="{FF2B5EF4-FFF2-40B4-BE49-F238E27FC236}">
              <a16:creationId xmlns:a16="http://schemas.microsoft.com/office/drawing/2014/main" id="{2A1B4414-40B7-43E5-BE91-307E68694766}"/>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89" name="TextBox 788">
          <a:extLst>
            <a:ext uri="{FF2B5EF4-FFF2-40B4-BE49-F238E27FC236}">
              <a16:creationId xmlns:a16="http://schemas.microsoft.com/office/drawing/2014/main" id="{D624B9E5-0ED3-40D5-9D3A-B12069AB8CB4}"/>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90" name="TextBox 789">
          <a:extLst>
            <a:ext uri="{FF2B5EF4-FFF2-40B4-BE49-F238E27FC236}">
              <a16:creationId xmlns:a16="http://schemas.microsoft.com/office/drawing/2014/main" id="{60978B44-C653-40C5-A93A-33915D5D9F56}"/>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91" name="TextBox 790">
          <a:extLst>
            <a:ext uri="{FF2B5EF4-FFF2-40B4-BE49-F238E27FC236}">
              <a16:creationId xmlns:a16="http://schemas.microsoft.com/office/drawing/2014/main" id="{3D2F93F5-4738-4B4D-979F-2DDBC0905394}"/>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92" name="TextBox 791">
          <a:extLst>
            <a:ext uri="{FF2B5EF4-FFF2-40B4-BE49-F238E27FC236}">
              <a16:creationId xmlns:a16="http://schemas.microsoft.com/office/drawing/2014/main" id="{D5B0ED53-9CAE-4C0C-9C4B-D1A8A431AFAD}"/>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93" name="TextBox 792">
          <a:extLst>
            <a:ext uri="{FF2B5EF4-FFF2-40B4-BE49-F238E27FC236}">
              <a16:creationId xmlns:a16="http://schemas.microsoft.com/office/drawing/2014/main" id="{301CAEDF-A570-4AE5-A39A-3A1D847E7B55}"/>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94" name="TextBox 793">
          <a:extLst>
            <a:ext uri="{FF2B5EF4-FFF2-40B4-BE49-F238E27FC236}">
              <a16:creationId xmlns:a16="http://schemas.microsoft.com/office/drawing/2014/main" id="{7935FA95-C073-41AD-9A05-753FEA72A6AC}"/>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95" name="TextBox 794">
          <a:extLst>
            <a:ext uri="{FF2B5EF4-FFF2-40B4-BE49-F238E27FC236}">
              <a16:creationId xmlns:a16="http://schemas.microsoft.com/office/drawing/2014/main" id="{5A6B3DA6-A6A1-4CB3-95CA-FE65BD21E098}"/>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96" name="TextBox 795">
          <a:extLst>
            <a:ext uri="{FF2B5EF4-FFF2-40B4-BE49-F238E27FC236}">
              <a16:creationId xmlns:a16="http://schemas.microsoft.com/office/drawing/2014/main" id="{6C562552-9B15-4BFB-B950-4A7C3C696F51}"/>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97" name="TextBox 796">
          <a:extLst>
            <a:ext uri="{FF2B5EF4-FFF2-40B4-BE49-F238E27FC236}">
              <a16:creationId xmlns:a16="http://schemas.microsoft.com/office/drawing/2014/main" id="{D59E308B-90EF-404E-873B-91175EEC43B9}"/>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98" name="TextBox 797">
          <a:extLst>
            <a:ext uri="{FF2B5EF4-FFF2-40B4-BE49-F238E27FC236}">
              <a16:creationId xmlns:a16="http://schemas.microsoft.com/office/drawing/2014/main" id="{34748DAF-0FEA-48C6-97EA-9FAAC58D7A35}"/>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799" name="TextBox 798">
          <a:extLst>
            <a:ext uri="{FF2B5EF4-FFF2-40B4-BE49-F238E27FC236}">
              <a16:creationId xmlns:a16="http://schemas.microsoft.com/office/drawing/2014/main" id="{4A228BF9-34F4-431B-A4E8-275477CB1174}"/>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800" name="TextBox 799">
          <a:extLst>
            <a:ext uri="{FF2B5EF4-FFF2-40B4-BE49-F238E27FC236}">
              <a16:creationId xmlns:a16="http://schemas.microsoft.com/office/drawing/2014/main" id="{CD25795D-DFA9-47C6-8D33-83C77EAA3227}"/>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373</xdr:row>
      <xdr:rowOff>0</xdr:rowOff>
    </xdr:from>
    <xdr:ext cx="65" cy="172227"/>
    <xdr:sp macro="" textlink="">
      <xdr:nvSpPr>
        <xdr:cNvPr id="801" name="TextBox 800">
          <a:extLst>
            <a:ext uri="{FF2B5EF4-FFF2-40B4-BE49-F238E27FC236}">
              <a16:creationId xmlns:a16="http://schemas.microsoft.com/office/drawing/2014/main" id="{7A29465B-6220-41C0-8135-FD364212350D}"/>
            </a:ext>
          </a:extLst>
        </xdr:cNvPr>
        <xdr:cNvSpPr txBox="1"/>
      </xdr:nvSpPr>
      <xdr:spPr>
        <a:xfrm>
          <a:off x="8650816" y="98134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02" name="TextBox 801">
          <a:extLst>
            <a:ext uri="{FF2B5EF4-FFF2-40B4-BE49-F238E27FC236}">
              <a16:creationId xmlns:a16="http://schemas.microsoft.com/office/drawing/2014/main" id="{09B29385-501A-4864-B032-CE176384652B}"/>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03" name="TextBox 802">
          <a:extLst>
            <a:ext uri="{FF2B5EF4-FFF2-40B4-BE49-F238E27FC236}">
              <a16:creationId xmlns:a16="http://schemas.microsoft.com/office/drawing/2014/main" id="{B8207FFC-C947-4BF1-B1F8-BC5FBD783E20}"/>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04" name="TextBox 803">
          <a:extLst>
            <a:ext uri="{FF2B5EF4-FFF2-40B4-BE49-F238E27FC236}">
              <a16:creationId xmlns:a16="http://schemas.microsoft.com/office/drawing/2014/main" id="{ACBBDBB2-28A1-4BAD-BAC8-4DBBAE42B94C}"/>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05" name="TextBox 804">
          <a:extLst>
            <a:ext uri="{FF2B5EF4-FFF2-40B4-BE49-F238E27FC236}">
              <a16:creationId xmlns:a16="http://schemas.microsoft.com/office/drawing/2014/main" id="{0CBA5177-F6AE-4ED4-82E2-6DB1591FDCB9}"/>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06" name="TextBox 805">
          <a:extLst>
            <a:ext uri="{FF2B5EF4-FFF2-40B4-BE49-F238E27FC236}">
              <a16:creationId xmlns:a16="http://schemas.microsoft.com/office/drawing/2014/main" id="{39F07113-9190-41E1-AC7E-9E36C45F9383}"/>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07" name="TextBox 806">
          <a:extLst>
            <a:ext uri="{FF2B5EF4-FFF2-40B4-BE49-F238E27FC236}">
              <a16:creationId xmlns:a16="http://schemas.microsoft.com/office/drawing/2014/main" id="{3E3C2508-61B9-457B-9B08-2678F02B0F33}"/>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08" name="TextBox 807">
          <a:extLst>
            <a:ext uri="{FF2B5EF4-FFF2-40B4-BE49-F238E27FC236}">
              <a16:creationId xmlns:a16="http://schemas.microsoft.com/office/drawing/2014/main" id="{D35B4CA5-C4D5-4886-B76C-08E0A828F54B}"/>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09" name="TextBox 808">
          <a:extLst>
            <a:ext uri="{FF2B5EF4-FFF2-40B4-BE49-F238E27FC236}">
              <a16:creationId xmlns:a16="http://schemas.microsoft.com/office/drawing/2014/main" id="{CF571470-3289-43C4-86DE-8F2EB23C4C26}"/>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10" name="TextBox 809">
          <a:extLst>
            <a:ext uri="{FF2B5EF4-FFF2-40B4-BE49-F238E27FC236}">
              <a16:creationId xmlns:a16="http://schemas.microsoft.com/office/drawing/2014/main" id="{27F1611C-4F77-4EA8-8D76-8ED04CE53126}"/>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11" name="TextBox 810">
          <a:extLst>
            <a:ext uri="{FF2B5EF4-FFF2-40B4-BE49-F238E27FC236}">
              <a16:creationId xmlns:a16="http://schemas.microsoft.com/office/drawing/2014/main" id="{091FA8BF-7E31-4BC4-B8EB-7BD912379955}"/>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12" name="TextBox 811">
          <a:extLst>
            <a:ext uri="{FF2B5EF4-FFF2-40B4-BE49-F238E27FC236}">
              <a16:creationId xmlns:a16="http://schemas.microsoft.com/office/drawing/2014/main" id="{B9C23985-F64F-4CD5-8A67-9DD47CF2D0EE}"/>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13" name="TextBox 812">
          <a:extLst>
            <a:ext uri="{FF2B5EF4-FFF2-40B4-BE49-F238E27FC236}">
              <a16:creationId xmlns:a16="http://schemas.microsoft.com/office/drawing/2014/main" id="{10851C56-3A1B-49FA-B3F8-0556384404B9}"/>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14" name="TextBox 813">
          <a:extLst>
            <a:ext uri="{FF2B5EF4-FFF2-40B4-BE49-F238E27FC236}">
              <a16:creationId xmlns:a16="http://schemas.microsoft.com/office/drawing/2014/main" id="{29E9EAFB-7CB1-4B7D-A152-06288E0978D2}"/>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15" name="TextBox 814">
          <a:extLst>
            <a:ext uri="{FF2B5EF4-FFF2-40B4-BE49-F238E27FC236}">
              <a16:creationId xmlns:a16="http://schemas.microsoft.com/office/drawing/2014/main" id="{DA6A247F-80CF-40C8-9634-2CED39EF83F5}"/>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16" name="TextBox 815">
          <a:extLst>
            <a:ext uri="{FF2B5EF4-FFF2-40B4-BE49-F238E27FC236}">
              <a16:creationId xmlns:a16="http://schemas.microsoft.com/office/drawing/2014/main" id="{1DC65BF8-DF97-49E9-B04F-6DFE9E7B3F55}"/>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17" name="TextBox 816">
          <a:extLst>
            <a:ext uri="{FF2B5EF4-FFF2-40B4-BE49-F238E27FC236}">
              <a16:creationId xmlns:a16="http://schemas.microsoft.com/office/drawing/2014/main" id="{D70176B3-200B-46AF-8F5B-82FF33F44FCD}"/>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18" name="TextBox 817">
          <a:extLst>
            <a:ext uri="{FF2B5EF4-FFF2-40B4-BE49-F238E27FC236}">
              <a16:creationId xmlns:a16="http://schemas.microsoft.com/office/drawing/2014/main" id="{23A1B7FE-DA8F-4D38-A2F3-8F09CD19EFEB}"/>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19" name="TextBox 818">
          <a:extLst>
            <a:ext uri="{FF2B5EF4-FFF2-40B4-BE49-F238E27FC236}">
              <a16:creationId xmlns:a16="http://schemas.microsoft.com/office/drawing/2014/main" id="{F2EA02CC-EEEF-4E32-B94C-F7EF29B8DA8F}"/>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20" name="TextBox 819">
          <a:extLst>
            <a:ext uri="{FF2B5EF4-FFF2-40B4-BE49-F238E27FC236}">
              <a16:creationId xmlns:a16="http://schemas.microsoft.com/office/drawing/2014/main" id="{045ACD10-FC98-4B6C-A05F-950CAAE9465E}"/>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21" name="TextBox 820">
          <a:extLst>
            <a:ext uri="{FF2B5EF4-FFF2-40B4-BE49-F238E27FC236}">
              <a16:creationId xmlns:a16="http://schemas.microsoft.com/office/drawing/2014/main" id="{74E576BF-AC10-491D-87D4-9C11AA1C49CF}"/>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22" name="TextBox 821">
          <a:extLst>
            <a:ext uri="{FF2B5EF4-FFF2-40B4-BE49-F238E27FC236}">
              <a16:creationId xmlns:a16="http://schemas.microsoft.com/office/drawing/2014/main" id="{E07FE424-14DC-496E-BE49-8BD3F51D750A}"/>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23" name="TextBox 822">
          <a:extLst>
            <a:ext uri="{FF2B5EF4-FFF2-40B4-BE49-F238E27FC236}">
              <a16:creationId xmlns:a16="http://schemas.microsoft.com/office/drawing/2014/main" id="{D344B809-7DE4-4BEC-8767-AAD5029A78D2}"/>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24" name="TextBox 823">
          <a:extLst>
            <a:ext uri="{FF2B5EF4-FFF2-40B4-BE49-F238E27FC236}">
              <a16:creationId xmlns:a16="http://schemas.microsoft.com/office/drawing/2014/main" id="{9347DAEC-F248-4577-A03F-AE1A08ABBAD9}"/>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25" name="TextBox 824">
          <a:extLst>
            <a:ext uri="{FF2B5EF4-FFF2-40B4-BE49-F238E27FC236}">
              <a16:creationId xmlns:a16="http://schemas.microsoft.com/office/drawing/2014/main" id="{A648171D-9480-4E37-A860-A50DA77CDB09}"/>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26" name="TextBox 825">
          <a:extLst>
            <a:ext uri="{FF2B5EF4-FFF2-40B4-BE49-F238E27FC236}">
              <a16:creationId xmlns:a16="http://schemas.microsoft.com/office/drawing/2014/main" id="{B3065FC9-F52C-4BE7-8835-0D4E7A1796AD}"/>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27" name="TextBox 826">
          <a:extLst>
            <a:ext uri="{FF2B5EF4-FFF2-40B4-BE49-F238E27FC236}">
              <a16:creationId xmlns:a16="http://schemas.microsoft.com/office/drawing/2014/main" id="{F91EBB72-2AC8-4578-B329-E1EF31615226}"/>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28" name="TextBox 827">
          <a:extLst>
            <a:ext uri="{FF2B5EF4-FFF2-40B4-BE49-F238E27FC236}">
              <a16:creationId xmlns:a16="http://schemas.microsoft.com/office/drawing/2014/main" id="{F988147C-9F16-4AC4-8EAF-F73159BD7B6A}"/>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29" name="TextBox 828">
          <a:extLst>
            <a:ext uri="{FF2B5EF4-FFF2-40B4-BE49-F238E27FC236}">
              <a16:creationId xmlns:a16="http://schemas.microsoft.com/office/drawing/2014/main" id="{CAF6B8DD-175C-4EA5-AE5D-CE75DC960550}"/>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30" name="TextBox 829">
          <a:extLst>
            <a:ext uri="{FF2B5EF4-FFF2-40B4-BE49-F238E27FC236}">
              <a16:creationId xmlns:a16="http://schemas.microsoft.com/office/drawing/2014/main" id="{BA623DD4-AF3A-411A-A405-E2D2E2D17CBE}"/>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31" name="TextBox 830">
          <a:extLst>
            <a:ext uri="{FF2B5EF4-FFF2-40B4-BE49-F238E27FC236}">
              <a16:creationId xmlns:a16="http://schemas.microsoft.com/office/drawing/2014/main" id="{57028920-DE02-449F-9AC5-E68286F000CA}"/>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32" name="TextBox 831">
          <a:extLst>
            <a:ext uri="{FF2B5EF4-FFF2-40B4-BE49-F238E27FC236}">
              <a16:creationId xmlns:a16="http://schemas.microsoft.com/office/drawing/2014/main" id="{CEE047AC-0BA6-4F16-89EF-59467BAC3091}"/>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33" name="TextBox 832">
          <a:extLst>
            <a:ext uri="{FF2B5EF4-FFF2-40B4-BE49-F238E27FC236}">
              <a16:creationId xmlns:a16="http://schemas.microsoft.com/office/drawing/2014/main" id="{27065F1F-496D-43EE-9803-4D2EDCF88BF1}"/>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34" name="TextBox 833">
          <a:extLst>
            <a:ext uri="{FF2B5EF4-FFF2-40B4-BE49-F238E27FC236}">
              <a16:creationId xmlns:a16="http://schemas.microsoft.com/office/drawing/2014/main" id="{8F8B2B2B-1E28-44DD-8648-DCCBDAAF975C}"/>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35" name="TextBox 834">
          <a:extLst>
            <a:ext uri="{FF2B5EF4-FFF2-40B4-BE49-F238E27FC236}">
              <a16:creationId xmlns:a16="http://schemas.microsoft.com/office/drawing/2014/main" id="{876481CD-0320-4FE8-8524-2174B5EE93AB}"/>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36" name="TextBox 835">
          <a:extLst>
            <a:ext uri="{FF2B5EF4-FFF2-40B4-BE49-F238E27FC236}">
              <a16:creationId xmlns:a16="http://schemas.microsoft.com/office/drawing/2014/main" id="{854C096E-5679-4797-9481-DE1329F84BD8}"/>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37" name="TextBox 836">
          <a:extLst>
            <a:ext uri="{FF2B5EF4-FFF2-40B4-BE49-F238E27FC236}">
              <a16:creationId xmlns:a16="http://schemas.microsoft.com/office/drawing/2014/main" id="{DDD04D56-FE5A-4E4B-A310-C47958F75CC8}"/>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38" name="TextBox 837">
          <a:extLst>
            <a:ext uri="{FF2B5EF4-FFF2-40B4-BE49-F238E27FC236}">
              <a16:creationId xmlns:a16="http://schemas.microsoft.com/office/drawing/2014/main" id="{6965E828-85F8-4633-BDBB-B2B05B20BC20}"/>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39" name="TextBox 838">
          <a:extLst>
            <a:ext uri="{FF2B5EF4-FFF2-40B4-BE49-F238E27FC236}">
              <a16:creationId xmlns:a16="http://schemas.microsoft.com/office/drawing/2014/main" id="{47FD6D43-7DEB-442C-B369-471BBE00A482}"/>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40" name="TextBox 839">
          <a:extLst>
            <a:ext uri="{FF2B5EF4-FFF2-40B4-BE49-F238E27FC236}">
              <a16:creationId xmlns:a16="http://schemas.microsoft.com/office/drawing/2014/main" id="{F7F63110-B5BC-48CE-8C65-CBB1484604B0}"/>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41" name="TextBox 840">
          <a:extLst>
            <a:ext uri="{FF2B5EF4-FFF2-40B4-BE49-F238E27FC236}">
              <a16:creationId xmlns:a16="http://schemas.microsoft.com/office/drawing/2014/main" id="{B9F1E3BD-299C-45B9-AB37-CB50129D5AC8}"/>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42" name="TextBox 841">
          <a:extLst>
            <a:ext uri="{FF2B5EF4-FFF2-40B4-BE49-F238E27FC236}">
              <a16:creationId xmlns:a16="http://schemas.microsoft.com/office/drawing/2014/main" id="{B3FB5937-5C25-42A8-A99A-4AF35738CB04}"/>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43" name="TextBox 842">
          <a:extLst>
            <a:ext uri="{FF2B5EF4-FFF2-40B4-BE49-F238E27FC236}">
              <a16:creationId xmlns:a16="http://schemas.microsoft.com/office/drawing/2014/main" id="{CC5B69D5-B900-4D8A-9372-E831EDFBD459}"/>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44" name="TextBox 843">
          <a:extLst>
            <a:ext uri="{FF2B5EF4-FFF2-40B4-BE49-F238E27FC236}">
              <a16:creationId xmlns:a16="http://schemas.microsoft.com/office/drawing/2014/main" id="{2D1A0EFD-B2C1-4F04-8E65-6F1365C1D394}"/>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45" name="TextBox 844">
          <a:extLst>
            <a:ext uri="{FF2B5EF4-FFF2-40B4-BE49-F238E27FC236}">
              <a16:creationId xmlns:a16="http://schemas.microsoft.com/office/drawing/2014/main" id="{7A7A9EB6-D1D9-4A3A-A078-5CC1E8BF0F30}"/>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46" name="TextBox 845">
          <a:extLst>
            <a:ext uri="{FF2B5EF4-FFF2-40B4-BE49-F238E27FC236}">
              <a16:creationId xmlns:a16="http://schemas.microsoft.com/office/drawing/2014/main" id="{15E355D7-22B6-43A1-A5F5-069B12610307}"/>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47" name="TextBox 846">
          <a:extLst>
            <a:ext uri="{FF2B5EF4-FFF2-40B4-BE49-F238E27FC236}">
              <a16:creationId xmlns:a16="http://schemas.microsoft.com/office/drawing/2014/main" id="{452DC9E7-163E-4D76-B52F-3F07237A4722}"/>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48" name="TextBox 847">
          <a:extLst>
            <a:ext uri="{FF2B5EF4-FFF2-40B4-BE49-F238E27FC236}">
              <a16:creationId xmlns:a16="http://schemas.microsoft.com/office/drawing/2014/main" id="{20D6393F-96FB-46B7-806B-B143D061768F}"/>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49" name="TextBox 848">
          <a:extLst>
            <a:ext uri="{FF2B5EF4-FFF2-40B4-BE49-F238E27FC236}">
              <a16:creationId xmlns:a16="http://schemas.microsoft.com/office/drawing/2014/main" id="{7CFF08DB-8DA2-49CB-AF99-433BD6F54DB9}"/>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50" name="TextBox 849">
          <a:extLst>
            <a:ext uri="{FF2B5EF4-FFF2-40B4-BE49-F238E27FC236}">
              <a16:creationId xmlns:a16="http://schemas.microsoft.com/office/drawing/2014/main" id="{045A765F-451E-4AC7-9E97-778CF02D0F38}"/>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51" name="TextBox 850">
          <a:extLst>
            <a:ext uri="{FF2B5EF4-FFF2-40B4-BE49-F238E27FC236}">
              <a16:creationId xmlns:a16="http://schemas.microsoft.com/office/drawing/2014/main" id="{F2310AAE-E532-46B1-BE7B-6DFA66C9E35B}"/>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52" name="TextBox 851">
          <a:extLst>
            <a:ext uri="{FF2B5EF4-FFF2-40B4-BE49-F238E27FC236}">
              <a16:creationId xmlns:a16="http://schemas.microsoft.com/office/drawing/2014/main" id="{A5BCCBD6-36B4-4820-B38C-4EEE0A85A388}"/>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53" name="TextBox 852">
          <a:extLst>
            <a:ext uri="{FF2B5EF4-FFF2-40B4-BE49-F238E27FC236}">
              <a16:creationId xmlns:a16="http://schemas.microsoft.com/office/drawing/2014/main" id="{6F13E45C-2263-4F38-8F23-EE976BBBE371}"/>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54" name="TextBox 853">
          <a:extLst>
            <a:ext uri="{FF2B5EF4-FFF2-40B4-BE49-F238E27FC236}">
              <a16:creationId xmlns:a16="http://schemas.microsoft.com/office/drawing/2014/main" id="{189891B1-2BBA-4C16-A2A9-6EC3E7011CAD}"/>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55" name="TextBox 854">
          <a:extLst>
            <a:ext uri="{FF2B5EF4-FFF2-40B4-BE49-F238E27FC236}">
              <a16:creationId xmlns:a16="http://schemas.microsoft.com/office/drawing/2014/main" id="{E10C502D-876C-485D-B0EC-431C6FE28BFD}"/>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56" name="TextBox 855">
          <a:extLst>
            <a:ext uri="{FF2B5EF4-FFF2-40B4-BE49-F238E27FC236}">
              <a16:creationId xmlns:a16="http://schemas.microsoft.com/office/drawing/2014/main" id="{8D2B3DB7-9152-45D5-B10F-BE9C729661DA}"/>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57" name="TextBox 856">
          <a:extLst>
            <a:ext uri="{FF2B5EF4-FFF2-40B4-BE49-F238E27FC236}">
              <a16:creationId xmlns:a16="http://schemas.microsoft.com/office/drawing/2014/main" id="{565F6187-3277-41AC-AFE6-5CAA6EE3C3C5}"/>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58" name="TextBox 857">
          <a:extLst>
            <a:ext uri="{FF2B5EF4-FFF2-40B4-BE49-F238E27FC236}">
              <a16:creationId xmlns:a16="http://schemas.microsoft.com/office/drawing/2014/main" id="{6C647722-FE93-46EC-AE53-D1AD76D852A6}"/>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59" name="TextBox 858">
          <a:extLst>
            <a:ext uri="{FF2B5EF4-FFF2-40B4-BE49-F238E27FC236}">
              <a16:creationId xmlns:a16="http://schemas.microsoft.com/office/drawing/2014/main" id="{72A28B8B-4982-422B-B795-6B25C857417B}"/>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60" name="TextBox 859">
          <a:extLst>
            <a:ext uri="{FF2B5EF4-FFF2-40B4-BE49-F238E27FC236}">
              <a16:creationId xmlns:a16="http://schemas.microsoft.com/office/drawing/2014/main" id="{52D620E8-6C1F-4329-90BF-515208126B53}"/>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61" name="TextBox 860">
          <a:extLst>
            <a:ext uri="{FF2B5EF4-FFF2-40B4-BE49-F238E27FC236}">
              <a16:creationId xmlns:a16="http://schemas.microsoft.com/office/drawing/2014/main" id="{4BB19F28-15DC-4ADC-A639-044FF12A2276}"/>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62" name="TextBox 861">
          <a:extLst>
            <a:ext uri="{FF2B5EF4-FFF2-40B4-BE49-F238E27FC236}">
              <a16:creationId xmlns:a16="http://schemas.microsoft.com/office/drawing/2014/main" id="{003C0ABD-AF2F-4060-823C-D930EE70F3FD}"/>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63" name="TextBox 862">
          <a:extLst>
            <a:ext uri="{FF2B5EF4-FFF2-40B4-BE49-F238E27FC236}">
              <a16:creationId xmlns:a16="http://schemas.microsoft.com/office/drawing/2014/main" id="{8C47C742-9F1B-4BEE-A836-9BE71CDE69A5}"/>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64" name="TextBox 863">
          <a:extLst>
            <a:ext uri="{FF2B5EF4-FFF2-40B4-BE49-F238E27FC236}">
              <a16:creationId xmlns:a16="http://schemas.microsoft.com/office/drawing/2014/main" id="{CA31EB7D-8A0A-42D0-8DEB-A911FBB78FE9}"/>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65" name="TextBox 864">
          <a:extLst>
            <a:ext uri="{FF2B5EF4-FFF2-40B4-BE49-F238E27FC236}">
              <a16:creationId xmlns:a16="http://schemas.microsoft.com/office/drawing/2014/main" id="{AC4BD19E-1CA7-44A4-B4B8-4D5B9C562FE6}"/>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66" name="TextBox 865">
          <a:extLst>
            <a:ext uri="{FF2B5EF4-FFF2-40B4-BE49-F238E27FC236}">
              <a16:creationId xmlns:a16="http://schemas.microsoft.com/office/drawing/2014/main" id="{01644EC8-54F4-4FB3-8E8B-B307F8316DF7}"/>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67" name="TextBox 866">
          <a:extLst>
            <a:ext uri="{FF2B5EF4-FFF2-40B4-BE49-F238E27FC236}">
              <a16:creationId xmlns:a16="http://schemas.microsoft.com/office/drawing/2014/main" id="{1AC8915E-261E-4CEE-A811-20AE613505A2}"/>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68" name="TextBox 867">
          <a:extLst>
            <a:ext uri="{FF2B5EF4-FFF2-40B4-BE49-F238E27FC236}">
              <a16:creationId xmlns:a16="http://schemas.microsoft.com/office/drawing/2014/main" id="{50BF9F4B-B326-499B-A66B-E8398726910B}"/>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69" name="TextBox 868">
          <a:extLst>
            <a:ext uri="{FF2B5EF4-FFF2-40B4-BE49-F238E27FC236}">
              <a16:creationId xmlns:a16="http://schemas.microsoft.com/office/drawing/2014/main" id="{31E17C6A-E7FA-4A91-B264-5C5A13B0EFEF}"/>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70" name="TextBox 869">
          <a:extLst>
            <a:ext uri="{FF2B5EF4-FFF2-40B4-BE49-F238E27FC236}">
              <a16:creationId xmlns:a16="http://schemas.microsoft.com/office/drawing/2014/main" id="{42A594C8-1B2F-460B-84A3-8483F627F2FB}"/>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71" name="TextBox 870">
          <a:extLst>
            <a:ext uri="{FF2B5EF4-FFF2-40B4-BE49-F238E27FC236}">
              <a16:creationId xmlns:a16="http://schemas.microsoft.com/office/drawing/2014/main" id="{05C3EB10-02E9-4E28-9ABA-2ED43EB6C3F4}"/>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72" name="TextBox 871">
          <a:extLst>
            <a:ext uri="{FF2B5EF4-FFF2-40B4-BE49-F238E27FC236}">
              <a16:creationId xmlns:a16="http://schemas.microsoft.com/office/drawing/2014/main" id="{D77AB572-3BEF-4BB9-97CC-0CFB8027B62A}"/>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73" name="TextBox 872">
          <a:extLst>
            <a:ext uri="{FF2B5EF4-FFF2-40B4-BE49-F238E27FC236}">
              <a16:creationId xmlns:a16="http://schemas.microsoft.com/office/drawing/2014/main" id="{CF3BE537-814E-4987-BE68-D334CA84BD72}"/>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74" name="TextBox 873">
          <a:extLst>
            <a:ext uri="{FF2B5EF4-FFF2-40B4-BE49-F238E27FC236}">
              <a16:creationId xmlns:a16="http://schemas.microsoft.com/office/drawing/2014/main" id="{1507FE0D-BD12-42D2-921E-F6A8B64297FE}"/>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75" name="TextBox 874">
          <a:extLst>
            <a:ext uri="{FF2B5EF4-FFF2-40B4-BE49-F238E27FC236}">
              <a16:creationId xmlns:a16="http://schemas.microsoft.com/office/drawing/2014/main" id="{9D3508FC-A9BB-4A07-A8D3-BFB89F3EC27B}"/>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76" name="TextBox 875">
          <a:extLst>
            <a:ext uri="{FF2B5EF4-FFF2-40B4-BE49-F238E27FC236}">
              <a16:creationId xmlns:a16="http://schemas.microsoft.com/office/drawing/2014/main" id="{55DFC7DB-F68D-454D-B3E8-6BDF34720719}"/>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77" name="TextBox 876">
          <a:extLst>
            <a:ext uri="{FF2B5EF4-FFF2-40B4-BE49-F238E27FC236}">
              <a16:creationId xmlns:a16="http://schemas.microsoft.com/office/drawing/2014/main" id="{F314C1DD-183D-4CC8-9AC9-9E7050847244}"/>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78" name="TextBox 877">
          <a:extLst>
            <a:ext uri="{FF2B5EF4-FFF2-40B4-BE49-F238E27FC236}">
              <a16:creationId xmlns:a16="http://schemas.microsoft.com/office/drawing/2014/main" id="{6B4F084E-0F4E-4887-8033-AE14FCB6D544}"/>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79" name="TextBox 878">
          <a:extLst>
            <a:ext uri="{FF2B5EF4-FFF2-40B4-BE49-F238E27FC236}">
              <a16:creationId xmlns:a16="http://schemas.microsoft.com/office/drawing/2014/main" id="{8F3BDA83-784C-4495-A735-989649D18338}"/>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80" name="TextBox 879">
          <a:extLst>
            <a:ext uri="{FF2B5EF4-FFF2-40B4-BE49-F238E27FC236}">
              <a16:creationId xmlns:a16="http://schemas.microsoft.com/office/drawing/2014/main" id="{679BCA69-701C-4AF7-8C8D-B95F791BA612}"/>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81" name="TextBox 880">
          <a:extLst>
            <a:ext uri="{FF2B5EF4-FFF2-40B4-BE49-F238E27FC236}">
              <a16:creationId xmlns:a16="http://schemas.microsoft.com/office/drawing/2014/main" id="{8D5ACF65-A93C-4B99-9F4E-CCDECDE52171}"/>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82" name="TextBox 881">
          <a:extLst>
            <a:ext uri="{FF2B5EF4-FFF2-40B4-BE49-F238E27FC236}">
              <a16:creationId xmlns:a16="http://schemas.microsoft.com/office/drawing/2014/main" id="{65E8DCC3-3608-42AA-8C72-C6E3A5C28396}"/>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83" name="TextBox 882">
          <a:extLst>
            <a:ext uri="{FF2B5EF4-FFF2-40B4-BE49-F238E27FC236}">
              <a16:creationId xmlns:a16="http://schemas.microsoft.com/office/drawing/2014/main" id="{643F536E-29FA-4426-AB61-B90DA7E14FBB}"/>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84" name="TextBox 883">
          <a:extLst>
            <a:ext uri="{FF2B5EF4-FFF2-40B4-BE49-F238E27FC236}">
              <a16:creationId xmlns:a16="http://schemas.microsoft.com/office/drawing/2014/main" id="{74803F33-8490-4491-B184-528FF929A97D}"/>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85" name="TextBox 884">
          <a:extLst>
            <a:ext uri="{FF2B5EF4-FFF2-40B4-BE49-F238E27FC236}">
              <a16:creationId xmlns:a16="http://schemas.microsoft.com/office/drawing/2014/main" id="{71D07E68-506C-4DFB-AB47-B4A7903E33E7}"/>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86" name="TextBox 885">
          <a:extLst>
            <a:ext uri="{FF2B5EF4-FFF2-40B4-BE49-F238E27FC236}">
              <a16:creationId xmlns:a16="http://schemas.microsoft.com/office/drawing/2014/main" id="{3A117148-D17E-472B-B189-78C21C5DB8A9}"/>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87" name="TextBox 886">
          <a:extLst>
            <a:ext uri="{FF2B5EF4-FFF2-40B4-BE49-F238E27FC236}">
              <a16:creationId xmlns:a16="http://schemas.microsoft.com/office/drawing/2014/main" id="{353DDF1C-28E3-41A3-923A-3E72A200D223}"/>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88" name="TextBox 887">
          <a:extLst>
            <a:ext uri="{FF2B5EF4-FFF2-40B4-BE49-F238E27FC236}">
              <a16:creationId xmlns:a16="http://schemas.microsoft.com/office/drawing/2014/main" id="{EF1A5A79-421F-4EBF-8A08-F3FD4A9677BE}"/>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89" name="TextBox 888">
          <a:extLst>
            <a:ext uri="{FF2B5EF4-FFF2-40B4-BE49-F238E27FC236}">
              <a16:creationId xmlns:a16="http://schemas.microsoft.com/office/drawing/2014/main" id="{EA1824BC-1236-430B-84E6-F305C680ED2F}"/>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90" name="TextBox 889">
          <a:extLst>
            <a:ext uri="{FF2B5EF4-FFF2-40B4-BE49-F238E27FC236}">
              <a16:creationId xmlns:a16="http://schemas.microsoft.com/office/drawing/2014/main" id="{ADC6FD2B-D11F-4514-B36A-8AE5E074A85D}"/>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91" name="TextBox 890">
          <a:extLst>
            <a:ext uri="{FF2B5EF4-FFF2-40B4-BE49-F238E27FC236}">
              <a16:creationId xmlns:a16="http://schemas.microsoft.com/office/drawing/2014/main" id="{B979A9E2-8AD0-4FCE-8B8E-29A3E34232F1}"/>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92" name="TextBox 891">
          <a:extLst>
            <a:ext uri="{FF2B5EF4-FFF2-40B4-BE49-F238E27FC236}">
              <a16:creationId xmlns:a16="http://schemas.microsoft.com/office/drawing/2014/main" id="{3D438516-385F-441C-93AE-686CF63C9C07}"/>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93" name="TextBox 892">
          <a:extLst>
            <a:ext uri="{FF2B5EF4-FFF2-40B4-BE49-F238E27FC236}">
              <a16:creationId xmlns:a16="http://schemas.microsoft.com/office/drawing/2014/main" id="{29A1848A-FF21-4E7C-89DE-6E09EB8842D4}"/>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94" name="TextBox 893">
          <a:extLst>
            <a:ext uri="{FF2B5EF4-FFF2-40B4-BE49-F238E27FC236}">
              <a16:creationId xmlns:a16="http://schemas.microsoft.com/office/drawing/2014/main" id="{2C014F6A-FC85-474B-A659-050E07E56A63}"/>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95" name="TextBox 894">
          <a:extLst>
            <a:ext uri="{FF2B5EF4-FFF2-40B4-BE49-F238E27FC236}">
              <a16:creationId xmlns:a16="http://schemas.microsoft.com/office/drawing/2014/main" id="{699483AD-B1C8-4931-A746-F96504BCD929}"/>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96" name="TextBox 895">
          <a:extLst>
            <a:ext uri="{FF2B5EF4-FFF2-40B4-BE49-F238E27FC236}">
              <a16:creationId xmlns:a16="http://schemas.microsoft.com/office/drawing/2014/main" id="{A5DB3EFE-D543-410D-BB91-7730B49BDEA3}"/>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97" name="TextBox 896">
          <a:extLst>
            <a:ext uri="{FF2B5EF4-FFF2-40B4-BE49-F238E27FC236}">
              <a16:creationId xmlns:a16="http://schemas.microsoft.com/office/drawing/2014/main" id="{DA8A7C4C-EF0B-49E2-9D50-23D1D63ADF15}"/>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98" name="TextBox 897">
          <a:extLst>
            <a:ext uri="{FF2B5EF4-FFF2-40B4-BE49-F238E27FC236}">
              <a16:creationId xmlns:a16="http://schemas.microsoft.com/office/drawing/2014/main" id="{3173BBBC-1F58-4021-8413-D92D776578D7}"/>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899" name="TextBox 898">
          <a:extLst>
            <a:ext uri="{FF2B5EF4-FFF2-40B4-BE49-F238E27FC236}">
              <a16:creationId xmlns:a16="http://schemas.microsoft.com/office/drawing/2014/main" id="{6428E340-0F60-4AEF-9392-1E0CA7CE1A55}"/>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00" name="TextBox 899">
          <a:extLst>
            <a:ext uri="{FF2B5EF4-FFF2-40B4-BE49-F238E27FC236}">
              <a16:creationId xmlns:a16="http://schemas.microsoft.com/office/drawing/2014/main" id="{A115B6FF-2D47-42A8-B06D-22519D669892}"/>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01" name="TextBox 900">
          <a:extLst>
            <a:ext uri="{FF2B5EF4-FFF2-40B4-BE49-F238E27FC236}">
              <a16:creationId xmlns:a16="http://schemas.microsoft.com/office/drawing/2014/main" id="{6935439A-2AA7-49B0-8C3B-22B934C5F9B1}"/>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02" name="TextBox 901">
          <a:extLst>
            <a:ext uri="{FF2B5EF4-FFF2-40B4-BE49-F238E27FC236}">
              <a16:creationId xmlns:a16="http://schemas.microsoft.com/office/drawing/2014/main" id="{EC556B99-C0AC-41D9-8FD0-FD963C9570EC}"/>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03" name="TextBox 902">
          <a:extLst>
            <a:ext uri="{FF2B5EF4-FFF2-40B4-BE49-F238E27FC236}">
              <a16:creationId xmlns:a16="http://schemas.microsoft.com/office/drawing/2014/main" id="{F9BEAA24-A02F-4C4F-AB44-1ED16E714091}"/>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04" name="TextBox 903">
          <a:extLst>
            <a:ext uri="{FF2B5EF4-FFF2-40B4-BE49-F238E27FC236}">
              <a16:creationId xmlns:a16="http://schemas.microsoft.com/office/drawing/2014/main" id="{81ACC70B-411B-4BD4-9DE8-2D66BC48F55D}"/>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05" name="TextBox 904">
          <a:extLst>
            <a:ext uri="{FF2B5EF4-FFF2-40B4-BE49-F238E27FC236}">
              <a16:creationId xmlns:a16="http://schemas.microsoft.com/office/drawing/2014/main" id="{108E8FB6-F2E1-46E7-9EB5-5EC1C956AF48}"/>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06" name="TextBox 905">
          <a:extLst>
            <a:ext uri="{FF2B5EF4-FFF2-40B4-BE49-F238E27FC236}">
              <a16:creationId xmlns:a16="http://schemas.microsoft.com/office/drawing/2014/main" id="{0D330ABE-631C-4846-A0A2-DFABCE0153EC}"/>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07" name="TextBox 906">
          <a:extLst>
            <a:ext uri="{FF2B5EF4-FFF2-40B4-BE49-F238E27FC236}">
              <a16:creationId xmlns:a16="http://schemas.microsoft.com/office/drawing/2014/main" id="{3C4FFCD1-D03F-4162-A1E6-D30AA8A166D7}"/>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08" name="TextBox 907">
          <a:extLst>
            <a:ext uri="{FF2B5EF4-FFF2-40B4-BE49-F238E27FC236}">
              <a16:creationId xmlns:a16="http://schemas.microsoft.com/office/drawing/2014/main" id="{9356F653-BD9A-4914-8157-D1816CCC37B5}"/>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09" name="TextBox 908">
          <a:extLst>
            <a:ext uri="{FF2B5EF4-FFF2-40B4-BE49-F238E27FC236}">
              <a16:creationId xmlns:a16="http://schemas.microsoft.com/office/drawing/2014/main" id="{962CECB3-5639-4343-9E96-98A00F633CE5}"/>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10" name="TextBox 909">
          <a:extLst>
            <a:ext uri="{FF2B5EF4-FFF2-40B4-BE49-F238E27FC236}">
              <a16:creationId xmlns:a16="http://schemas.microsoft.com/office/drawing/2014/main" id="{72BADFF7-F599-44AC-8483-BA17809F52AB}"/>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11" name="TextBox 910">
          <a:extLst>
            <a:ext uri="{FF2B5EF4-FFF2-40B4-BE49-F238E27FC236}">
              <a16:creationId xmlns:a16="http://schemas.microsoft.com/office/drawing/2014/main" id="{D442B568-4875-4DE1-A15B-C37E5C04C82B}"/>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12" name="TextBox 911">
          <a:extLst>
            <a:ext uri="{FF2B5EF4-FFF2-40B4-BE49-F238E27FC236}">
              <a16:creationId xmlns:a16="http://schemas.microsoft.com/office/drawing/2014/main" id="{47BFD91F-9174-4242-975A-8E152F0164EA}"/>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13" name="TextBox 912">
          <a:extLst>
            <a:ext uri="{FF2B5EF4-FFF2-40B4-BE49-F238E27FC236}">
              <a16:creationId xmlns:a16="http://schemas.microsoft.com/office/drawing/2014/main" id="{6DE78527-3C1F-4B63-9378-62FDEF46489D}"/>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14" name="TextBox 913">
          <a:extLst>
            <a:ext uri="{FF2B5EF4-FFF2-40B4-BE49-F238E27FC236}">
              <a16:creationId xmlns:a16="http://schemas.microsoft.com/office/drawing/2014/main" id="{AACFF63F-2E15-4A25-8F09-8A4B0B35C5CF}"/>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15" name="TextBox 914">
          <a:extLst>
            <a:ext uri="{FF2B5EF4-FFF2-40B4-BE49-F238E27FC236}">
              <a16:creationId xmlns:a16="http://schemas.microsoft.com/office/drawing/2014/main" id="{BA059DA6-CF35-4B18-AFEE-E0EAE07504F7}"/>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16" name="TextBox 915">
          <a:extLst>
            <a:ext uri="{FF2B5EF4-FFF2-40B4-BE49-F238E27FC236}">
              <a16:creationId xmlns:a16="http://schemas.microsoft.com/office/drawing/2014/main" id="{65D2100D-DC68-4B21-8E01-B9AA352226FC}"/>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17" name="TextBox 916">
          <a:extLst>
            <a:ext uri="{FF2B5EF4-FFF2-40B4-BE49-F238E27FC236}">
              <a16:creationId xmlns:a16="http://schemas.microsoft.com/office/drawing/2014/main" id="{55E7C3E3-4B53-4EAF-A435-26F0E7CD8A8A}"/>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18" name="TextBox 917">
          <a:extLst>
            <a:ext uri="{FF2B5EF4-FFF2-40B4-BE49-F238E27FC236}">
              <a16:creationId xmlns:a16="http://schemas.microsoft.com/office/drawing/2014/main" id="{0E8896DC-CE32-40DD-A26E-0C4E98149CB8}"/>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19" name="TextBox 918">
          <a:extLst>
            <a:ext uri="{FF2B5EF4-FFF2-40B4-BE49-F238E27FC236}">
              <a16:creationId xmlns:a16="http://schemas.microsoft.com/office/drawing/2014/main" id="{845D7BBD-AEEF-4C92-8A93-5C5FD7C3D322}"/>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20" name="TextBox 919">
          <a:extLst>
            <a:ext uri="{FF2B5EF4-FFF2-40B4-BE49-F238E27FC236}">
              <a16:creationId xmlns:a16="http://schemas.microsoft.com/office/drawing/2014/main" id="{6BA99BBC-39E4-4742-A993-B862553718E5}"/>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21" name="TextBox 920">
          <a:extLst>
            <a:ext uri="{FF2B5EF4-FFF2-40B4-BE49-F238E27FC236}">
              <a16:creationId xmlns:a16="http://schemas.microsoft.com/office/drawing/2014/main" id="{28CE957D-205B-4D5E-ACE5-1FD0F321144E}"/>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22" name="TextBox 921">
          <a:extLst>
            <a:ext uri="{FF2B5EF4-FFF2-40B4-BE49-F238E27FC236}">
              <a16:creationId xmlns:a16="http://schemas.microsoft.com/office/drawing/2014/main" id="{C203A27E-FAEA-4BC0-9D17-657E791922EF}"/>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23" name="TextBox 922">
          <a:extLst>
            <a:ext uri="{FF2B5EF4-FFF2-40B4-BE49-F238E27FC236}">
              <a16:creationId xmlns:a16="http://schemas.microsoft.com/office/drawing/2014/main" id="{4CD993DA-68D9-4FB2-A5A7-36DD6EAD332A}"/>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24" name="TextBox 923">
          <a:extLst>
            <a:ext uri="{FF2B5EF4-FFF2-40B4-BE49-F238E27FC236}">
              <a16:creationId xmlns:a16="http://schemas.microsoft.com/office/drawing/2014/main" id="{7A1B7388-5A8F-4319-86CB-AF3B0A766A8D}"/>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25" name="TextBox 924">
          <a:extLst>
            <a:ext uri="{FF2B5EF4-FFF2-40B4-BE49-F238E27FC236}">
              <a16:creationId xmlns:a16="http://schemas.microsoft.com/office/drawing/2014/main" id="{102EDEE0-279F-4418-BF2C-1A897701A4E2}"/>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26" name="TextBox 925">
          <a:extLst>
            <a:ext uri="{FF2B5EF4-FFF2-40B4-BE49-F238E27FC236}">
              <a16:creationId xmlns:a16="http://schemas.microsoft.com/office/drawing/2014/main" id="{45529749-6BFF-4BF7-98BC-E3F32CB83852}"/>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27" name="TextBox 926">
          <a:extLst>
            <a:ext uri="{FF2B5EF4-FFF2-40B4-BE49-F238E27FC236}">
              <a16:creationId xmlns:a16="http://schemas.microsoft.com/office/drawing/2014/main" id="{CFA09DEE-94C0-4CDC-9309-4CBBC8B4DF6E}"/>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28" name="TextBox 927">
          <a:extLst>
            <a:ext uri="{FF2B5EF4-FFF2-40B4-BE49-F238E27FC236}">
              <a16:creationId xmlns:a16="http://schemas.microsoft.com/office/drawing/2014/main" id="{D04C6065-8E6B-4D9E-B824-934CF4B6E212}"/>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29" name="TextBox 928">
          <a:extLst>
            <a:ext uri="{FF2B5EF4-FFF2-40B4-BE49-F238E27FC236}">
              <a16:creationId xmlns:a16="http://schemas.microsoft.com/office/drawing/2014/main" id="{BCCBBAAD-328A-4FCF-B1F4-FBD0B84E92B4}"/>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30" name="TextBox 929">
          <a:extLst>
            <a:ext uri="{FF2B5EF4-FFF2-40B4-BE49-F238E27FC236}">
              <a16:creationId xmlns:a16="http://schemas.microsoft.com/office/drawing/2014/main" id="{762B5015-AD15-4340-99C4-0020A893A225}"/>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31" name="TextBox 930">
          <a:extLst>
            <a:ext uri="{FF2B5EF4-FFF2-40B4-BE49-F238E27FC236}">
              <a16:creationId xmlns:a16="http://schemas.microsoft.com/office/drawing/2014/main" id="{F65C05FE-5504-4CF0-BA23-D749F980B975}"/>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32" name="TextBox 931">
          <a:extLst>
            <a:ext uri="{FF2B5EF4-FFF2-40B4-BE49-F238E27FC236}">
              <a16:creationId xmlns:a16="http://schemas.microsoft.com/office/drawing/2014/main" id="{088587BF-5DF9-44B0-B28E-A90C5A864A62}"/>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33" name="TextBox 932">
          <a:extLst>
            <a:ext uri="{FF2B5EF4-FFF2-40B4-BE49-F238E27FC236}">
              <a16:creationId xmlns:a16="http://schemas.microsoft.com/office/drawing/2014/main" id="{720D04BD-6620-40B5-9413-D3A3CBA8F544}"/>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34" name="TextBox 933">
          <a:extLst>
            <a:ext uri="{FF2B5EF4-FFF2-40B4-BE49-F238E27FC236}">
              <a16:creationId xmlns:a16="http://schemas.microsoft.com/office/drawing/2014/main" id="{621BC8D0-F3BA-495C-9936-255A7A94DDA4}"/>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35" name="TextBox 934">
          <a:extLst>
            <a:ext uri="{FF2B5EF4-FFF2-40B4-BE49-F238E27FC236}">
              <a16:creationId xmlns:a16="http://schemas.microsoft.com/office/drawing/2014/main" id="{09316722-D760-4DE0-B5FC-805908DE43CD}"/>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36" name="TextBox 935">
          <a:extLst>
            <a:ext uri="{FF2B5EF4-FFF2-40B4-BE49-F238E27FC236}">
              <a16:creationId xmlns:a16="http://schemas.microsoft.com/office/drawing/2014/main" id="{C7D9E220-8836-4146-B0D3-A169394185C7}"/>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37" name="TextBox 936">
          <a:extLst>
            <a:ext uri="{FF2B5EF4-FFF2-40B4-BE49-F238E27FC236}">
              <a16:creationId xmlns:a16="http://schemas.microsoft.com/office/drawing/2014/main" id="{452B7CD5-E585-4736-BFD0-1E6BF8972139}"/>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38" name="TextBox 937">
          <a:extLst>
            <a:ext uri="{FF2B5EF4-FFF2-40B4-BE49-F238E27FC236}">
              <a16:creationId xmlns:a16="http://schemas.microsoft.com/office/drawing/2014/main" id="{5FAA31CD-A1DC-43D8-9027-B6FC7621CDAC}"/>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39" name="TextBox 938">
          <a:extLst>
            <a:ext uri="{FF2B5EF4-FFF2-40B4-BE49-F238E27FC236}">
              <a16:creationId xmlns:a16="http://schemas.microsoft.com/office/drawing/2014/main" id="{BE4A4B6A-8811-4DD1-97E5-3A943C7029FE}"/>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40" name="TextBox 939">
          <a:extLst>
            <a:ext uri="{FF2B5EF4-FFF2-40B4-BE49-F238E27FC236}">
              <a16:creationId xmlns:a16="http://schemas.microsoft.com/office/drawing/2014/main" id="{D91F6FD9-06BE-48C2-930D-2CEC736E1E76}"/>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41" name="TextBox 940">
          <a:extLst>
            <a:ext uri="{FF2B5EF4-FFF2-40B4-BE49-F238E27FC236}">
              <a16:creationId xmlns:a16="http://schemas.microsoft.com/office/drawing/2014/main" id="{35E7CEC2-46C5-4FA4-B0D3-5524152593B9}"/>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42" name="TextBox 941">
          <a:extLst>
            <a:ext uri="{FF2B5EF4-FFF2-40B4-BE49-F238E27FC236}">
              <a16:creationId xmlns:a16="http://schemas.microsoft.com/office/drawing/2014/main" id="{C2779A77-0512-4107-B256-889108F3F46E}"/>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43" name="TextBox 942">
          <a:extLst>
            <a:ext uri="{FF2B5EF4-FFF2-40B4-BE49-F238E27FC236}">
              <a16:creationId xmlns:a16="http://schemas.microsoft.com/office/drawing/2014/main" id="{F5A33140-976F-4859-BBEA-6BBD36F37D28}"/>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44" name="TextBox 943">
          <a:extLst>
            <a:ext uri="{FF2B5EF4-FFF2-40B4-BE49-F238E27FC236}">
              <a16:creationId xmlns:a16="http://schemas.microsoft.com/office/drawing/2014/main" id="{F6A94C76-DBB2-461E-B805-A3C7F97E8BA3}"/>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45" name="TextBox 944">
          <a:extLst>
            <a:ext uri="{FF2B5EF4-FFF2-40B4-BE49-F238E27FC236}">
              <a16:creationId xmlns:a16="http://schemas.microsoft.com/office/drawing/2014/main" id="{E2399233-47B1-4D3E-92B3-52DD634AC583}"/>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46" name="TextBox 945">
          <a:extLst>
            <a:ext uri="{FF2B5EF4-FFF2-40B4-BE49-F238E27FC236}">
              <a16:creationId xmlns:a16="http://schemas.microsoft.com/office/drawing/2014/main" id="{C1797EFB-6873-4860-BE64-8BE8335E57A5}"/>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47" name="TextBox 946">
          <a:extLst>
            <a:ext uri="{FF2B5EF4-FFF2-40B4-BE49-F238E27FC236}">
              <a16:creationId xmlns:a16="http://schemas.microsoft.com/office/drawing/2014/main" id="{2952D310-A3B4-4164-8DD4-F56BA260C4A1}"/>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48" name="TextBox 947">
          <a:extLst>
            <a:ext uri="{FF2B5EF4-FFF2-40B4-BE49-F238E27FC236}">
              <a16:creationId xmlns:a16="http://schemas.microsoft.com/office/drawing/2014/main" id="{09F2B971-B0C1-4B9A-BF46-D8FB106DB917}"/>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49" name="TextBox 948">
          <a:extLst>
            <a:ext uri="{FF2B5EF4-FFF2-40B4-BE49-F238E27FC236}">
              <a16:creationId xmlns:a16="http://schemas.microsoft.com/office/drawing/2014/main" id="{F25FBE37-CEB9-41F9-8594-FF018614C1B8}"/>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50" name="TextBox 949">
          <a:extLst>
            <a:ext uri="{FF2B5EF4-FFF2-40B4-BE49-F238E27FC236}">
              <a16:creationId xmlns:a16="http://schemas.microsoft.com/office/drawing/2014/main" id="{127FAD79-A0C6-42F8-BBF8-EEACAA5A1A6C}"/>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397</xdr:row>
      <xdr:rowOff>0</xdr:rowOff>
    </xdr:from>
    <xdr:ext cx="65" cy="172227"/>
    <xdr:sp macro="" textlink="">
      <xdr:nvSpPr>
        <xdr:cNvPr id="951" name="TextBox 950">
          <a:extLst>
            <a:ext uri="{FF2B5EF4-FFF2-40B4-BE49-F238E27FC236}">
              <a16:creationId xmlns:a16="http://schemas.microsoft.com/office/drawing/2014/main" id="{A625F9E7-2411-4471-ABA6-E29E49D7511F}"/>
            </a:ext>
          </a:extLst>
        </xdr:cNvPr>
        <xdr:cNvSpPr txBox="1"/>
      </xdr:nvSpPr>
      <xdr:spPr>
        <a:xfrm>
          <a:off x="8650816" y="163938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52" name="TextBox 951">
          <a:extLst>
            <a:ext uri="{FF2B5EF4-FFF2-40B4-BE49-F238E27FC236}">
              <a16:creationId xmlns:a16="http://schemas.microsoft.com/office/drawing/2014/main" id="{5930FFDA-9827-4902-97E8-79C6FEC2C8B2}"/>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53" name="TextBox 952">
          <a:extLst>
            <a:ext uri="{FF2B5EF4-FFF2-40B4-BE49-F238E27FC236}">
              <a16:creationId xmlns:a16="http://schemas.microsoft.com/office/drawing/2014/main" id="{1D14F7FA-658C-4B04-B8ED-07B9752A0CD9}"/>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54" name="TextBox 953">
          <a:extLst>
            <a:ext uri="{FF2B5EF4-FFF2-40B4-BE49-F238E27FC236}">
              <a16:creationId xmlns:a16="http://schemas.microsoft.com/office/drawing/2014/main" id="{F159AAD6-80F0-4743-868E-C47D202C4513}"/>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55" name="TextBox 954">
          <a:extLst>
            <a:ext uri="{FF2B5EF4-FFF2-40B4-BE49-F238E27FC236}">
              <a16:creationId xmlns:a16="http://schemas.microsoft.com/office/drawing/2014/main" id="{51624AD3-21D5-448D-91F4-07DBA7229011}"/>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56" name="TextBox 955">
          <a:extLst>
            <a:ext uri="{FF2B5EF4-FFF2-40B4-BE49-F238E27FC236}">
              <a16:creationId xmlns:a16="http://schemas.microsoft.com/office/drawing/2014/main" id="{01BA565D-C061-4D52-944A-2E1479DB7431}"/>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57" name="TextBox 956">
          <a:extLst>
            <a:ext uri="{FF2B5EF4-FFF2-40B4-BE49-F238E27FC236}">
              <a16:creationId xmlns:a16="http://schemas.microsoft.com/office/drawing/2014/main" id="{889ACE52-67D1-4CEA-AD02-A81D049B86B4}"/>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58" name="TextBox 957">
          <a:extLst>
            <a:ext uri="{FF2B5EF4-FFF2-40B4-BE49-F238E27FC236}">
              <a16:creationId xmlns:a16="http://schemas.microsoft.com/office/drawing/2014/main" id="{2B9440EB-C5AF-487A-8E0F-66C9B4B0C542}"/>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59" name="TextBox 958">
          <a:extLst>
            <a:ext uri="{FF2B5EF4-FFF2-40B4-BE49-F238E27FC236}">
              <a16:creationId xmlns:a16="http://schemas.microsoft.com/office/drawing/2014/main" id="{70649E10-A48D-4E58-B8C3-43FC6C27032E}"/>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60" name="TextBox 959">
          <a:extLst>
            <a:ext uri="{FF2B5EF4-FFF2-40B4-BE49-F238E27FC236}">
              <a16:creationId xmlns:a16="http://schemas.microsoft.com/office/drawing/2014/main" id="{C2836CB8-DD01-43B9-AFD0-EE2BD16B3D89}"/>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61" name="TextBox 960">
          <a:extLst>
            <a:ext uri="{FF2B5EF4-FFF2-40B4-BE49-F238E27FC236}">
              <a16:creationId xmlns:a16="http://schemas.microsoft.com/office/drawing/2014/main" id="{E5E4DE85-0FFF-46B8-8B99-F727B2F534D9}"/>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62" name="TextBox 961">
          <a:extLst>
            <a:ext uri="{FF2B5EF4-FFF2-40B4-BE49-F238E27FC236}">
              <a16:creationId xmlns:a16="http://schemas.microsoft.com/office/drawing/2014/main" id="{D8572FC6-C521-4243-8B5F-22560D349FBE}"/>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63" name="TextBox 962">
          <a:extLst>
            <a:ext uri="{FF2B5EF4-FFF2-40B4-BE49-F238E27FC236}">
              <a16:creationId xmlns:a16="http://schemas.microsoft.com/office/drawing/2014/main" id="{F353DAB2-7A7C-4856-9516-C7AFEB9C8B70}"/>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64" name="TextBox 963">
          <a:extLst>
            <a:ext uri="{FF2B5EF4-FFF2-40B4-BE49-F238E27FC236}">
              <a16:creationId xmlns:a16="http://schemas.microsoft.com/office/drawing/2014/main" id="{06420B43-FF6F-4121-AA1A-8D2402CE726D}"/>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65" name="TextBox 964">
          <a:extLst>
            <a:ext uri="{FF2B5EF4-FFF2-40B4-BE49-F238E27FC236}">
              <a16:creationId xmlns:a16="http://schemas.microsoft.com/office/drawing/2014/main" id="{4B95E138-BB77-4E87-84FA-499EB65FB268}"/>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66" name="TextBox 965">
          <a:extLst>
            <a:ext uri="{FF2B5EF4-FFF2-40B4-BE49-F238E27FC236}">
              <a16:creationId xmlns:a16="http://schemas.microsoft.com/office/drawing/2014/main" id="{66F6B2BC-1C3D-4145-B31C-3417A58A9560}"/>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67" name="TextBox 966">
          <a:extLst>
            <a:ext uri="{FF2B5EF4-FFF2-40B4-BE49-F238E27FC236}">
              <a16:creationId xmlns:a16="http://schemas.microsoft.com/office/drawing/2014/main" id="{3CCE3D8E-BC79-4ADD-B9BA-D23D5BBB3E93}"/>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68" name="TextBox 967">
          <a:extLst>
            <a:ext uri="{FF2B5EF4-FFF2-40B4-BE49-F238E27FC236}">
              <a16:creationId xmlns:a16="http://schemas.microsoft.com/office/drawing/2014/main" id="{8FC26A69-3BD7-447E-934D-E4D0B1180918}"/>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69" name="TextBox 968">
          <a:extLst>
            <a:ext uri="{FF2B5EF4-FFF2-40B4-BE49-F238E27FC236}">
              <a16:creationId xmlns:a16="http://schemas.microsoft.com/office/drawing/2014/main" id="{A29B7DEC-9C97-4E8A-B945-F6ED6F4F6E92}"/>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70" name="TextBox 969">
          <a:extLst>
            <a:ext uri="{FF2B5EF4-FFF2-40B4-BE49-F238E27FC236}">
              <a16:creationId xmlns:a16="http://schemas.microsoft.com/office/drawing/2014/main" id="{58791DB5-A393-4690-B72C-C57F81730721}"/>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71" name="TextBox 970">
          <a:extLst>
            <a:ext uri="{FF2B5EF4-FFF2-40B4-BE49-F238E27FC236}">
              <a16:creationId xmlns:a16="http://schemas.microsoft.com/office/drawing/2014/main" id="{17338ACB-BE14-446D-AAF9-1B72EAB49D94}"/>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72" name="TextBox 971">
          <a:extLst>
            <a:ext uri="{FF2B5EF4-FFF2-40B4-BE49-F238E27FC236}">
              <a16:creationId xmlns:a16="http://schemas.microsoft.com/office/drawing/2014/main" id="{75E8DD9F-1AC5-4FAA-9AC0-A0F53E8E3198}"/>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73" name="TextBox 972">
          <a:extLst>
            <a:ext uri="{FF2B5EF4-FFF2-40B4-BE49-F238E27FC236}">
              <a16:creationId xmlns:a16="http://schemas.microsoft.com/office/drawing/2014/main" id="{7D6AFC76-DF7A-4EDF-86D6-3C6027C23F00}"/>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74" name="TextBox 973">
          <a:extLst>
            <a:ext uri="{FF2B5EF4-FFF2-40B4-BE49-F238E27FC236}">
              <a16:creationId xmlns:a16="http://schemas.microsoft.com/office/drawing/2014/main" id="{848C360E-FF1D-4626-A1DD-D65B5EAAC3A5}"/>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75" name="TextBox 974">
          <a:extLst>
            <a:ext uri="{FF2B5EF4-FFF2-40B4-BE49-F238E27FC236}">
              <a16:creationId xmlns:a16="http://schemas.microsoft.com/office/drawing/2014/main" id="{497D7BC6-D0EB-4AFF-B28C-E748ED452298}"/>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76" name="TextBox 975">
          <a:extLst>
            <a:ext uri="{FF2B5EF4-FFF2-40B4-BE49-F238E27FC236}">
              <a16:creationId xmlns:a16="http://schemas.microsoft.com/office/drawing/2014/main" id="{E0A14D81-0342-434B-B039-8DD1F42B311D}"/>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77" name="TextBox 976">
          <a:extLst>
            <a:ext uri="{FF2B5EF4-FFF2-40B4-BE49-F238E27FC236}">
              <a16:creationId xmlns:a16="http://schemas.microsoft.com/office/drawing/2014/main" id="{DACC6E0D-C533-4860-A234-50C9DD749215}"/>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78" name="TextBox 977">
          <a:extLst>
            <a:ext uri="{FF2B5EF4-FFF2-40B4-BE49-F238E27FC236}">
              <a16:creationId xmlns:a16="http://schemas.microsoft.com/office/drawing/2014/main" id="{1A78B492-44FA-493C-B05E-3BA32806FDC1}"/>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79" name="TextBox 978">
          <a:extLst>
            <a:ext uri="{FF2B5EF4-FFF2-40B4-BE49-F238E27FC236}">
              <a16:creationId xmlns:a16="http://schemas.microsoft.com/office/drawing/2014/main" id="{1AD952EC-82DE-49C4-9E7A-5944BA7130B2}"/>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80" name="TextBox 979">
          <a:extLst>
            <a:ext uri="{FF2B5EF4-FFF2-40B4-BE49-F238E27FC236}">
              <a16:creationId xmlns:a16="http://schemas.microsoft.com/office/drawing/2014/main" id="{CE3FEABF-15DD-4989-86A5-746DDA43BDD3}"/>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81" name="TextBox 980">
          <a:extLst>
            <a:ext uri="{FF2B5EF4-FFF2-40B4-BE49-F238E27FC236}">
              <a16:creationId xmlns:a16="http://schemas.microsoft.com/office/drawing/2014/main" id="{5F65FBB2-7FFF-4D8E-A28E-97337B9A0895}"/>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82" name="TextBox 981">
          <a:extLst>
            <a:ext uri="{FF2B5EF4-FFF2-40B4-BE49-F238E27FC236}">
              <a16:creationId xmlns:a16="http://schemas.microsoft.com/office/drawing/2014/main" id="{12726F9C-9A00-4BCD-8E15-703A4CA69A31}"/>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83" name="TextBox 982">
          <a:extLst>
            <a:ext uri="{FF2B5EF4-FFF2-40B4-BE49-F238E27FC236}">
              <a16:creationId xmlns:a16="http://schemas.microsoft.com/office/drawing/2014/main" id="{B25DEAA9-FC20-4963-AB0C-B328D6E4FA46}"/>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84" name="TextBox 983">
          <a:extLst>
            <a:ext uri="{FF2B5EF4-FFF2-40B4-BE49-F238E27FC236}">
              <a16:creationId xmlns:a16="http://schemas.microsoft.com/office/drawing/2014/main" id="{1ED57C9F-60F8-4586-B019-792B72D8F291}"/>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85" name="TextBox 984">
          <a:extLst>
            <a:ext uri="{FF2B5EF4-FFF2-40B4-BE49-F238E27FC236}">
              <a16:creationId xmlns:a16="http://schemas.microsoft.com/office/drawing/2014/main" id="{CFFF82EC-0194-4819-968A-F371A4965EC9}"/>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86" name="TextBox 985">
          <a:extLst>
            <a:ext uri="{FF2B5EF4-FFF2-40B4-BE49-F238E27FC236}">
              <a16:creationId xmlns:a16="http://schemas.microsoft.com/office/drawing/2014/main" id="{4EF65CDF-B848-4782-9A3E-FE334907E18B}"/>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87" name="TextBox 986">
          <a:extLst>
            <a:ext uri="{FF2B5EF4-FFF2-40B4-BE49-F238E27FC236}">
              <a16:creationId xmlns:a16="http://schemas.microsoft.com/office/drawing/2014/main" id="{A269C6C1-D125-41E9-B13A-FA4B415D6402}"/>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88" name="TextBox 987">
          <a:extLst>
            <a:ext uri="{FF2B5EF4-FFF2-40B4-BE49-F238E27FC236}">
              <a16:creationId xmlns:a16="http://schemas.microsoft.com/office/drawing/2014/main" id="{02B22024-7D4F-4BFE-9F17-2AF8A9145195}"/>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89" name="TextBox 988">
          <a:extLst>
            <a:ext uri="{FF2B5EF4-FFF2-40B4-BE49-F238E27FC236}">
              <a16:creationId xmlns:a16="http://schemas.microsoft.com/office/drawing/2014/main" id="{50FD05FE-89AB-45EF-AEDA-DBF1F6AA5BEB}"/>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90" name="TextBox 989">
          <a:extLst>
            <a:ext uri="{FF2B5EF4-FFF2-40B4-BE49-F238E27FC236}">
              <a16:creationId xmlns:a16="http://schemas.microsoft.com/office/drawing/2014/main" id="{3735BBC7-D9B6-43B1-AA75-37F244F2E780}"/>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91" name="TextBox 990">
          <a:extLst>
            <a:ext uri="{FF2B5EF4-FFF2-40B4-BE49-F238E27FC236}">
              <a16:creationId xmlns:a16="http://schemas.microsoft.com/office/drawing/2014/main" id="{C5EBCFA1-F62C-4094-AB30-C6FE4C02A6ED}"/>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92" name="TextBox 991">
          <a:extLst>
            <a:ext uri="{FF2B5EF4-FFF2-40B4-BE49-F238E27FC236}">
              <a16:creationId xmlns:a16="http://schemas.microsoft.com/office/drawing/2014/main" id="{709E2E4A-DF32-4589-B00E-84BB5A688FC9}"/>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93" name="TextBox 992">
          <a:extLst>
            <a:ext uri="{FF2B5EF4-FFF2-40B4-BE49-F238E27FC236}">
              <a16:creationId xmlns:a16="http://schemas.microsoft.com/office/drawing/2014/main" id="{290EE2A0-A41E-4447-8F73-480CC2D2323F}"/>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94" name="TextBox 993">
          <a:extLst>
            <a:ext uri="{FF2B5EF4-FFF2-40B4-BE49-F238E27FC236}">
              <a16:creationId xmlns:a16="http://schemas.microsoft.com/office/drawing/2014/main" id="{B5A5C96C-304B-49C2-B50E-91B3B7E17DE4}"/>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95" name="TextBox 994">
          <a:extLst>
            <a:ext uri="{FF2B5EF4-FFF2-40B4-BE49-F238E27FC236}">
              <a16:creationId xmlns:a16="http://schemas.microsoft.com/office/drawing/2014/main" id="{BE795582-B383-4B37-9909-93708F7AA39D}"/>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96" name="TextBox 995">
          <a:extLst>
            <a:ext uri="{FF2B5EF4-FFF2-40B4-BE49-F238E27FC236}">
              <a16:creationId xmlns:a16="http://schemas.microsoft.com/office/drawing/2014/main" id="{A2BE2F87-704C-4314-BA6C-82DCCC9066D1}"/>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97" name="TextBox 996">
          <a:extLst>
            <a:ext uri="{FF2B5EF4-FFF2-40B4-BE49-F238E27FC236}">
              <a16:creationId xmlns:a16="http://schemas.microsoft.com/office/drawing/2014/main" id="{C058AC57-8574-4110-B3B8-741B7B2B724F}"/>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98" name="TextBox 997">
          <a:extLst>
            <a:ext uri="{FF2B5EF4-FFF2-40B4-BE49-F238E27FC236}">
              <a16:creationId xmlns:a16="http://schemas.microsoft.com/office/drawing/2014/main" id="{A5FF26B2-8A54-4C2D-B852-D6017E860926}"/>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999" name="TextBox 998">
          <a:extLst>
            <a:ext uri="{FF2B5EF4-FFF2-40B4-BE49-F238E27FC236}">
              <a16:creationId xmlns:a16="http://schemas.microsoft.com/office/drawing/2014/main" id="{C09A313A-A5A0-4BAC-85AF-EFCC3EE2738D}"/>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1000" name="TextBox 999">
          <a:extLst>
            <a:ext uri="{FF2B5EF4-FFF2-40B4-BE49-F238E27FC236}">
              <a16:creationId xmlns:a16="http://schemas.microsoft.com/office/drawing/2014/main" id="{F4BB205A-6738-4A39-B47E-0A7521A2F434}"/>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398</xdr:row>
      <xdr:rowOff>0</xdr:rowOff>
    </xdr:from>
    <xdr:ext cx="65" cy="172227"/>
    <xdr:sp macro="" textlink="">
      <xdr:nvSpPr>
        <xdr:cNvPr id="1001" name="TextBox 1000">
          <a:extLst>
            <a:ext uri="{FF2B5EF4-FFF2-40B4-BE49-F238E27FC236}">
              <a16:creationId xmlns:a16="http://schemas.microsoft.com/office/drawing/2014/main" id="{3262E010-6C52-446B-A163-F4DF310D934A}"/>
            </a:ext>
          </a:extLst>
        </xdr:cNvPr>
        <xdr:cNvSpPr txBox="1"/>
      </xdr:nvSpPr>
      <xdr:spPr>
        <a:xfrm>
          <a:off x="8650816" y="16600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02" name="TextBox 1001">
          <a:extLst>
            <a:ext uri="{FF2B5EF4-FFF2-40B4-BE49-F238E27FC236}">
              <a16:creationId xmlns:a16="http://schemas.microsoft.com/office/drawing/2014/main" id="{C81D4AB0-084E-47D3-8E57-A5BFCD60813B}"/>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03" name="TextBox 1002">
          <a:extLst>
            <a:ext uri="{FF2B5EF4-FFF2-40B4-BE49-F238E27FC236}">
              <a16:creationId xmlns:a16="http://schemas.microsoft.com/office/drawing/2014/main" id="{5319A213-C65B-4173-B992-433A78F985BB}"/>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04" name="TextBox 1003">
          <a:extLst>
            <a:ext uri="{FF2B5EF4-FFF2-40B4-BE49-F238E27FC236}">
              <a16:creationId xmlns:a16="http://schemas.microsoft.com/office/drawing/2014/main" id="{A8595959-416B-4667-9857-CE1664D260B1}"/>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05" name="TextBox 1004">
          <a:extLst>
            <a:ext uri="{FF2B5EF4-FFF2-40B4-BE49-F238E27FC236}">
              <a16:creationId xmlns:a16="http://schemas.microsoft.com/office/drawing/2014/main" id="{4A976B02-0F90-4FFF-BA70-1AD8A993374E}"/>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06" name="TextBox 1005">
          <a:extLst>
            <a:ext uri="{FF2B5EF4-FFF2-40B4-BE49-F238E27FC236}">
              <a16:creationId xmlns:a16="http://schemas.microsoft.com/office/drawing/2014/main" id="{693B5FB9-E399-4E6C-8F9C-1803340A34D2}"/>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07" name="TextBox 1006">
          <a:extLst>
            <a:ext uri="{FF2B5EF4-FFF2-40B4-BE49-F238E27FC236}">
              <a16:creationId xmlns:a16="http://schemas.microsoft.com/office/drawing/2014/main" id="{BF3C4706-7123-4FA9-A60D-BE155C8CCF63}"/>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08" name="TextBox 1007">
          <a:extLst>
            <a:ext uri="{FF2B5EF4-FFF2-40B4-BE49-F238E27FC236}">
              <a16:creationId xmlns:a16="http://schemas.microsoft.com/office/drawing/2014/main" id="{F5C58F4D-8C79-4DC6-92B7-048ED927F330}"/>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09" name="TextBox 1008">
          <a:extLst>
            <a:ext uri="{FF2B5EF4-FFF2-40B4-BE49-F238E27FC236}">
              <a16:creationId xmlns:a16="http://schemas.microsoft.com/office/drawing/2014/main" id="{398F12F8-9033-4EBB-BA06-2FF16FAB8604}"/>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10" name="TextBox 1009">
          <a:extLst>
            <a:ext uri="{FF2B5EF4-FFF2-40B4-BE49-F238E27FC236}">
              <a16:creationId xmlns:a16="http://schemas.microsoft.com/office/drawing/2014/main" id="{151696E2-D2F1-47FA-900E-D2FEC108E1F7}"/>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11" name="TextBox 1010">
          <a:extLst>
            <a:ext uri="{FF2B5EF4-FFF2-40B4-BE49-F238E27FC236}">
              <a16:creationId xmlns:a16="http://schemas.microsoft.com/office/drawing/2014/main" id="{5E3BC6A3-C7B7-4DAD-AA40-EF0B51DE8903}"/>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12" name="TextBox 1011">
          <a:extLst>
            <a:ext uri="{FF2B5EF4-FFF2-40B4-BE49-F238E27FC236}">
              <a16:creationId xmlns:a16="http://schemas.microsoft.com/office/drawing/2014/main" id="{1EA41577-74A9-4B91-888A-6AABCC4E35D0}"/>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13" name="TextBox 1012">
          <a:extLst>
            <a:ext uri="{FF2B5EF4-FFF2-40B4-BE49-F238E27FC236}">
              <a16:creationId xmlns:a16="http://schemas.microsoft.com/office/drawing/2014/main" id="{83122C0E-0C9A-44F3-9F59-48EA611A42AD}"/>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14" name="TextBox 1013">
          <a:extLst>
            <a:ext uri="{FF2B5EF4-FFF2-40B4-BE49-F238E27FC236}">
              <a16:creationId xmlns:a16="http://schemas.microsoft.com/office/drawing/2014/main" id="{49D766BF-173E-4A9A-96A3-E09E172D1FE7}"/>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15" name="TextBox 1014">
          <a:extLst>
            <a:ext uri="{FF2B5EF4-FFF2-40B4-BE49-F238E27FC236}">
              <a16:creationId xmlns:a16="http://schemas.microsoft.com/office/drawing/2014/main" id="{2980D2CB-AE0A-466A-87BC-41E75A8C7909}"/>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16" name="TextBox 1015">
          <a:extLst>
            <a:ext uri="{FF2B5EF4-FFF2-40B4-BE49-F238E27FC236}">
              <a16:creationId xmlns:a16="http://schemas.microsoft.com/office/drawing/2014/main" id="{C70A1A14-6A07-4012-964F-5C80B00114A8}"/>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17" name="TextBox 1016">
          <a:extLst>
            <a:ext uri="{FF2B5EF4-FFF2-40B4-BE49-F238E27FC236}">
              <a16:creationId xmlns:a16="http://schemas.microsoft.com/office/drawing/2014/main" id="{8FD07755-5ADE-430F-B175-748225210F34}"/>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18" name="TextBox 1017">
          <a:extLst>
            <a:ext uri="{FF2B5EF4-FFF2-40B4-BE49-F238E27FC236}">
              <a16:creationId xmlns:a16="http://schemas.microsoft.com/office/drawing/2014/main" id="{8002EEE5-F7CA-4B6A-A6E3-8F8F9CB22F3D}"/>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19" name="TextBox 1018">
          <a:extLst>
            <a:ext uri="{FF2B5EF4-FFF2-40B4-BE49-F238E27FC236}">
              <a16:creationId xmlns:a16="http://schemas.microsoft.com/office/drawing/2014/main" id="{4812F240-76B8-4647-9EA5-5F0B64A22A4E}"/>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20" name="TextBox 1019">
          <a:extLst>
            <a:ext uri="{FF2B5EF4-FFF2-40B4-BE49-F238E27FC236}">
              <a16:creationId xmlns:a16="http://schemas.microsoft.com/office/drawing/2014/main" id="{36002F7F-BA3A-4355-92DE-2B9BF50BA586}"/>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21" name="TextBox 1020">
          <a:extLst>
            <a:ext uri="{FF2B5EF4-FFF2-40B4-BE49-F238E27FC236}">
              <a16:creationId xmlns:a16="http://schemas.microsoft.com/office/drawing/2014/main" id="{C19118FB-E888-445D-83EF-25CBC61C3782}"/>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22" name="TextBox 1021">
          <a:extLst>
            <a:ext uri="{FF2B5EF4-FFF2-40B4-BE49-F238E27FC236}">
              <a16:creationId xmlns:a16="http://schemas.microsoft.com/office/drawing/2014/main" id="{543EB831-EB07-42C9-836C-C3A6F262B580}"/>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23" name="TextBox 1022">
          <a:extLst>
            <a:ext uri="{FF2B5EF4-FFF2-40B4-BE49-F238E27FC236}">
              <a16:creationId xmlns:a16="http://schemas.microsoft.com/office/drawing/2014/main" id="{D57E0C7F-7930-40A9-9FF2-0DDC7460A0D8}"/>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24" name="TextBox 1023">
          <a:extLst>
            <a:ext uri="{FF2B5EF4-FFF2-40B4-BE49-F238E27FC236}">
              <a16:creationId xmlns:a16="http://schemas.microsoft.com/office/drawing/2014/main" id="{D3866918-A5D5-4CAE-8DBA-1EB1C5D38A99}"/>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25" name="TextBox 1024">
          <a:extLst>
            <a:ext uri="{FF2B5EF4-FFF2-40B4-BE49-F238E27FC236}">
              <a16:creationId xmlns:a16="http://schemas.microsoft.com/office/drawing/2014/main" id="{172734CC-448C-4405-A3EE-E041EA1AA57D}"/>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26" name="TextBox 1025">
          <a:extLst>
            <a:ext uri="{FF2B5EF4-FFF2-40B4-BE49-F238E27FC236}">
              <a16:creationId xmlns:a16="http://schemas.microsoft.com/office/drawing/2014/main" id="{C0A65D29-380E-46F0-83E9-90245A2719F9}"/>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27" name="TextBox 1026">
          <a:extLst>
            <a:ext uri="{FF2B5EF4-FFF2-40B4-BE49-F238E27FC236}">
              <a16:creationId xmlns:a16="http://schemas.microsoft.com/office/drawing/2014/main" id="{373D0F4F-1790-4623-87D7-2F00ACD63352}"/>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28" name="TextBox 1027">
          <a:extLst>
            <a:ext uri="{FF2B5EF4-FFF2-40B4-BE49-F238E27FC236}">
              <a16:creationId xmlns:a16="http://schemas.microsoft.com/office/drawing/2014/main" id="{EC170B77-43B4-4D74-BEA3-EA54A14F2770}"/>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29" name="TextBox 1028">
          <a:extLst>
            <a:ext uri="{FF2B5EF4-FFF2-40B4-BE49-F238E27FC236}">
              <a16:creationId xmlns:a16="http://schemas.microsoft.com/office/drawing/2014/main" id="{E5376785-CDE7-42E2-A1C3-5FEC90C4E31F}"/>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30" name="TextBox 1029">
          <a:extLst>
            <a:ext uri="{FF2B5EF4-FFF2-40B4-BE49-F238E27FC236}">
              <a16:creationId xmlns:a16="http://schemas.microsoft.com/office/drawing/2014/main" id="{F91D9BFD-AE64-4376-98E3-0109A326D911}"/>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31" name="TextBox 1030">
          <a:extLst>
            <a:ext uri="{FF2B5EF4-FFF2-40B4-BE49-F238E27FC236}">
              <a16:creationId xmlns:a16="http://schemas.microsoft.com/office/drawing/2014/main" id="{87D3CFC6-534C-4AB3-8100-E6575B9AE6ED}"/>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32" name="TextBox 1031">
          <a:extLst>
            <a:ext uri="{FF2B5EF4-FFF2-40B4-BE49-F238E27FC236}">
              <a16:creationId xmlns:a16="http://schemas.microsoft.com/office/drawing/2014/main" id="{00FCC55C-AEB7-4BFB-AF15-579015713059}"/>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33" name="TextBox 1032">
          <a:extLst>
            <a:ext uri="{FF2B5EF4-FFF2-40B4-BE49-F238E27FC236}">
              <a16:creationId xmlns:a16="http://schemas.microsoft.com/office/drawing/2014/main" id="{DEE6B13E-1D25-4E60-8A20-DB632F5A14AF}"/>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34" name="TextBox 1033">
          <a:extLst>
            <a:ext uri="{FF2B5EF4-FFF2-40B4-BE49-F238E27FC236}">
              <a16:creationId xmlns:a16="http://schemas.microsoft.com/office/drawing/2014/main" id="{1DE635A9-F935-4189-8AE6-2A4D8430241F}"/>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35" name="TextBox 1034">
          <a:extLst>
            <a:ext uri="{FF2B5EF4-FFF2-40B4-BE49-F238E27FC236}">
              <a16:creationId xmlns:a16="http://schemas.microsoft.com/office/drawing/2014/main" id="{BBDB418D-2FCC-46F7-AA2B-E3B496870368}"/>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36" name="TextBox 1035">
          <a:extLst>
            <a:ext uri="{FF2B5EF4-FFF2-40B4-BE49-F238E27FC236}">
              <a16:creationId xmlns:a16="http://schemas.microsoft.com/office/drawing/2014/main" id="{945D25E7-CE89-4EC4-958E-F698BC15FEA8}"/>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37" name="TextBox 1036">
          <a:extLst>
            <a:ext uri="{FF2B5EF4-FFF2-40B4-BE49-F238E27FC236}">
              <a16:creationId xmlns:a16="http://schemas.microsoft.com/office/drawing/2014/main" id="{7AA19CE1-E264-4F58-B320-012549C139F0}"/>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38" name="TextBox 1037">
          <a:extLst>
            <a:ext uri="{FF2B5EF4-FFF2-40B4-BE49-F238E27FC236}">
              <a16:creationId xmlns:a16="http://schemas.microsoft.com/office/drawing/2014/main" id="{93A14F59-3794-4F97-8DE3-5B6801CE7F9F}"/>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39" name="TextBox 1038">
          <a:extLst>
            <a:ext uri="{FF2B5EF4-FFF2-40B4-BE49-F238E27FC236}">
              <a16:creationId xmlns:a16="http://schemas.microsoft.com/office/drawing/2014/main" id="{5509A568-DAF5-419A-B4D5-9D3B48E18080}"/>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40" name="TextBox 1039">
          <a:extLst>
            <a:ext uri="{FF2B5EF4-FFF2-40B4-BE49-F238E27FC236}">
              <a16:creationId xmlns:a16="http://schemas.microsoft.com/office/drawing/2014/main" id="{257D849C-D4A9-4514-8080-DBC1543D2FBF}"/>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41" name="TextBox 1040">
          <a:extLst>
            <a:ext uri="{FF2B5EF4-FFF2-40B4-BE49-F238E27FC236}">
              <a16:creationId xmlns:a16="http://schemas.microsoft.com/office/drawing/2014/main" id="{269F7E82-1D28-47C8-8207-6AC78D0EDEFF}"/>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42" name="TextBox 1041">
          <a:extLst>
            <a:ext uri="{FF2B5EF4-FFF2-40B4-BE49-F238E27FC236}">
              <a16:creationId xmlns:a16="http://schemas.microsoft.com/office/drawing/2014/main" id="{21BD5E57-DA70-4EAA-9873-4AAB87F1F24D}"/>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43" name="TextBox 1042">
          <a:extLst>
            <a:ext uri="{FF2B5EF4-FFF2-40B4-BE49-F238E27FC236}">
              <a16:creationId xmlns:a16="http://schemas.microsoft.com/office/drawing/2014/main" id="{1F54DE29-C73D-4726-AF34-ECAD899AEFCC}"/>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44" name="TextBox 1043">
          <a:extLst>
            <a:ext uri="{FF2B5EF4-FFF2-40B4-BE49-F238E27FC236}">
              <a16:creationId xmlns:a16="http://schemas.microsoft.com/office/drawing/2014/main" id="{FE0BB614-3C73-406E-A878-114CA3653A94}"/>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45" name="TextBox 1044">
          <a:extLst>
            <a:ext uri="{FF2B5EF4-FFF2-40B4-BE49-F238E27FC236}">
              <a16:creationId xmlns:a16="http://schemas.microsoft.com/office/drawing/2014/main" id="{F734C845-C7A1-4FA8-923E-A2E6C9A6B949}"/>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46" name="TextBox 1045">
          <a:extLst>
            <a:ext uri="{FF2B5EF4-FFF2-40B4-BE49-F238E27FC236}">
              <a16:creationId xmlns:a16="http://schemas.microsoft.com/office/drawing/2014/main" id="{F11E42F4-4321-4BA9-A7C9-27CE51ADACE2}"/>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47" name="TextBox 1046">
          <a:extLst>
            <a:ext uri="{FF2B5EF4-FFF2-40B4-BE49-F238E27FC236}">
              <a16:creationId xmlns:a16="http://schemas.microsoft.com/office/drawing/2014/main" id="{83F53166-F1DF-4766-A588-A9DCC5A37179}"/>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48" name="TextBox 1047">
          <a:extLst>
            <a:ext uri="{FF2B5EF4-FFF2-40B4-BE49-F238E27FC236}">
              <a16:creationId xmlns:a16="http://schemas.microsoft.com/office/drawing/2014/main" id="{110FC50C-E6A7-4B41-82E7-003E0EDDE157}"/>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49" name="TextBox 1048">
          <a:extLst>
            <a:ext uri="{FF2B5EF4-FFF2-40B4-BE49-F238E27FC236}">
              <a16:creationId xmlns:a16="http://schemas.microsoft.com/office/drawing/2014/main" id="{A6A3B312-AEC7-4C8B-97DC-B1522378BF1D}"/>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50" name="TextBox 1049">
          <a:extLst>
            <a:ext uri="{FF2B5EF4-FFF2-40B4-BE49-F238E27FC236}">
              <a16:creationId xmlns:a16="http://schemas.microsoft.com/office/drawing/2014/main" id="{6E08F66F-4AF4-4E65-8BA6-998F2C79A40D}"/>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456</xdr:row>
      <xdr:rowOff>0</xdr:rowOff>
    </xdr:from>
    <xdr:ext cx="65" cy="172227"/>
    <xdr:sp macro="" textlink="">
      <xdr:nvSpPr>
        <xdr:cNvPr id="1051" name="TextBox 1050">
          <a:extLst>
            <a:ext uri="{FF2B5EF4-FFF2-40B4-BE49-F238E27FC236}">
              <a16:creationId xmlns:a16="http://schemas.microsoft.com/office/drawing/2014/main" id="{9D6A75A1-7EE2-4D4E-B30D-5F54F1D72D43}"/>
            </a:ext>
          </a:extLst>
        </xdr:cNvPr>
        <xdr:cNvSpPr txBox="1"/>
      </xdr:nvSpPr>
      <xdr:spPr>
        <a:xfrm>
          <a:off x="8650816" y="29636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52" name="TextBox 1051">
          <a:extLst>
            <a:ext uri="{FF2B5EF4-FFF2-40B4-BE49-F238E27FC236}">
              <a16:creationId xmlns:a16="http://schemas.microsoft.com/office/drawing/2014/main" id="{37805CEF-DACA-48D6-83D3-45824C15C0D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53" name="TextBox 1052">
          <a:extLst>
            <a:ext uri="{FF2B5EF4-FFF2-40B4-BE49-F238E27FC236}">
              <a16:creationId xmlns:a16="http://schemas.microsoft.com/office/drawing/2014/main" id="{560DE017-2146-4357-AF3F-9F5A4A6B61E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54" name="TextBox 1053">
          <a:extLst>
            <a:ext uri="{FF2B5EF4-FFF2-40B4-BE49-F238E27FC236}">
              <a16:creationId xmlns:a16="http://schemas.microsoft.com/office/drawing/2014/main" id="{591C6796-410F-4410-BE16-77D683CD00E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55" name="TextBox 1054">
          <a:extLst>
            <a:ext uri="{FF2B5EF4-FFF2-40B4-BE49-F238E27FC236}">
              <a16:creationId xmlns:a16="http://schemas.microsoft.com/office/drawing/2014/main" id="{BED15F0D-0D33-4BB5-97B9-3D4804AEE1E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56" name="TextBox 1055">
          <a:extLst>
            <a:ext uri="{FF2B5EF4-FFF2-40B4-BE49-F238E27FC236}">
              <a16:creationId xmlns:a16="http://schemas.microsoft.com/office/drawing/2014/main" id="{FAF76F33-72F7-4404-8DE8-BECB6889480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57" name="TextBox 1056">
          <a:extLst>
            <a:ext uri="{FF2B5EF4-FFF2-40B4-BE49-F238E27FC236}">
              <a16:creationId xmlns:a16="http://schemas.microsoft.com/office/drawing/2014/main" id="{07A44245-FBEB-4F8B-A192-B6EBAB915D5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58" name="TextBox 1057">
          <a:extLst>
            <a:ext uri="{FF2B5EF4-FFF2-40B4-BE49-F238E27FC236}">
              <a16:creationId xmlns:a16="http://schemas.microsoft.com/office/drawing/2014/main" id="{65A64F96-2B8C-4481-B30B-D1CDBB7A6B6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59" name="TextBox 1058">
          <a:extLst>
            <a:ext uri="{FF2B5EF4-FFF2-40B4-BE49-F238E27FC236}">
              <a16:creationId xmlns:a16="http://schemas.microsoft.com/office/drawing/2014/main" id="{E2753D4D-DE37-4EA2-AF86-8D734AB1D3D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60" name="TextBox 1059">
          <a:extLst>
            <a:ext uri="{FF2B5EF4-FFF2-40B4-BE49-F238E27FC236}">
              <a16:creationId xmlns:a16="http://schemas.microsoft.com/office/drawing/2014/main" id="{DADCEC75-90BD-45C3-9C4A-67B8CD4A225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61" name="TextBox 1060">
          <a:extLst>
            <a:ext uri="{FF2B5EF4-FFF2-40B4-BE49-F238E27FC236}">
              <a16:creationId xmlns:a16="http://schemas.microsoft.com/office/drawing/2014/main" id="{EC02D4D2-0C3C-4EE4-AF51-7F1A86BFF5D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62" name="TextBox 1061">
          <a:extLst>
            <a:ext uri="{FF2B5EF4-FFF2-40B4-BE49-F238E27FC236}">
              <a16:creationId xmlns:a16="http://schemas.microsoft.com/office/drawing/2014/main" id="{A3B1D471-9D76-4651-8803-165FB8CE508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63" name="TextBox 1062">
          <a:extLst>
            <a:ext uri="{FF2B5EF4-FFF2-40B4-BE49-F238E27FC236}">
              <a16:creationId xmlns:a16="http://schemas.microsoft.com/office/drawing/2014/main" id="{5B15BEF0-3137-41D0-8380-ABF469E6ACC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64" name="TextBox 1063">
          <a:extLst>
            <a:ext uri="{FF2B5EF4-FFF2-40B4-BE49-F238E27FC236}">
              <a16:creationId xmlns:a16="http://schemas.microsoft.com/office/drawing/2014/main" id="{0AC56F48-985D-4765-BEE3-9AAF00C797D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65" name="TextBox 1064">
          <a:extLst>
            <a:ext uri="{FF2B5EF4-FFF2-40B4-BE49-F238E27FC236}">
              <a16:creationId xmlns:a16="http://schemas.microsoft.com/office/drawing/2014/main" id="{3F867FE6-2DF9-4F34-838C-A814644A802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66" name="TextBox 1065">
          <a:extLst>
            <a:ext uri="{FF2B5EF4-FFF2-40B4-BE49-F238E27FC236}">
              <a16:creationId xmlns:a16="http://schemas.microsoft.com/office/drawing/2014/main" id="{46FCF984-8CA8-47A8-B71E-245B43812DF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67" name="TextBox 1066">
          <a:extLst>
            <a:ext uri="{FF2B5EF4-FFF2-40B4-BE49-F238E27FC236}">
              <a16:creationId xmlns:a16="http://schemas.microsoft.com/office/drawing/2014/main" id="{B93F3ED8-6459-4247-B7A1-D3CFA6ACB49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68" name="TextBox 1067">
          <a:extLst>
            <a:ext uri="{FF2B5EF4-FFF2-40B4-BE49-F238E27FC236}">
              <a16:creationId xmlns:a16="http://schemas.microsoft.com/office/drawing/2014/main" id="{BA0DB8A3-C60C-48CD-B37F-B11694C9B45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69" name="TextBox 1068">
          <a:extLst>
            <a:ext uri="{FF2B5EF4-FFF2-40B4-BE49-F238E27FC236}">
              <a16:creationId xmlns:a16="http://schemas.microsoft.com/office/drawing/2014/main" id="{AA778AA0-2E84-4AAD-874E-D9B4B80F058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70" name="TextBox 1069">
          <a:extLst>
            <a:ext uri="{FF2B5EF4-FFF2-40B4-BE49-F238E27FC236}">
              <a16:creationId xmlns:a16="http://schemas.microsoft.com/office/drawing/2014/main" id="{A1FA25AB-697A-4A75-8CC9-A35A8AFB373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71" name="TextBox 1070">
          <a:extLst>
            <a:ext uri="{FF2B5EF4-FFF2-40B4-BE49-F238E27FC236}">
              <a16:creationId xmlns:a16="http://schemas.microsoft.com/office/drawing/2014/main" id="{8A72FE52-F44B-48F5-9357-D0BCB35FA6E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72" name="TextBox 1071">
          <a:extLst>
            <a:ext uri="{FF2B5EF4-FFF2-40B4-BE49-F238E27FC236}">
              <a16:creationId xmlns:a16="http://schemas.microsoft.com/office/drawing/2014/main" id="{9BFA52EA-B642-4195-8009-20F1CEB8A74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73" name="TextBox 1072">
          <a:extLst>
            <a:ext uri="{FF2B5EF4-FFF2-40B4-BE49-F238E27FC236}">
              <a16:creationId xmlns:a16="http://schemas.microsoft.com/office/drawing/2014/main" id="{46AB3DE8-9479-496B-B796-7038B9C73C8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74" name="TextBox 1073">
          <a:extLst>
            <a:ext uri="{FF2B5EF4-FFF2-40B4-BE49-F238E27FC236}">
              <a16:creationId xmlns:a16="http://schemas.microsoft.com/office/drawing/2014/main" id="{182C176B-B698-4BD8-84C3-69277430DEF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75" name="TextBox 1074">
          <a:extLst>
            <a:ext uri="{FF2B5EF4-FFF2-40B4-BE49-F238E27FC236}">
              <a16:creationId xmlns:a16="http://schemas.microsoft.com/office/drawing/2014/main" id="{A77D2CFA-4BEE-4FA4-8B58-B06EB0F270B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76" name="TextBox 1075">
          <a:extLst>
            <a:ext uri="{FF2B5EF4-FFF2-40B4-BE49-F238E27FC236}">
              <a16:creationId xmlns:a16="http://schemas.microsoft.com/office/drawing/2014/main" id="{6E1D5E4B-8F56-4123-8B55-81E4A339B1E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77" name="TextBox 1076">
          <a:extLst>
            <a:ext uri="{FF2B5EF4-FFF2-40B4-BE49-F238E27FC236}">
              <a16:creationId xmlns:a16="http://schemas.microsoft.com/office/drawing/2014/main" id="{ABF33CDB-AEDA-4C47-A3FC-7EAC8CE8561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78" name="TextBox 1077">
          <a:extLst>
            <a:ext uri="{FF2B5EF4-FFF2-40B4-BE49-F238E27FC236}">
              <a16:creationId xmlns:a16="http://schemas.microsoft.com/office/drawing/2014/main" id="{CB2B81BE-3028-4118-A3AC-4EAF0F2FA43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79" name="TextBox 1078">
          <a:extLst>
            <a:ext uri="{FF2B5EF4-FFF2-40B4-BE49-F238E27FC236}">
              <a16:creationId xmlns:a16="http://schemas.microsoft.com/office/drawing/2014/main" id="{F7BFAD8D-335B-4289-86CD-85EC577B1CE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80" name="TextBox 1079">
          <a:extLst>
            <a:ext uri="{FF2B5EF4-FFF2-40B4-BE49-F238E27FC236}">
              <a16:creationId xmlns:a16="http://schemas.microsoft.com/office/drawing/2014/main" id="{862D0FE1-6AC7-47FF-9787-8CA3C75AC5F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81" name="TextBox 1080">
          <a:extLst>
            <a:ext uri="{FF2B5EF4-FFF2-40B4-BE49-F238E27FC236}">
              <a16:creationId xmlns:a16="http://schemas.microsoft.com/office/drawing/2014/main" id="{D14F47A9-1139-4CCE-B6CC-7DD932F8E00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82" name="TextBox 1081">
          <a:extLst>
            <a:ext uri="{FF2B5EF4-FFF2-40B4-BE49-F238E27FC236}">
              <a16:creationId xmlns:a16="http://schemas.microsoft.com/office/drawing/2014/main" id="{B2F02BEF-9083-41ED-B1F5-552585BEE5B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83" name="TextBox 1082">
          <a:extLst>
            <a:ext uri="{FF2B5EF4-FFF2-40B4-BE49-F238E27FC236}">
              <a16:creationId xmlns:a16="http://schemas.microsoft.com/office/drawing/2014/main" id="{D352A9DE-395A-4592-957D-5A83269DDDE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84" name="TextBox 1083">
          <a:extLst>
            <a:ext uri="{FF2B5EF4-FFF2-40B4-BE49-F238E27FC236}">
              <a16:creationId xmlns:a16="http://schemas.microsoft.com/office/drawing/2014/main" id="{ED279037-14CB-4DC4-9404-6D15718F9DE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85" name="TextBox 1084">
          <a:extLst>
            <a:ext uri="{FF2B5EF4-FFF2-40B4-BE49-F238E27FC236}">
              <a16:creationId xmlns:a16="http://schemas.microsoft.com/office/drawing/2014/main" id="{7E178FA3-FD0D-4C64-8584-B1B35ECE0A8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86" name="TextBox 1085">
          <a:extLst>
            <a:ext uri="{FF2B5EF4-FFF2-40B4-BE49-F238E27FC236}">
              <a16:creationId xmlns:a16="http://schemas.microsoft.com/office/drawing/2014/main" id="{B3503B95-172A-4D44-A6A0-B5C2A63F302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87" name="TextBox 1086">
          <a:extLst>
            <a:ext uri="{FF2B5EF4-FFF2-40B4-BE49-F238E27FC236}">
              <a16:creationId xmlns:a16="http://schemas.microsoft.com/office/drawing/2014/main" id="{577ECCA6-D9BB-4383-86F2-BFC8641F622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88" name="TextBox 1087">
          <a:extLst>
            <a:ext uri="{FF2B5EF4-FFF2-40B4-BE49-F238E27FC236}">
              <a16:creationId xmlns:a16="http://schemas.microsoft.com/office/drawing/2014/main" id="{52ADA2A2-161E-4253-9198-92507C0019D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89" name="TextBox 1088">
          <a:extLst>
            <a:ext uri="{FF2B5EF4-FFF2-40B4-BE49-F238E27FC236}">
              <a16:creationId xmlns:a16="http://schemas.microsoft.com/office/drawing/2014/main" id="{1A3338F0-1A2D-4E6E-8BC5-BCF2B711A41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90" name="TextBox 1089">
          <a:extLst>
            <a:ext uri="{FF2B5EF4-FFF2-40B4-BE49-F238E27FC236}">
              <a16:creationId xmlns:a16="http://schemas.microsoft.com/office/drawing/2014/main" id="{208733A1-4D18-4706-9206-1F537E3C914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91" name="TextBox 1090">
          <a:extLst>
            <a:ext uri="{FF2B5EF4-FFF2-40B4-BE49-F238E27FC236}">
              <a16:creationId xmlns:a16="http://schemas.microsoft.com/office/drawing/2014/main" id="{4FDCCC01-C79C-4FD9-9A28-7669480CE98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92" name="TextBox 1091">
          <a:extLst>
            <a:ext uri="{FF2B5EF4-FFF2-40B4-BE49-F238E27FC236}">
              <a16:creationId xmlns:a16="http://schemas.microsoft.com/office/drawing/2014/main" id="{BB5804C1-032D-44A4-A33B-5B0D2C5AE39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93" name="TextBox 1092">
          <a:extLst>
            <a:ext uri="{FF2B5EF4-FFF2-40B4-BE49-F238E27FC236}">
              <a16:creationId xmlns:a16="http://schemas.microsoft.com/office/drawing/2014/main" id="{4DAEDCCD-6ED2-4F52-8749-E8A2BA7D85D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94" name="TextBox 1093">
          <a:extLst>
            <a:ext uri="{FF2B5EF4-FFF2-40B4-BE49-F238E27FC236}">
              <a16:creationId xmlns:a16="http://schemas.microsoft.com/office/drawing/2014/main" id="{FB93A20F-00FA-497D-B8FA-5B471C702E7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95" name="TextBox 1094">
          <a:extLst>
            <a:ext uri="{FF2B5EF4-FFF2-40B4-BE49-F238E27FC236}">
              <a16:creationId xmlns:a16="http://schemas.microsoft.com/office/drawing/2014/main" id="{0C7F5B86-829E-4264-A301-B3F81FEB674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96" name="TextBox 1095">
          <a:extLst>
            <a:ext uri="{FF2B5EF4-FFF2-40B4-BE49-F238E27FC236}">
              <a16:creationId xmlns:a16="http://schemas.microsoft.com/office/drawing/2014/main" id="{841BB928-C484-4A04-8303-0470932E492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97" name="TextBox 1096">
          <a:extLst>
            <a:ext uri="{FF2B5EF4-FFF2-40B4-BE49-F238E27FC236}">
              <a16:creationId xmlns:a16="http://schemas.microsoft.com/office/drawing/2014/main" id="{2BA92DF7-E37E-47C0-96DC-8810CCDF298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98" name="TextBox 1097">
          <a:extLst>
            <a:ext uri="{FF2B5EF4-FFF2-40B4-BE49-F238E27FC236}">
              <a16:creationId xmlns:a16="http://schemas.microsoft.com/office/drawing/2014/main" id="{79AA6DA0-4D7A-4056-AB4A-24C4433F75D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099" name="TextBox 1098">
          <a:extLst>
            <a:ext uri="{FF2B5EF4-FFF2-40B4-BE49-F238E27FC236}">
              <a16:creationId xmlns:a16="http://schemas.microsoft.com/office/drawing/2014/main" id="{1B0CE9FD-F120-433F-AFD3-A262EB9CDCE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00" name="TextBox 1099">
          <a:extLst>
            <a:ext uri="{FF2B5EF4-FFF2-40B4-BE49-F238E27FC236}">
              <a16:creationId xmlns:a16="http://schemas.microsoft.com/office/drawing/2014/main" id="{6126567F-9402-4A47-8AB0-16A0C0BBCAE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01" name="TextBox 1100">
          <a:extLst>
            <a:ext uri="{FF2B5EF4-FFF2-40B4-BE49-F238E27FC236}">
              <a16:creationId xmlns:a16="http://schemas.microsoft.com/office/drawing/2014/main" id="{F9B584F9-821F-4F4C-924F-B6CA5817FD7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02" name="TextBox 1101">
          <a:extLst>
            <a:ext uri="{FF2B5EF4-FFF2-40B4-BE49-F238E27FC236}">
              <a16:creationId xmlns:a16="http://schemas.microsoft.com/office/drawing/2014/main" id="{7479FFDF-B909-4607-BD5C-4B6B36D0D77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03" name="TextBox 1102">
          <a:extLst>
            <a:ext uri="{FF2B5EF4-FFF2-40B4-BE49-F238E27FC236}">
              <a16:creationId xmlns:a16="http://schemas.microsoft.com/office/drawing/2014/main" id="{D767FD7A-BC7A-4A65-A5C1-E7E44999BCA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04" name="TextBox 1103">
          <a:extLst>
            <a:ext uri="{FF2B5EF4-FFF2-40B4-BE49-F238E27FC236}">
              <a16:creationId xmlns:a16="http://schemas.microsoft.com/office/drawing/2014/main" id="{BE31B79B-4834-4430-BE57-DD06C4D44B0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05" name="TextBox 1104">
          <a:extLst>
            <a:ext uri="{FF2B5EF4-FFF2-40B4-BE49-F238E27FC236}">
              <a16:creationId xmlns:a16="http://schemas.microsoft.com/office/drawing/2014/main" id="{19645DF5-D845-47BA-8CF9-D4B344F1D1E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06" name="TextBox 1105">
          <a:extLst>
            <a:ext uri="{FF2B5EF4-FFF2-40B4-BE49-F238E27FC236}">
              <a16:creationId xmlns:a16="http://schemas.microsoft.com/office/drawing/2014/main" id="{39EB084E-A490-4BF9-8949-13429BC2012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07" name="TextBox 1106">
          <a:extLst>
            <a:ext uri="{FF2B5EF4-FFF2-40B4-BE49-F238E27FC236}">
              <a16:creationId xmlns:a16="http://schemas.microsoft.com/office/drawing/2014/main" id="{41F106EB-696B-4C21-B8A7-0013D7DA208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08" name="TextBox 1107">
          <a:extLst>
            <a:ext uri="{FF2B5EF4-FFF2-40B4-BE49-F238E27FC236}">
              <a16:creationId xmlns:a16="http://schemas.microsoft.com/office/drawing/2014/main" id="{FDDCFA7F-007F-4D89-B5D9-0417EB425CD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09" name="TextBox 1108">
          <a:extLst>
            <a:ext uri="{FF2B5EF4-FFF2-40B4-BE49-F238E27FC236}">
              <a16:creationId xmlns:a16="http://schemas.microsoft.com/office/drawing/2014/main" id="{2F9A2FF3-8A60-497C-B49B-60E985740F7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10" name="TextBox 1109">
          <a:extLst>
            <a:ext uri="{FF2B5EF4-FFF2-40B4-BE49-F238E27FC236}">
              <a16:creationId xmlns:a16="http://schemas.microsoft.com/office/drawing/2014/main" id="{CABA60C8-5DC5-41E4-989B-364749D7775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11" name="TextBox 1110">
          <a:extLst>
            <a:ext uri="{FF2B5EF4-FFF2-40B4-BE49-F238E27FC236}">
              <a16:creationId xmlns:a16="http://schemas.microsoft.com/office/drawing/2014/main" id="{B82C773A-E441-4F27-BA5B-0DC94A35F20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12" name="TextBox 1111">
          <a:extLst>
            <a:ext uri="{FF2B5EF4-FFF2-40B4-BE49-F238E27FC236}">
              <a16:creationId xmlns:a16="http://schemas.microsoft.com/office/drawing/2014/main" id="{39BD2938-0990-4DE0-B12D-4E3B2E180E0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13" name="TextBox 1112">
          <a:extLst>
            <a:ext uri="{FF2B5EF4-FFF2-40B4-BE49-F238E27FC236}">
              <a16:creationId xmlns:a16="http://schemas.microsoft.com/office/drawing/2014/main" id="{9826B802-DFED-424B-A5EA-D355324D8D6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14" name="TextBox 1113">
          <a:extLst>
            <a:ext uri="{FF2B5EF4-FFF2-40B4-BE49-F238E27FC236}">
              <a16:creationId xmlns:a16="http://schemas.microsoft.com/office/drawing/2014/main" id="{0BF97423-3C74-4AAB-A1AE-44F39FAD5D0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15" name="TextBox 1114">
          <a:extLst>
            <a:ext uri="{FF2B5EF4-FFF2-40B4-BE49-F238E27FC236}">
              <a16:creationId xmlns:a16="http://schemas.microsoft.com/office/drawing/2014/main" id="{0C6DA91A-0C5E-4019-97B2-110E355ED92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16" name="TextBox 1115">
          <a:extLst>
            <a:ext uri="{FF2B5EF4-FFF2-40B4-BE49-F238E27FC236}">
              <a16:creationId xmlns:a16="http://schemas.microsoft.com/office/drawing/2014/main" id="{5FC39D7F-AB5B-452C-AD42-49EDF673AEC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17" name="TextBox 1116">
          <a:extLst>
            <a:ext uri="{FF2B5EF4-FFF2-40B4-BE49-F238E27FC236}">
              <a16:creationId xmlns:a16="http://schemas.microsoft.com/office/drawing/2014/main" id="{E8880416-9B36-438E-88FD-6C115D982A2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18" name="TextBox 1117">
          <a:extLst>
            <a:ext uri="{FF2B5EF4-FFF2-40B4-BE49-F238E27FC236}">
              <a16:creationId xmlns:a16="http://schemas.microsoft.com/office/drawing/2014/main" id="{A3D5773B-72A0-459B-AE34-11A1B5FF6EF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19" name="TextBox 1118">
          <a:extLst>
            <a:ext uri="{FF2B5EF4-FFF2-40B4-BE49-F238E27FC236}">
              <a16:creationId xmlns:a16="http://schemas.microsoft.com/office/drawing/2014/main" id="{CD284DD0-5743-4345-9437-7FFC86E11A2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20" name="TextBox 1119">
          <a:extLst>
            <a:ext uri="{FF2B5EF4-FFF2-40B4-BE49-F238E27FC236}">
              <a16:creationId xmlns:a16="http://schemas.microsoft.com/office/drawing/2014/main" id="{BBB94E81-088F-40B1-968C-509B55198AB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21" name="TextBox 1120">
          <a:extLst>
            <a:ext uri="{FF2B5EF4-FFF2-40B4-BE49-F238E27FC236}">
              <a16:creationId xmlns:a16="http://schemas.microsoft.com/office/drawing/2014/main" id="{E9774BDF-874D-46B1-974B-0486179F1B3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22" name="TextBox 1121">
          <a:extLst>
            <a:ext uri="{FF2B5EF4-FFF2-40B4-BE49-F238E27FC236}">
              <a16:creationId xmlns:a16="http://schemas.microsoft.com/office/drawing/2014/main" id="{F9406A49-BA7E-4C72-9D03-D5CD5CF3C05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23" name="TextBox 1122">
          <a:extLst>
            <a:ext uri="{FF2B5EF4-FFF2-40B4-BE49-F238E27FC236}">
              <a16:creationId xmlns:a16="http://schemas.microsoft.com/office/drawing/2014/main" id="{F0F025FD-5780-4880-9721-7F5E8F93B28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24" name="TextBox 1123">
          <a:extLst>
            <a:ext uri="{FF2B5EF4-FFF2-40B4-BE49-F238E27FC236}">
              <a16:creationId xmlns:a16="http://schemas.microsoft.com/office/drawing/2014/main" id="{2185D914-03AB-43C3-A2B9-AA5BDB809E9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25" name="TextBox 1124">
          <a:extLst>
            <a:ext uri="{FF2B5EF4-FFF2-40B4-BE49-F238E27FC236}">
              <a16:creationId xmlns:a16="http://schemas.microsoft.com/office/drawing/2014/main" id="{D1896BA1-3164-46BA-9F60-5B05ED78131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26" name="TextBox 1125">
          <a:extLst>
            <a:ext uri="{FF2B5EF4-FFF2-40B4-BE49-F238E27FC236}">
              <a16:creationId xmlns:a16="http://schemas.microsoft.com/office/drawing/2014/main" id="{4F2646E6-F2B4-4130-8090-E0D236D3CC6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27" name="TextBox 1126">
          <a:extLst>
            <a:ext uri="{FF2B5EF4-FFF2-40B4-BE49-F238E27FC236}">
              <a16:creationId xmlns:a16="http://schemas.microsoft.com/office/drawing/2014/main" id="{E297856D-97B4-4EBD-9727-CDEC44601D4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28" name="TextBox 1127">
          <a:extLst>
            <a:ext uri="{FF2B5EF4-FFF2-40B4-BE49-F238E27FC236}">
              <a16:creationId xmlns:a16="http://schemas.microsoft.com/office/drawing/2014/main" id="{877FFE0D-E107-47A4-B2D8-2F3E64A1D45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29" name="TextBox 1128">
          <a:extLst>
            <a:ext uri="{FF2B5EF4-FFF2-40B4-BE49-F238E27FC236}">
              <a16:creationId xmlns:a16="http://schemas.microsoft.com/office/drawing/2014/main" id="{A1F076C0-ACE9-4923-B6D0-9097C9CADAE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30" name="TextBox 1129">
          <a:extLst>
            <a:ext uri="{FF2B5EF4-FFF2-40B4-BE49-F238E27FC236}">
              <a16:creationId xmlns:a16="http://schemas.microsoft.com/office/drawing/2014/main" id="{D12A9825-3C7F-4202-9AFF-3694EBD8705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31" name="TextBox 1130">
          <a:extLst>
            <a:ext uri="{FF2B5EF4-FFF2-40B4-BE49-F238E27FC236}">
              <a16:creationId xmlns:a16="http://schemas.microsoft.com/office/drawing/2014/main" id="{837BBF13-FB0A-4BE3-89ED-F1F9BA2971E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32" name="TextBox 1131">
          <a:extLst>
            <a:ext uri="{FF2B5EF4-FFF2-40B4-BE49-F238E27FC236}">
              <a16:creationId xmlns:a16="http://schemas.microsoft.com/office/drawing/2014/main" id="{D42797FC-EE4A-4582-9DFD-5B8908C0258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33" name="TextBox 1132">
          <a:extLst>
            <a:ext uri="{FF2B5EF4-FFF2-40B4-BE49-F238E27FC236}">
              <a16:creationId xmlns:a16="http://schemas.microsoft.com/office/drawing/2014/main" id="{BAE44A38-1880-48DC-8C17-D8B2A7A488E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34" name="TextBox 1133">
          <a:extLst>
            <a:ext uri="{FF2B5EF4-FFF2-40B4-BE49-F238E27FC236}">
              <a16:creationId xmlns:a16="http://schemas.microsoft.com/office/drawing/2014/main" id="{7214466A-252B-44AF-AC81-4961C07ED53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35" name="TextBox 1134">
          <a:extLst>
            <a:ext uri="{FF2B5EF4-FFF2-40B4-BE49-F238E27FC236}">
              <a16:creationId xmlns:a16="http://schemas.microsoft.com/office/drawing/2014/main" id="{47112356-CC59-4DF5-BD14-9A929CE248A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36" name="TextBox 1135">
          <a:extLst>
            <a:ext uri="{FF2B5EF4-FFF2-40B4-BE49-F238E27FC236}">
              <a16:creationId xmlns:a16="http://schemas.microsoft.com/office/drawing/2014/main" id="{456DF8FC-373C-426B-A75C-2D1E9D66850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37" name="TextBox 1136">
          <a:extLst>
            <a:ext uri="{FF2B5EF4-FFF2-40B4-BE49-F238E27FC236}">
              <a16:creationId xmlns:a16="http://schemas.microsoft.com/office/drawing/2014/main" id="{03498828-0D8E-4BBA-B153-EC02972E6E6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38" name="TextBox 1137">
          <a:extLst>
            <a:ext uri="{FF2B5EF4-FFF2-40B4-BE49-F238E27FC236}">
              <a16:creationId xmlns:a16="http://schemas.microsoft.com/office/drawing/2014/main" id="{09DFBFA4-350A-4ABA-A12E-44525BE27DF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39" name="TextBox 1138">
          <a:extLst>
            <a:ext uri="{FF2B5EF4-FFF2-40B4-BE49-F238E27FC236}">
              <a16:creationId xmlns:a16="http://schemas.microsoft.com/office/drawing/2014/main" id="{1983EB0E-0722-49A4-BB2D-6E5D14985E5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40" name="TextBox 1139">
          <a:extLst>
            <a:ext uri="{FF2B5EF4-FFF2-40B4-BE49-F238E27FC236}">
              <a16:creationId xmlns:a16="http://schemas.microsoft.com/office/drawing/2014/main" id="{B2D45613-15F5-4986-A124-395C8D273C4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41" name="TextBox 1140">
          <a:extLst>
            <a:ext uri="{FF2B5EF4-FFF2-40B4-BE49-F238E27FC236}">
              <a16:creationId xmlns:a16="http://schemas.microsoft.com/office/drawing/2014/main" id="{C7BFADD6-F64C-473F-89B7-74DFC7D93FE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42" name="TextBox 1141">
          <a:extLst>
            <a:ext uri="{FF2B5EF4-FFF2-40B4-BE49-F238E27FC236}">
              <a16:creationId xmlns:a16="http://schemas.microsoft.com/office/drawing/2014/main" id="{C651CE98-4494-46AF-9868-33CE86B3E81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43" name="TextBox 1142">
          <a:extLst>
            <a:ext uri="{FF2B5EF4-FFF2-40B4-BE49-F238E27FC236}">
              <a16:creationId xmlns:a16="http://schemas.microsoft.com/office/drawing/2014/main" id="{518A0CD0-DCC8-42D3-851B-C4D8376ACBD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44" name="TextBox 1143">
          <a:extLst>
            <a:ext uri="{FF2B5EF4-FFF2-40B4-BE49-F238E27FC236}">
              <a16:creationId xmlns:a16="http://schemas.microsoft.com/office/drawing/2014/main" id="{3F4FB1F1-9878-44FD-952E-7D4FBFFF5EC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45" name="TextBox 1144">
          <a:extLst>
            <a:ext uri="{FF2B5EF4-FFF2-40B4-BE49-F238E27FC236}">
              <a16:creationId xmlns:a16="http://schemas.microsoft.com/office/drawing/2014/main" id="{60661E44-E8DC-4649-BC64-827AD7CC046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46" name="TextBox 1145">
          <a:extLst>
            <a:ext uri="{FF2B5EF4-FFF2-40B4-BE49-F238E27FC236}">
              <a16:creationId xmlns:a16="http://schemas.microsoft.com/office/drawing/2014/main" id="{B5890DDE-FDA7-4193-99B6-854A5C47DD7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47" name="TextBox 1146">
          <a:extLst>
            <a:ext uri="{FF2B5EF4-FFF2-40B4-BE49-F238E27FC236}">
              <a16:creationId xmlns:a16="http://schemas.microsoft.com/office/drawing/2014/main" id="{0A2C6F74-2389-4638-9AE1-B5A9ECCE9E5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48" name="TextBox 1147">
          <a:extLst>
            <a:ext uri="{FF2B5EF4-FFF2-40B4-BE49-F238E27FC236}">
              <a16:creationId xmlns:a16="http://schemas.microsoft.com/office/drawing/2014/main" id="{48A42665-028A-4B95-93C0-7D4CBA515F0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49" name="TextBox 1148">
          <a:extLst>
            <a:ext uri="{FF2B5EF4-FFF2-40B4-BE49-F238E27FC236}">
              <a16:creationId xmlns:a16="http://schemas.microsoft.com/office/drawing/2014/main" id="{49856B2F-B597-4DAC-8AEE-A16660497B9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50" name="TextBox 1149">
          <a:extLst>
            <a:ext uri="{FF2B5EF4-FFF2-40B4-BE49-F238E27FC236}">
              <a16:creationId xmlns:a16="http://schemas.microsoft.com/office/drawing/2014/main" id="{969AF04D-4E16-4DB2-9171-3FF5557AC80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51" name="TextBox 1150">
          <a:extLst>
            <a:ext uri="{FF2B5EF4-FFF2-40B4-BE49-F238E27FC236}">
              <a16:creationId xmlns:a16="http://schemas.microsoft.com/office/drawing/2014/main" id="{AFE30C17-4EC4-472B-BFFF-314643C5BB9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52" name="TextBox 1151">
          <a:extLst>
            <a:ext uri="{FF2B5EF4-FFF2-40B4-BE49-F238E27FC236}">
              <a16:creationId xmlns:a16="http://schemas.microsoft.com/office/drawing/2014/main" id="{BF761E98-437C-4C9E-A1BE-4CA5EA1E85A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53" name="TextBox 1152">
          <a:extLst>
            <a:ext uri="{FF2B5EF4-FFF2-40B4-BE49-F238E27FC236}">
              <a16:creationId xmlns:a16="http://schemas.microsoft.com/office/drawing/2014/main" id="{EB6C7F34-46EA-4E69-8D53-F117A087292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54" name="TextBox 1153">
          <a:extLst>
            <a:ext uri="{FF2B5EF4-FFF2-40B4-BE49-F238E27FC236}">
              <a16:creationId xmlns:a16="http://schemas.microsoft.com/office/drawing/2014/main" id="{E7B1885D-DAC7-443E-9B98-33DD3C727FA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55" name="TextBox 1154">
          <a:extLst>
            <a:ext uri="{FF2B5EF4-FFF2-40B4-BE49-F238E27FC236}">
              <a16:creationId xmlns:a16="http://schemas.microsoft.com/office/drawing/2014/main" id="{FFE99513-DB7A-49C5-BAF3-3E78AECD376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56" name="TextBox 1155">
          <a:extLst>
            <a:ext uri="{FF2B5EF4-FFF2-40B4-BE49-F238E27FC236}">
              <a16:creationId xmlns:a16="http://schemas.microsoft.com/office/drawing/2014/main" id="{F2D4C36A-E6ED-4B8B-90D7-EABDD967D95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57" name="TextBox 1156">
          <a:extLst>
            <a:ext uri="{FF2B5EF4-FFF2-40B4-BE49-F238E27FC236}">
              <a16:creationId xmlns:a16="http://schemas.microsoft.com/office/drawing/2014/main" id="{BA661AEB-F63A-447C-BCD9-A2301BE87EF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58" name="TextBox 1157">
          <a:extLst>
            <a:ext uri="{FF2B5EF4-FFF2-40B4-BE49-F238E27FC236}">
              <a16:creationId xmlns:a16="http://schemas.microsoft.com/office/drawing/2014/main" id="{335B5CDF-BDAC-42B9-A41D-CEF83EAE6FE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59" name="TextBox 1158">
          <a:extLst>
            <a:ext uri="{FF2B5EF4-FFF2-40B4-BE49-F238E27FC236}">
              <a16:creationId xmlns:a16="http://schemas.microsoft.com/office/drawing/2014/main" id="{1038FE6D-55FF-4854-943C-B121D807473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60" name="TextBox 1159">
          <a:extLst>
            <a:ext uri="{FF2B5EF4-FFF2-40B4-BE49-F238E27FC236}">
              <a16:creationId xmlns:a16="http://schemas.microsoft.com/office/drawing/2014/main" id="{EFB4BBB8-9D96-4B35-86CB-60B809F6E18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61" name="TextBox 1160">
          <a:extLst>
            <a:ext uri="{FF2B5EF4-FFF2-40B4-BE49-F238E27FC236}">
              <a16:creationId xmlns:a16="http://schemas.microsoft.com/office/drawing/2014/main" id="{6E096462-E865-43E4-AE49-4E6235C50FD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62" name="TextBox 1161">
          <a:extLst>
            <a:ext uri="{FF2B5EF4-FFF2-40B4-BE49-F238E27FC236}">
              <a16:creationId xmlns:a16="http://schemas.microsoft.com/office/drawing/2014/main" id="{1E67ACCD-75BF-4F25-87A9-FF0A8A76676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63" name="TextBox 1162">
          <a:extLst>
            <a:ext uri="{FF2B5EF4-FFF2-40B4-BE49-F238E27FC236}">
              <a16:creationId xmlns:a16="http://schemas.microsoft.com/office/drawing/2014/main" id="{40A09FBB-446F-4367-8CC6-D5AEC056A58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64" name="TextBox 1163">
          <a:extLst>
            <a:ext uri="{FF2B5EF4-FFF2-40B4-BE49-F238E27FC236}">
              <a16:creationId xmlns:a16="http://schemas.microsoft.com/office/drawing/2014/main" id="{B6C94A7D-E89E-47B9-8B88-BCC870E141A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65" name="TextBox 1164">
          <a:extLst>
            <a:ext uri="{FF2B5EF4-FFF2-40B4-BE49-F238E27FC236}">
              <a16:creationId xmlns:a16="http://schemas.microsoft.com/office/drawing/2014/main" id="{66915567-E91F-4ACA-99BF-7A7EF7996E0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66" name="TextBox 1165">
          <a:extLst>
            <a:ext uri="{FF2B5EF4-FFF2-40B4-BE49-F238E27FC236}">
              <a16:creationId xmlns:a16="http://schemas.microsoft.com/office/drawing/2014/main" id="{A687258E-A6DC-4627-9082-444EE0B39A0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67" name="TextBox 1166">
          <a:extLst>
            <a:ext uri="{FF2B5EF4-FFF2-40B4-BE49-F238E27FC236}">
              <a16:creationId xmlns:a16="http://schemas.microsoft.com/office/drawing/2014/main" id="{6DC5B293-85DE-4FEC-9214-D29CE5E2792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68" name="TextBox 1167">
          <a:extLst>
            <a:ext uri="{FF2B5EF4-FFF2-40B4-BE49-F238E27FC236}">
              <a16:creationId xmlns:a16="http://schemas.microsoft.com/office/drawing/2014/main" id="{6DA26B08-CB24-42DF-891C-C94FA08F677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69" name="TextBox 1168">
          <a:extLst>
            <a:ext uri="{FF2B5EF4-FFF2-40B4-BE49-F238E27FC236}">
              <a16:creationId xmlns:a16="http://schemas.microsoft.com/office/drawing/2014/main" id="{B3F08099-BEA8-4383-87AC-5A36FB96C16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70" name="TextBox 1169">
          <a:extLst>
            <a:ext uri="{FF2B5EF4-FFF2-40B4-BE49-F238E27FC236}">
              <a16:creationId xmlns:a16="http://schemas.microsoft.com/office/drawing/2014/main" id="{15F7E89B-11D8-450B-83C0-CC933D0B5EB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71" name="TextBox 1170">
          <a:extLst>
            <a:ext uri="{FF2B5EF4-FFF2-40B4-BE49-F238E27FC236}">
              <a16:creationId xmlns:a16="http://schemas.microsoft.com/office/drawing/2014/main" id="{8865B875-99B5-4EB5-ADC5-2880572E865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72" name="TextBox 1171">
          <a:extLst>
            <a:ext uri="{FF2B5EF4-FFF2-40B4-BE49-F238E27FC236}">
              <a16:creationId xmlns:a16="http://schemas.microsoft.com/office/drawing/2014/main" id="{659857F6-C058-4ED1-8438-E16A444F178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73" name="TextBox 1172">
          <a:extLst>
            <a:ext uri="{FF2B5EF4-FFF2-40B4-BE49-F238E27FC236}">
              <a16:creationId xmlns:a16="http://schemas.microsoft.com/office/drawing/2014/main" id="{2DE786C0-0B0C-42D8-83BC-9AA50645739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74" name="TextBox 1173">
          <a:extLst>
            <a:ext uri="{FF2B5EF4-FFF2-40B4-BE49-F238E27FC236}">
              <a16:creationId xmlns:a16="http://schemas.microsoft.com/office/drawing/2014/main" id="{09123FEE-FD09-4555-A4CB-4ECEED0A7BC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75" name="TextBox 1174">
          <a:extLst>
            <a:ext uri="{FF2B5EF4-FFF2-40B4-BE49-F238E27FC236}">
              <a16:creationId xmlns:a16="http://schemas.microsoft.com/office/drawing/2014/main" id="{22A21D3F-59BD-4C92-85FC-62A2B3F1597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76" name="TextBox 1175">
          <a:extLst>
            <a:ext uri="{FF2B5EF4-FFF2-40B4-BE49-F238E27FC236}">
              <a16:creationId xmlns:a16="http://schemas.microsoft.com/office/drawing/2014/main" id="{39851106-BF2C-42B8-A257-EDCCF6DAAA1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77" name="TextBox 1176">
          <a:extLst>
            <a:ext uri="{FF2B5EF4-FFF2-40B4-BE49-F238E27FC236}">
              <a16:creationId xmlns:a16="http://schemas.microsoft.com/office/drawing/2014/main" id="{43D57706-DCEC-4C2E-A492-B10C5CEC7DB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78" name="TextBox 1177">
          <a:extLst>
            <a:ext uri="{FF2B5EF4-FFF2-40B4-BE49-F238E27FC236}">
              <a16:creationId xmlns:a16="http://schemas.microsoft.com/office/drawing/2014/main" id="{9B1972DD-BD44-4F40-B1E2-70D59ADA870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79" name="TextBox 1178">
          <a:extLst>
            <a:ext uri="{FF2B5EF4-FFF2-40B4-BE49-F238E27FC236}">
              <a16:creationId xmlns:a16="http://schemas.microsoft.com/office/drawing/2014/main" id="{7E4F501E-314B-4D96-B438-37D3B8D4444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80" name="TextBox 1179">
          <a:extLst>
            <a:ext uri="{FF2B5EF4-FFF2-40B4-BE49-F238E27FC236}">
              <a16:creationId xmlns:a16="http://schemas.microsoft.com/office/drawing/2014/main" id="{3D698206-A5E2-47F1-97A8-85F2E004796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81" name="TextBox 1180">
          <a:extLst>
            <a:ext uri="{FF2B5EF4-FFF2-40B4-BE49-F238E27FC236}">
              <a16:creationId xmlns:a16="http://schemas.microsoft.com/office/drawing/2014/main" id="{F0158EAE-9E4D-4BD5-935A-9F4B87407E9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82" name="TextBox 1181">
          <a:extLst>
            <a:ext uri="{FF2B5EF4-FFF2-40B4-BE49-F238E27FC236}">
              <a16:creationId xmlns:a16="http://schemas.microsoft.com/office/drawing/2014/main" id="{67CFD0E1-7E70-4878-9FB8-DA4C1F9BB6A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83" name="TextBox 1182">
          <a:extLst>
            <a:ext uri="{FF2B5EF4-FFF2-40B4-BE49-F238E27FC236}">
              <a16:creationId xmlns:a16="http://schemas.microsoft.com/office/drawing/2014/main" id="{1F1945E2-D252-443A-9FAF-0C0D4FFE1CA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84" name="TextBox 1183">
          <a:extLst>
            <a:ext uri="{FF2B5EF4-FFF2-40B4-BE49-F238E27FC236}">
              <a16:creationId xmlns:a16="http://schemas.microsoft.com/office/drawing/2014/main" id="{5D5D5547-9DA9-46BD-8504-8C2C1873573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85" name="TextBox 1184">
          <a:extLst>
            <a:ext uri="{FF2B5EF4-FFF2-40B4-BE49-F238E27FC236}">
              <a16:creationId xmlns:a16="http://schemas.microsoft.com/office/drawing/2014/main" id="{1D8B085F-377C-4DBA-8970-6D872DA6B3E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86" name="TextBox 1185">
          <a:extLst>
            <a:ext uri="{FF2B5EF4-FFF2-40B4-BE49-F238E27FC236}">
              <a16:creationId xmlns:a16="http://schemas.microsoft.com/office/drawing/2014/main" id="{8493B19F-20FD-4A3A-B1D8-31B7859F62F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87" name="TextBox 1186">
          <a:extLst>
            <a:ext uri="{FF2B5EF4-FFF2-40B4-BE49-F238E27FC236}">
              <a16:creationId xmlns:a16="http://schemas.microsoft.com/office/drawing/2014/main" id="{B1F3CF00-693C-47BC-BA5A-E08C49776E7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88" name="TextBox 1187">
          <a:extLst>
            <a:ext uri="{FF2B5EF4-FFF2-40B4-BE49-F238E27FC236}">
              <a16:creationId xmlns:a16="http://schemas.microsoft.com/office/drawing/2014/main" id="{BD2DEF3B-01A2-49C4-B88E-3C6CD1389C6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89" name="TextBox 1188">
          <a:extLst>
            <a:ext uri="{FF2B5EF4-FFF2-40B4-BE49-F238E27FC236}">
              <a16:creationId xmlns:a16="http://schemas.microsoft.com/office/drawing/2014/main" id="{38C0520A-A5B5-49CC-B08E-1E4E21659CA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90" name="TextBox 1189">
          <a:extLst>
            <a:ext uri="{FF2B5EF4-FFF2-40B4-BE49-F238E27FC236}">
              <a16:creationId xmlns:a16="http://schemas.microsoft.com/office/drawing/2014/main" id="{6ECF4C18-8717-4CD9-9121-396A031EFB4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91" name="TextBox 1190">
          <a:extLst>
            <a:ext uri="{FF2B5EF4-FFF2-40B4-BE49-F238E27FC236}">
              <a16:creationId xmlns:a16="http://schemas.microsoft.com/office/drawing/2014/main" id="{3377826E-867A-4F2A-BE22-75DD8590554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92" name="TextBox 1191">
          <a:extLst>
            <a:ext uri="{FF2B5EF4-FFF2-40B4-BE49-F238E27FC236}">
              <a16:creationId xmlns:a16="http://schemas.microsoft.com/office/drawing/2014/main" id="{6CD0C51C-E3BF-4611-A319-737E9ACA60A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93" name="TextBox 1192">
          <a:extLst>
            <a:ext uri="{FF2B5EF4-FFF2-40B4-BE49-F238E27FC236}">
              <a16:creationId xmlns:a16="http://schemas.microsoft.com/office/drawing/2014/main" id="{0D2D90AA-5E15-4174-BC1F-93A07613FDB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94" name="TextBox 1193">
          <a:extLst>
            <a:ext uri="{FF2B5EF4-FFF2-40B4-BE49-F238E27FC236}">
              <a16:creationId xmlns:a16="http://schemas.microsoft.com/office/drawing/2014/main" id="{A0482EE0-89DF-4516-865F-9E4BF779F3C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95" name="TextBox 1194">
          <a:extLst>
            <a:ext uri="{FF2B5EF4-FFF2-40B4-BE49-F238E27FC236}">
              <a16:creationId xmlns:a16="http://schemas.microsoft.com/office/drawing/2014/main" id="{6216AFBB-D4B8-4109-98F4-A0706A896D9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96" name="TextBox 1195">
          <a:extLst>
            <a:ext uri="{FF2B5EF4-FFF2-40B4-BE49-F238E27FC236}">
              <a16:creationId xmlns:a16="http://schemas.microsoft.com/office/drawing/2014/main" id="{3773B314-C6C0-42BD-823C-0443D243F66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97" name="TextBox 1196">
          <a:extLst>
            <a:ext uri="{FF2B5EF4-FFF2-40B4-BE49-F238E27FC236}">
              <a16:creationId xmlns:a16="http://schemas.microsoft.com/office/drawing/2014/main" id="{4E3AD9C1-864D-43EF-9D8F-80C0E39D8B1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98" name="TextBox 1197">
          <a:extLst>
            <a:ext uri="{FF2B5EF4-FFF2-40B4-BE49-F238E27FC236}">
              <a16:creationId xmlns:a16="http://schemas.microsoft.com/office/drawing/2014/main" id="{ECAB2391-3107-4808-9426-D0C604C9DD4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199" name="TextBox 1198">
          <a:extLst>
            <a:ext uri="{FF2B5EF4-FFF2-40B4-BE49-F238E27FC236}">
              <a16:creationId xmlns:a16="http://schemas.microsoft.com/office/drawing/2014/main" id="{1B79350C-D61F-46E0-8177-D458576CF26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00" name="TextBox 1199">
          <a:extLst>
            <a:ext uri="{FF2B5EF4-FFF2-40B4-BE49-F238E27FC236}">
              <a16:creationId xmlns:a16="http://schemas.microsoft.com/office/drawing/2014/main" id="{34D32EF0-DBD8-4878-9C04-1F8468A7655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01" name="TextBox 1200">
          <a:extLst>
            <a:ext uri="{FF2B5EF4-FFF2-40B4-BE49-F238E27FC236}">
              <a16:creationId xmlns:a16="http://schemas.microsoft.com/office/drawing/2014/main" id="{EC3AC40A-E71F-4B28-A593-D2F370CB91E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02" name="TextBox 1201">
          <a:extLst>
            <a:ext uri="{FF2B5EF4-FFF2-40B4-BE49-F238E27FC236}">
              <a16:creationId xmlns:a16="http://schemas.microsoft.com/office/drawing/2014/main" id="{8D98A4EA-0E63-4A5E-A89D-CDED9CE381D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03" name="TextBox 1202">
          <a:extLst>
            <a:ext uri="{FF2B5EF4-FFF2-40B4-BE49-F238E27FC236}">
              <a16:creationId xmlns:a16="http://schemas.microsoft.com/office/drawing/2014/main" id="{01E45C81-9EC0-47FF-A9E4-0B7BF27392D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04" name="TextBox 1203">
          <a:extLst>
            <a:ext uri="{FF2B5EF4-FFF2-40B4-BE49-F238E27FC236}">
              <a16:creationId xmlns:a16="http://schemas.microsoft.com/office/drawing/2014/main" id="{92AF2934-E0E6-48A4-9302-7B7D536A6FE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05" name="TextBox 1204">
          <a:extLst>
            <a:ext uri="{FF2B5EF4-FFF2-40B4-BE49-F238E27FC236}">
              <a16:creationId xmlns:a16="http://schemas.microsoft.com/office/drawing/2014/main" id="{4F0541F9-924F-49C4-A9D0-EC0A864F1FC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06" name="TextBox 1205">
          <a:extLst>
            <a:ext uri="{FF2B5EF4-FFF2-40B4-BE49-F238E27FC236}">
              <a16:creationId xmlns:a16="http://schemas.microsoft.com/office/drawing/2014/main" id="{078B5D69-5277-451B-8BC7-3E8A10E9811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07" name="TextBox 1206">
          <a:extLst>
            <a:ext uri="{FF2B5EF4-FFF2-40B4-BE49-F238E27FC236}">
              <a16:creationId xmlns:a16="http://schemas.microsoft.com/office/drawing/2014/main" id="{12185AB5-9588-44F0-9971-AD70B39E334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08" name="TextBox 1207">
          <a:extLst>
            <a:ext uri="{FF2B5EF4-FFF2-40B4-BE49-F238E27FC236}">
              <a16:creationId xmlns:a16="http://schemas.microsoft.com/office/drawing/2014/main" id="{47B946FD-150E-4B08-AC89-8611D56D54E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09" name="TextBox 1208">
          <a:extLst>
            <a:ext uri="{FF2B5EF4-FFF2-40B4-BE49-F238E27FC236}">
              <a16:creationId xmlns:a16="http://schemas.microsoft.com/office/drawing/2014/main" id="{0416847D-A722-4A11-BE8F-C3ECAC58771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10" name="TextBox 1209">
          <a:extLst>
            <a:ext uri="{FF2B5EF4-FFF2-40B4-BE49-F238E27FC236}">
              <a16:creationId xmlns:a16="http://schemas.microsoft.com/office/drawing/2014/main" id="{940313E6-106F-4E1E-BB3D-21958A40CBE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11" name="TextBox 1210">
          <a:extLst>
            <a:ext uri="{FF2B5EF4-FFF2-40B4-BE49-F238E27FC236}">
              <a16:creationId xmlns:a16="http://schemas.microsoft.com/office/drawing/2014/main" id="{954AEF31-7110-488B-8C9F-E1A0AB937FF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12" name="TextBox 1211">
          <a:extLst>
            <a:ext uri="{FF2B5EF4-FFF2-40B4-BE49-F238E27FC236}">
              <a16:creationId xmlns:a16="http://schemas.microsoft.com/office/drawing/2014/main" id="{8CA732E9-4999-4991-8766-EEF276D61EE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13" name="TextBox 1212">
          <a:extLst>
            <a:ext uri="{FF2B5EF4-FFF2-40B4-BE49-F238E27FC236}">
              <a16:creationId xmlns:a16="http://schemas.microsoft.com/office/drawing/2014/main" id="{5239D48F-5136-4598-994D-9B6EACFEF3B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14" name="TextBox 1213">
          <a:extLst>
            <a:ext uri="{FF2B5EF4-FFF2-40B4-BE49-F238E27FC236}">
              <a16:creationId xmlns:a16="http://schemas.microsoft.com/office/drawing/2014/main" id="{D95FA57B-248F-4A35-8A50-FC2BDA427C0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15" name="TextBox 1214">
          <a:extLst>
            <a:ext uri="{FF2B5EF4-FFF2-40B4-BE49-F238E27FC236}">
              <a16:creationId xmlns:a16="http://schemas.microsoft.com/office/drawing/2014/main" id="{8E98DF68-5040-4D95-87CB-E125D8E53FF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16" name="TextBox 1215">
          <a:extLst>
            <a:ext uri="{FF2B5EF4-FFF2-40B4-BE49-F238E27FC236}">
              <a16:creationId xmlns:a16="http://schemas.microsoft.com/office/drawing/2014/main" id="{97C6FE1E-4E6D-4C6E-B1C0-6CA26482FB8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17" name="TextBox 1216">
          <a:extLst>
            <a:ext uri="{FF2B5EF4-FFF2-40B4-BE49-F238E27FC236}">
              <a16:creationId xmlns:a16="http://schemas.microsoft.com/office/drawing/2014/main" id="{B3DC7844-F781-4894-9081-C0BBB51E32C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18" name="TextBox 1217">
          <a:extLst>
            <a:ext uri="{FF2B5EF4-FFF2-40B4-BE49-F238E27FC236}">
              <a16:creationId xmlns:a16="http://schemas.microsoft.com/office/drawing/2014/main" id="{79EBC55E-D84F-494A-A457-C4BCA2B37FD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19" name="TextBox 1218">
          <a:extLst>
            <a:ext uri="{FF2B5EF4-FFF2-40B4-BE49-F238E27FC236}">
              <a16:creationId xmlns:a16="http://schemas.microsoft.com/office/drawing/2014/main" id="{B2A87080-52A5-4907-B004-729BDBB7813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20" name="TextBox 1219">
          <a:extLst>
            <a:ext uri="{FF2B5EF4-FFF2-40B4-BE49-F238E27FC236}">
              <a16:creationId xmlns:a16="http://schemas.microsoft.com/office/drawing/2014/main" id="{CC176781-A0BF-4399-8051-96D8339C8D8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21" name="TextBox 1220">
          <a:extLst>
            <a:ext uri="{FF2B5EF4-FFF2-40B4-BE49-F238E27FC236}">
              <a16:creationId xmlns:a16="http://schemas.microsoft.com/office/drawing/2014/main" id="{12086247-AC1E-4EED-A3FC-D8B58F58F7A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22" name="TextBox 1221">
          <a:extLst>
            <a:ext uri="{FF2B5EF4-FFF2-40B4-BE49-F238E27FC236}">
              <a16:creationId xmlns:a16="http://schemas.microsoft.com/office/drawing/2014/main" id="{A8C912BF-5198-42BE-9656-6DF8D3104BB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23" name="TextBox 1222">
          <a:extLst>
            <a:ext uri="{FF2B5EF4-FFF2-40B4-BE49-F238E27FC236}">
              <a16:creationId xmlns:a16="http://schemas.microsoft.com/office/drawing/2014/main" id="{6507F37A-04F1-4283-8BE2-BC1ABCD5CC4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24" name="TextBox 1223">
          <a:extLst>
            <a:ext uri="{FF2B5EF4-FFF2-40B4-BE49-F238E27FC236}">
              <a16:creationId xmlns:a16="http://schemas.microsoft.com/office/drawing/2014/main" id="{538E4547-A9F6-4FF8-A83C-CD7C7E2B4CA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25" name="TextBox 1224">
          <a:extLst>
            <a:ext uri="{FF2B5EF4-FFF2-40B4-BE49-F238E27FC236}">
              <a16:creationId xmlns:a16="http://schemas.microsoft.com/office/drawing/2014/main" id="{CA5221C9-95D3-4F9C-A035-43EE0C84D97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26" name="TextBox 1225">
          <a:extLst>
            <a:ext uri="{FF2B5EF4-FFF2-40B4-BE49-F238E27FC236}">
              <a16:creationId xmlns:a16="http://schemas.microsoft.com/office/drawing/2014/main" id="{2C03535B-B67E-41D8-BBC5-3B9B8674AE4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27" name="TextBox 1226">
          <a:extLst>
            <a:ext uri="{FF2B5EF4-FFF2-40B4-BE49-F238E27FC236}">
              <a16:creationId xmlns:a16="http://schemas.microsoft.com/office/drawing/2014/main" id="{4EE0A500-E15F-42F1-A202-41277C6A383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28" name="TextBox 1227">
          <a:extLst>
            <a:ext uri="{FF2B5EF4-FFF2-40B4-BE49-F238E27FC236}">
              <a16:creationId xmlns:a16="http://schemas.microsoft.com/office/drawing/2014/main" id="{EC9B54D4-3998-4ACD-B4AD-BED3039B98F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29" name="TextBox 1228">
          <a:extLst>
            <a:ext uri="{FF2B5EF4-FFF2-40B4-BE49-F238E27FC236}">
              <a16:creationId xmlns:a16="http://schemas.microsoft.com/office/drawing/2014/main" id="{8FE481BE-D730-46E3-B9F0-351DDA21839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30" name="TextBox 1229">
          <a:extLst>
            <a:ext uri="{FF2B5EF4-FFF2-40B4-BE49-F238E27FC236}">
              <a16:creationId xmlns:a16="http://schemas.microsoft.com/office/drawing/2014/main" id="{696F1F0C-8693-44D5-B525-569E528550C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31" name="TextBox 1230">
          <a:extLst>
            <a:ext uri="{FF2B5EF4-FFF2-40B4-BE49-F238E27FC236}">
              <a16:creationId xmlns:a16="http://schemas.microsoft.com/office/drawing/2014/main" id="{A5F4B30E-A9E9-4C1E-94C0-0DD7EDD2EDA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32" name="TextBox 1231">
          <a:extLst>
            <a:ext uri="{FF2B5EF4-FFF2-40B4-BE49-F238E27FC236}">
              <a16:creationId xmlns:a16="http://schemas.microsoft.com/office/drawing/2014/main" id="{A4193E48-C8B6-4E25-9D35-17434BF30EA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33" name="TextBox 1232">
          <a:extLst>
            <a:ext uri="{FF2B5EF4-FFF2-40B4-BE49-F238E27FC236}">
              <a16:creationId xmlns:a16="http://schemas.microsoft.com/office/drawing/2014/main" id="{805FE7F9-6218-4E5E-BC92-1FAB1D34B30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34" name="TextBox 1233">
          <a:extLst>
            <a:ext uri="{FF2B5EF4-FFF2-40B4-BE49-F238E27FC236}">
              <a16:creationId xmlns:a16="http://schemas.microsoft.com/office/drawing/2014/main" id="{866C3B99-F6ED-4194-8006-83A96EC5CB1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35" name="TextBox 1234">
          <a:extLst>
            <a:ext uri="{FF2B5EF4-FFF2-40B4-BE49-F238E27FC236}">
              <a16:creationId xmlns:a16="http://schemas.microsoft.com/office/drawing/2014/main" id="{4C282DD7-60AF-4BA0-BB37-5D1751E9050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36" name="TextBox 1235">
          <a:extLst>
            <a:ext uri="{FF2B5EF4-FFF2-40B4-BE49-F238E27FC236}">
              <a16:creationId xmlns:a16="http://schemas.microsoft.com/office/drawing/2014/main" id="{905F8520-F18C-472A-AA82-72CC6AC1F4D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37" name="TextBox 1236">
          <a:extLst>
            <a:ext uri="{FF2B5EF4-FFF2-40B4-BE49-F238E27FC236}">
              <a16:creationId xmlns:a16="http://schemas.microsoft.com/office/drawing/2014/main" id="{EB778940-7B70-4768-BE85-0D0E57F3EA1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38" name="TextBox 1237">
          <a:extLst>
            <a:ext uri="{FF2B5EF4-FFF2-40B4-BE49-F238E27FC236}">
              <a16:creationId xmlns:a16="http://schemas.microsoft.com/office/drawing/2014/main" id="{3976B489-4F53-412C-99F2-E00FCECB0B4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39" name="TextBox 1238">
          <a:extLst>
            <a:ext uri="{FF2B5EF4-FFF2-40B4-BE49-F238E27FC236}">
              <a16:creationId xmlns:a16="http://schemas.microsoft.com/office/drawing/2014/main" id="{D7D92B14-1A12-497D-A530-ACE47308C1F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40" name="TextBox 1239">
          <a:extLst>
            <a:ext uri="{FF2B5EF4-FFF2-40B4-BE49-F238E27FC236}">
              <a16:creationId xmlns:a16="http://schemas.microsoft.com/office/drawing/2014/main" id="{2FB1424F-97E3-49F5-A035-5442AD2FD96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41" name="TextBox 1240">
          <a:extLst>
            <a:ext uri="{FF2B5EF4-FFF2-40B4-BE49-F238E27FC236}">
              <a16:creationId xmlns:a16="http://schemas.microsoft.com/office/drawing/2014/main" id="{A35619A6-CACA-4C28-8D34-466E42AB7AB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42" name="TextBox 1241">
          <a:extLst>
            <a:ext uri="{FF2B5EF4-FFF2-40B4-BE49-F238E27FC236}">
              <a16:creationId xmlns:a16="http://schemas.microsoft.com/office/drawing/2014/main" id="{DFFBC2FC-6B6B-47A7-A6A3-647F7AF1C9B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43" name="TextBox 1242">
          <a:extLst>
            <a:ext uri="{FF2B5EF4-FFF2-40B4-BE49-F238E27FC236}">
              <a16:creationId xmlns:a16="http://schemas.microsoft.com/office/drawing/2014/main" id="{BFE7D496-2DDF-4E3D-9108-8D88422BB1E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44" name="TextBox 1243">
          <a:extLst>
            <a:ext uri="{FF2B5EF4-FFF2-40B4-BE49-F238E27FC236}">
              <a16:creationId xmlns:a16="http://schemas.microsoft.com/office/drawing/2014/main" id="{C415FF88-AC02-4E14-BBF8-70618D3C378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45" name="TextBox 1244">
          <a:extLst>
            <a:ext uri="{FF2B5EF4-FFF2-40B4-BE49-F238E27FC236}">
              <a16:creationId xmlns:a16="http://schemas.microsoft.com/office/drawing/2014/main" id="{B3903D3F-A36A-439C-86AA-71D9D7D57C4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46" name="TextBox 1245">
          <a:extLst>
            <a:ext uri="{FF2B5EF4-FFF2-40B4-BE49-F238E27FC236}">
              <a16:creationId xmlns:a16="http://schemas.microsoft.com/office/drawing/2014/main" id="{E5655CF2-4E93-4628-878F-CE39667E776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47" name="TextBox 1246">
          <a:extLst>
            <a:ext uri="{FF2B5EF4-FFF2-40B4-BE49-F238E27FC236}">
              <a16:creationId xmlns:a16="http://schemas.microsoft.com/office/drawing/2014/main" id="{32A9A105-973A-4928-907F-C0227295997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48" name="TextBox 1247">
          <a:extLst>
            <a:ext uri="{FF2B5EF4-FFF2-40B4-BE49-F238E27FC236}">
              <a16:creationId xmlns:a16="http://schemas.microsoft.com/office/drawing/2014/main" id="{9197D5AA-1CD9-4E9F-86A4-412C4BCA09E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49" name="TextBox 1248">
          <a:extLst>
            <a:ext uri="{FF2B5EF4-FFF2-40B4-BE49-F238E27FC236}">
              <a16:creationId xmlns:a16="http://schemas.microsoft.com/office/drawing/2014/main" id="{AD4C9A0D-A395-47B6-9D94-17DA1CF8774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50" name="TextBox 1249">
          <a:extLst>
            <a:ext uri="{FF2B5EF4-FFF2-40B4-BE49-F238E27FC236}">
              <a16:creationId xmlns:a16="http://schemas.microsoft.com/office/drawing/2014/main" id="{EC16BCFF-A7FC-4074-BBFD-4E79DC3C780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51" name="TextBox 1250">
          <a:extLst>
            <a:ext uri="{FF2B5EF4-FFF2-40B4-BE49-F238E27FC236}">
              <a16:creationId xmlns:a16="http://schemas.microsoft.com/office/drawing/2014/main" id="{A4811646-C39B-4114-AE63-D908D590B53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52" name="TextBox 1251">
          <a:extLst>
            <a:ext uri="{FF2B5EF4-FFF2-40B4-BE49-F238E27FC236}">
              <a16:creationId xmlns:a16="http://schemas.microsoft.com/office/drawing/2014/main" id="{78905D80-A6EA-44B6-9822-98C5D581DC6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53" name="TextBox 1252">
          <a:extLst>
            <a:ext uri="{FF2B5EF4-FFF2-40B4-BE49-F238E27FC236}">
              <a16:creationId xmlns:a16="http://schemas.microsoft.com/office/drawing/2014/main" id="{F6B205D8-438A-426A-A777-1153CB1F8B2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54" name="TextBox 1253">
          <a:extLst>
            <a:ext uri="{FF2B5EF4-FFF2-40B4-BE49-F238E27FC236}">
              <a16:creationId xmlns:a16="http://schemas.microsoft.com/office/drawing/2014/main" id="{456E1235-0638-4136-90F2-09F3E56EB1C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55" name="TextBox 1254">
          <a:extLst>
            <a:ext uri="{FF2B5EF4-FFF2-40B4-BE49-F238E27FC236}">
              <a16:creationId xmlns:a16="http://schemas.microsoft.com/office/drawing/2014/main" id="{4A575EBF-7BC2-4067-85DC-BB6764DFEEB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56" name="TextBox 1255">
          <a:extLst>
            <a:ext uri="{FF2B5EF4-FFF2-40B4-BE49-F238E27FC236}">
              <a16:creationId xmlns:a16="http://schemas.microsoft.com/office/drawing/2014/main" id="{E66E3A2A-2681-4A21-B3C4-075945C2528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57" name="TextBox 1256">
          <a:extLst>
            <a:ext uri="{FF2B5EF4-FFF2-40B4-BE49-F238E27FC236}">
              <a16:creationId xmlns:a16="http://schemas.microsoft.com/office/drawing/2014/main" id="{23D9AF91-4E23-4ECF-BA5B-B42258A8139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58" name="TextBox 1257">
          <a:extLst>
            <a:ext uri="{FF2B5EF4-FFF2-40B4-BE49-F238E27FC236}">
              <a16:creationId xmlns:a16="http://schemas.microsoft.com/office/drawing/2014/main" id="{089A4382-E9CB-4CB2-8DA1-54BB958250E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59" name="TextBox 1258">
          <a:extLst>
            <a:ext uri="{FF2B5EF4-FFF2-40B4-BE49-F238E27FC236}">
              <a16:creationId xmlns:a16="http://schemas.microsoft.com/office/drawing/2014/main" id="{BF93FA2C-319F-4183-9A75-D7254EA77D8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60" name="TextBox 1259">
          <a:extLst>
            <a:ext uri="{FF2B5EF4-FFF2-40B4-BE49-F238E27FC236}">
              <a16:creationId xmlns:a16="http://schemas.microsoft.com/office/drawing/2014/main" id="{F5AA4708-BCA6-4AF3-AD18-D466243B063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61" name="TextBox 1260">
          <a:extLst>
            <a:ext uri="{FF2B5EF4-FFF2-40B4-BE49-F238E27FC236}">
              <a16:creationId xmlns:a16="http://schemas.microsoft.com/office/drawing/2014/main" id="{6B0714AD-8AF0-4B9B-BA08-ED8CEB9E441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62" name="TextBox 1261">
          <a:extLst>
            <a:ext uri="{FF2B5EF4-FFF2-40B4-BE49-F238E27FC236}">
              <a16:creationId xmlns:a16="http://schemas.microsoft.com/office/drawing/2014/main" id="{87FB8A8D-9001-4C90-8EBD-825C92FB690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63" name="TextBox 1262">
          <a:extLst>
            <a:ext uri="{FF2B5EF4-FFF2-40B4-BE49-F238E27FC236}">
              <a16:creationId xmlns:a16="http://schemas.microsoft.com/office/drawing/2014/main" id="{97A14E89-5CD6-4237-A786-C95A6523B3B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64" name="TextBox 1263">
          <a:extLst>
            <a:ext uri="{FF2B5EF4-FFF2-40B4-BE49-F238E27FC236}">
              <a16:creationId xmlns:a16="http://schemas.microsoft.com/office/drawing/2014/main" id="{8FEF47EF-D9C2-452B-BA51-63481AE4239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65" name="TextBox 1264">
          <a:extLst>
            <a:ext uri="{FF2B5EF4-FFF2-40B4-BE49-F238E27FC236}">
              <a16:creationId xmlns:a16="http://schemas.microsoft.com/office/drawing/2014/main" id="{919D72F1-C359-4971-90F9-47DDBA91E58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66" name="TextBox 1265">
          <a:extLst>
            <a:ext uri="{FF2B5EF4-FFF2-40B4-BE49-F238E27FC236}">
              <a16:creationId xmlns:a16="http://schemas.microsoft.com/office/drawing/2014/main" id="{7FECDB1B-31BF-4625-8D6F-568FDC1B28E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67" name="TextBox 1266">
          <a:extLst>
            <a:ext uri="{FF2B5EF4-FFF2-40B4-BE49-F238E27FC236}">
              <a16:creationId xmlns:a16="http://schemas.microsoft.com/office/drawing/2014/main" id="{6540E085-9B9D-4DCD-A243-26FD9B8E4E9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68" name="TextBox 1267">
          <a:extLst>
            <a:ext uri="{FF2B5EF4-FFF2-40B4-BE49-F238E27FC236}">
              <a16:creationId xmlns:a16="http://schemas.microsoft.com/office/drawing/2014/main" id="{E89504D3-1F8C-4BA1-AD98-AE29178568A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69" name="TextBox 1268">
          <a:extLst>
            <a:ext uri="{FF2B5EF4-FFF2-40B4-BE49-F238E27FC236}">
              <a16:creationId xmlns:a16="http://schemas.microsoft.com/office/drawing/2014/main" id="{202B3750-EA3F-40B4-953A-4EDDF94637E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70" name="TextBox 1269">
          <a:extLst>
            <a:ext uri="{FF2B5EF4-FFF2-40B4-BE49-F238E27FC236}">
              <a16:creationId xmlns:a16="http://schemas.microsoft.com/office/drawing/2014/main" id="{341765CE-E871-4E32-8466-F82A0564DA6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71" name="TextBox 1270">
          <a:extLst>
            <a:ext uri="{FF2B5EF4-FFF2-40B4-BE49-F238E27FC236}">
              <a16:creationId xmlns:a16="http://schemas.microsoft.com/office/drawing/2014/main" id="{923F7A53-DF36-4E2F-BC6D-BE92F503606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72" name="TextBox 1271">
          <a:extLst>
            <a:ext uri="{FF2B5EF4-FFF2-40B4-BE49-F238E27FC236}">
              <a16:creationId xmlns:a16="http://schemas.microsoft.com/office/drawing/2014/main" id="{DB508BDC-135D-4660-8E59-F2FDE60F486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73" name="TextBox 1272">
          <a:extLst>
            <a:ext uri="{FF2B5EF4-FFF2-40B4-BE49-F238E27FC236}">
              <a16:creationId xmlns:a16="http://schemas.microsoft.com/office/drawing/2014/main" id="{83E75F44-9789-49BD-8834-F61B21397CC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74" name="TextBox 1273">
          <a:extLst>
            <a:ext uri="{FF2B5EF4-FFF2-40B4-BE49-F238E27FC236}">
              <a16:creationId xmlns:a16="http://schemas.microsoft.com/office/drawing/2014/main" id="{E0DB10BC-6A89-45AE-B0F8-7E0BA515640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75" name="TextBox 1274">
          <a:extLst>
            <a:ext uri="{FF2B5EF4-FFF2-40B4-BE49-F238E27FC236}">
              <a16:creationId xmlns:a16="http://schemas.microsoft.com/office/drawing/2014/main" id="{5EAB126C-DA92-4835-B9D3-F70F37A185A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76" name="TextBox 1275">
          <a:extLst>
            <a:ext uri="{FF2B5EF4-FFF2-40B4-BE49-F238E27FC236}">
              <a16:creationId xmlns:a16="http://schemas.microsoft.com/office/drawing/2014/main" id="{5235EB80-563B-4491-AC12-9CD25DB0BBA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77" name="TextBox 1276">
          <a:extLst>
            <a:ext uri="{FF2B5EF4-FFF2-40B4-BE49-F238E27FC236}">
              <a16:creationId xmlns:a16="http://schemas.microsoft.com/office/drawing/2014/main" id="{3445D7F8-FF16-4799-863D-58F0CEB4CC0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78" name="TextBox 1277">
          <a:extLst>
            <a:ext uri="{FF2B5EF4-FFF2-40B4-BE49-F238E27FC236}">
              <a16:creationId xmlns:a16="http://schemas.microsoft.com/office/drawing/2014/main" id="{BEF0B069-CBCC-4FA5-9788-4827BBA9FD8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79" name="TextBox 1278">
          <a:extLst>
            <a:ext uri="{FF2B5EF4-FFF2-40B4-BE49-F238E27FC236}">
              <a16:creationId xmlns:a16="http://schemas.microsoft.com/office/drawing/2014/main" id="{8B973D16-13EC-4BBA-8EA3-8EF13D69F96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80" name="TextBox 1279">
          <a:extLst>
            <a:ext uri="{FF2B5EF4-FFF2-40B4-BE49-F238E27FC236}">
              <a16:creationId xmlns:a16="http://schemas.microsoft.com/office/drawing/2014/main" id="{9F71BE44-633C-497A-87A2-10C7C0BC6BA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81" name="TextBox 1280">
          <a:extLst>
            <a:ext uri="{FF2B5EF4-FFF2-40B4-BE49-F238E27FC236}">
              <a16:creationId xmlns:a16="http://schemas.microsoft.com/office/drawing/2014/main" id="{810380F2-CAB6-49A9-9462-545CEAA9C05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82" name="TextBox 1281">
          <a:extLst>
            <a:ext uri="{FF2B5EF4-FFF2-40B4-BE49-F238E27FC236}">
              <a16:creationId xmlns:a16="http://schemas.microsoft.com/office/drawing/2014/main" id="{D4D535DA-B0C0-491E-975B-114135828B5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83" name="TextBox 1282">
          <a:extLst>
            <a:ext uri="{FF2B5EF4-FFF2-40B4-BE49-F238E27FC236}">
              <a16:creationId xmlns:a16="http://schemas.microsoft.com/office/drawing/2014/main" id="{4B4DACEC-63AD-4363-A410-8A1EA6D007C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84" name="TextBox 1283">
          <a:extLst>
            <a:ext uri="{FF2B5EF4-FFF2-40B4-BE49-F238E27FC236}">
              <a16:creationId xmlns:a16="http://schemas.microsoft.com/office/drawing/2014/main" id="{ED88C91C-CB6A-41B5-ABC0-2D91B890BE3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85" name="TextBox 1284">
          <a:extLst>
            <a:ext uri="{FF2B5EF4-FFF2-40B4-BE49-F238E27FC236}">
              <a16:creationId xmlns:a16="http://schemas.microsoft.com/office/drawing/2014/main" id="{B4FA3564-F2AC-484F-BCBF-1DDCEBD0BE1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86" name="TextBox 1285">
          <a:extLst>
            <a:ext uri="{FF2B5EF4-FFF2-40B4-BE49-F238E27FC236}">
              <a16:creationId xmlns:a16="http://schemas.microsoft.com/office/drawing/2014/main" id="{BE4D429C-F94B-4986-AB96-566650773C4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87" name="TextBox 1286">
          <a:extLst>
            <a:ext uri="{FF2B5EF4-FFF2-40B4-BE49-F238E27FC236}">
              <a16:creationId xmlns:a16="http://schemas.microsoft.com/office/drawing/2014/main" id="{A44DB35E-7C76-4F56-BEBF-80083606F75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88" name="TextBox 1287">
          <a:extLst>
            <a:ext uri="{FF2B5EF4-FFF2-40B4-BE49-F238E27FC236}">
              <a16:creationId xmlns:a16="http://schemas.microsoft.com/office/drawing/2014/main" id="{88CFA185-28A6-4E4C-B158-A82543840AA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89" name="TextBox 1288">
          <a:extLst>
            <a:ext uri="{FF2B5EF4-FFF2-40B4-BE49-F238E27FC236}">
              <a16:creationId xmlns:a16="http://schemas.microsoft.com/office/drawing/2014/main" id="{276A41EF-7433-41B8-A950-9661C2F5121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90" name="TextBox 1289">
          <a:extLst>
            <a:ext uri="{FF2B5EF4-FFF2-40B4-BE49-F238E27FC236}">
              <a16:creationId xmlns:a16="http://schemas.microsoft.com/office/drawing/2014/main" id="{47FF1DA9-A2E0-4A0A-B824-8362070534D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91" name="TextBox 1290">
          <a:extLst>
            <a:ext uri="{FF2B5EF4-FFF2-40B4-BE49-F238E27FC236}">
              <a16:creationId xmlns:a16="http://schemas.microsoft.com/office/drawing/2014/main" id="{180A706C-6C90-4FCE-828D-6FE03BB8DF9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92" name="TextBox 1291">
          <a:extLst>
            <a:ext uri="{FF2B5EF4-FFF2-40B4-BE49-F238E27FC236}">
              <a16:creationId xmlns:a16="http://schemas.microsoft.com/office/drawing/2014/main" id="{D8CDD589-DF13-44B9-B8E2-12C4D499E76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93" name="TextBox 1292">
          <a:extLst>
            <a:ext uri="{FF2B5EF4-FFF2-40B4-BE49-F238E27FC236}">
              <a16:creationId xmlns:a16="http://schemas.microsoft.com/office/drawing/2014/main" id="{ED3536AF-5C5A-40C8-9818-9FD4CC51A98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94" name="TextBox 1293">
          <a:extLst>
            <a:ext uri="{FF2B5EF4-FFF2-40B4-BE49-F238E27FC236}">
              <a16:creationId xmlns:a16="http://schemas.microsoft.com/office/drawing/2014/main" id="{ADDF7CD1-5914-4014-9334-7C08E2CC583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95" name="TextBox 1294">
          <a:extLst>
            <a:ext uri="{FF2B5EF4-FFF2-40B4-BE49-F238E27FC236}">
              <a16:creationId xmlns:a16="http://schemas.microsoft.com/office/drawing/2014/main" id="{CAE4A601-677C-43C3-8AEB-35E75D318A1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96" name="TextBox 1295">
          <a:extLst>
            <a:ext uri="{FF2B5EF4-FFF2-40B4-BE49-F238E27FC236}">
              <a16:creationId xmlns:a16="http://schemas.microsoft.com/office/drawing/2014/main" id="{C0BE8237-89C3-43B0-86FE-E533DBFB73C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97" name="TextBox 1296">
          <a:extLst>
            <a:ext uri="{FF2B5EF4-FFF2-40B4-BE49-F238E27FC236}">
              <a16:creationId xmlns:a16="http://schemas.microsoft.com/office/drawing/2014/main" id="{BBE67098-515F-4090-A961-4D326DE3585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98" name="TextBox 1297">
          <a:extLst>
            <a:ext uri="{FF2B5EF4-FFF2-40B4-BE49-F238E27FC236}">
              <a16:creationId xmlns:a16="http://schemas.microsoft.com/office/drawing/2014/main" id="{1CF971FF-99F3-440F-981D-A2602F67195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299" name="TextBox 1298">
          <a:extLst>
            <a:ext uri="{FF2B5EF4-FFF2-40B4-BE49-F238E27FC236}">
              <a16:creationId xmlns:a16="http://schemas.microsoft.com/office/drawing/2014/main" id="{72604536-BFBA-477E-982C-71B9FD7DA83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00" name="TextBox 1299">
          <a:extLst>
            <a:ext uri="{FF2B5EF4-FFF2-40B4-BE49-F238E27FC236}">
              <a16:creationId xmlns:a16="http://schemas.microsoft.com/office/drawing/2014/main" id="{8E232CDF-74EA-485D-AFF5-79BD5768E7E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01" name="TextBox 1300">
          <a:extLst>
            <a:ext uri="{FF2B5EF4-FFF2-40B4-BE49-F238E27FC236}">
              <a16:creationId xmlns:a16="http://schemas.microsoft.com/office/drawing/2014/main" id="{B6330902-C98B-4391-A71E-216BAA5EDF5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02" name="TextBox 1301">
          <a:extLst>
            <a:ext uri="{FF2B5EF4-FFF2-40B4-BE49-F238E27FC236}">
              <a16:creationId xmlns:a16="http://schemas.microsoft.com/office/drawing/2014/main" id="{38920669-CE4D-4CFE-9D88-35DE90FA014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03" name="TextBox 1302">
          <a:extLst>
            <a:ext uri="{FF2B5EF4-FFF2-40B4-BE49-F238E27FC236}">
              <a16:creationId xmlns:a16="http://schemas.microsoft.com/office/drawing/2014/main" id="{2A3CA96D-5018-4817-A5C4-11144F932F2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04" name="TextBox 1303">
          <a:extLst>
            <a:ext uri="{FF2B5EF4-FFF2-40B4-BE49-F238E27FC236}">
              <a16:creationId xmlns:a16="http://schemas.microsoft.com/office/drawing/2014/main" id="{5391B423-6560-42B9-8A25-D7F512BE6D6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05" name="TextBox 1304">
          <a:extLst>
            <a:ext uri="{FF2B5EF4-FFF2-40B4-BE49-F238E27FC236}">
              <a16:creationId xmlns:a16="http://schemas.microsoft.com/office/drawing/2014/main" id="{F67ABF87-E8F6-4DF9-984A-5CAB361A84E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06" name="TextBox 1305">
          <a:extLst>
            <a:ext uri="{FF2B5EF4-FFF2-40B4-BE49-F238E27FC236}">
              <a16:creationId xmlns:a16="http://schemas.microsoft.com/office/drawing/2014/main" id="{A7B72893-2A55-4EE8-A431-92F6788587B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07" name="TextBox 1306">
          <a:extLst>
            <a:ext uri="{FF2B5EF4-FFF2-40B4-BE49-F238E27FC236}">
              <a16:creationId xmlns:a16="http://schemas.microsoft.com/office/drawing/2014/main" id="{9D6FF2C7-5A67-44CB-AE23-D5DAADE40FC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08" name="TextBox 1307">
          <a:extLst>
            <a:ext uri="{FF2B5EF4-FFF2-40B4-BE49-F238E27FC236}">
              <a16:creationId xmlns:a16="http://schemas.microsoft.com/office/drawing/2014/main" id="{51DFCEA2-110F-4DF8-B59C-C1783F2B135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09" name="TextBox 1308">
          <a:extLst>
            <a:ext uri="{FF2B5EF4-FFF2-40B4-BE49-F238E27FC236}">
              <a16:creationId xmlns:a16="http://schemas.microsoft.com/office/drawing/2014/main" id="{80CF31B9-7FDC-42D9-B3EB-EAFCCBD3E21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10" name="TextBox 1309">
          <a:extLst>
            <a:ext uri="{FF2B5EF4-FFF2-40B4-BE49-F238E27FC236}">
              <a16:creationId xmlns:a16="http://schemas.microsoft.com/office/drawing/2014/main" id="{11AFB8AC-191F-4737-85C8-AD21E95A090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11" name="TextBox 1310">
          <a:extLst>
            <a:ext uri="{FF2B5EF4-FFF2-40B4-BE49-F238E27FC236}">
              <a16:creationId xmlns:a16="http://schemas.microsoft.com/office/drawing/2014/main" id="{74253BAB-0597-4E1F-9A5A-2D1214A18FA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12" name="TextBox 1311">
          <a:extLst>
            <a:ext uri="{FF2B5EF4-FFF2-40B4-BE49-F238E27FC236}">
              <a16:creationId xmlns:a16="http://schemas.microsoft.com/office/drawing/2014/main" id="{84547C49-9E73-4138-8372-A82A2CC1BFB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13" name="TextBox 1312">
          <a:extLst>
            <a:ext uri="{FF2B5EF4-FFF2-40B4-BE49-F238E27FC236}">
              <a16:creationId xmlns:a16="http://schemas.microsoft.com/office/drawing/2014/main" id="{5AEF1DF8-6A4A-4C7E-BF7D-7492E5491AF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14" name="TextBox 1313">
          <a:extLst>
            <a:ext uri="{FF2B5EF4-FFF2-40B4-BE49-F238E27FC236}">
              <a16:creationId xmlns:a16="http://schemas.microsoft.com/office/drawing/2014/main" id="{03D1C4E3-9096-4C32-9BC3-B4B389E0063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15" name="TextBox 1314">
          <a:extLst>
            <a:ext uri="{FF2B5EF4-FFF2-40B4-BE49-F238E27FC236}">
              <a16:creationId xmlns:a16="http://schemas.microsoft.com/office/drawing/2014/main" id="{1837B0EC-CBF2-49DB-A6BC-0C5439B9034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16" name="TextBox 1315">
          <a:extLst>
            <a:ext uri="{FF2B5EF4-FFF2-40B4-BE49-F238E27FC236}">
              <a16:creationId xmlns:a16="http://schemas.microsoft.com/office/drawing/2014/main" id="{1836B0D7-ACF5-459D-90C0-12CF742ACB3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17" name="TextBox 1316">
          <a:extLst>
            <a:ext uri="{FF2B5EF4-FFF2-40B4-BE49-F238E27FC236}">
              <a16:creationId xmlns:a16="http://schemas.microsoft.com/office/drawing/2014/main" id="{270AA33F-0D45-401B-B584-9B3A455F214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18" name="TextBox 1317">
          <a:extLst>
            <a:ext uri="{FF2B5EF4-FFF2-40B4-BE49-F238E27FC236}">
              <a16:creationId xmlns:a16="http://schemas.microsoft.com/office/drawing/2014/main" id="{8F3581C7-83FE-4D6C-A016-E005148486F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19" name="TextBox 1318">
          <a:extLst>
            <a:ext uri="{FF2B5EF4-FFF2-40B4-BE49-F238E27FC236}">
              <a16:creationId xmlns:a16="http://schemas.microsoft.com/office/drawing/2014/main" id="{6332A4D3-A3A2-48B5-9D93-5FFD4726628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20" name="TextBox 1319">
          <a:extLst>
            <a:ext uri="{FF2B5EF4-FFF2-40B4-BE49-F238E27FC236}">
              <a16:creationId xmlns:a16="http://schemas.microsoft.com/office/drawing/2014/main" id="{E6C85D4F-9649-4CF6-81D3-BD691BC3EFA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21" name="TextBox 1320">
          <a:extLst>
            <a:ext uri="{FF2B5EF4-FFF2-40B4-BE49-F238E27FC236}">
              <a16:creationId xmlns:a16="http://schemas.microsoft.com/office/drawing/2014/main" id="{3B99E2D4-5EB8-4630-B30F-B59F8765A73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22" name="TextBox 1321">
          <a:extLst>
            <a:ext uri="{FF2B5EF4-FFF2-40B4-BE49-F238E27FC236}">
              <a16:creationId xmlns:a16="http://schemas.microsoft.com/office/drawing/2014/main" id="{519BE68E-32B0-442F-81D5-3F393F6562A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23" name="TextBox 1322">
          <a:extLst>
            <a:ext uri="{FF2B5EF4-FFF2-40B4-BE49-F238E27FC236}">
              <a16:creationId xmlns:a16="http://schemas.microsoft.com/office/drawing/2014/main" id="{A3E7AD96-1844-47FC-ACFD-1511C374FEA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24" name="TextBox 1323">
          <a:extLst>
            <a:ext uri="{FF2B5EF4-FFF2-40B4-BE49-F238E27FC236}">
              <a16:creationId xmlns:a16="http://schemas.microsoft.com/office/drawing/2014/main" id="{150EBB43-61A5-40DB-AD9F-E44E9FC613F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25" name="TextBox 1324">
          <a:extLst>
            <a:ext uri="{FF2B5EF4-FFF2-40B4-BE49-F238E27FC236}">
              <a16:creationId xmlns:a16="http://schemas.microsoft.com/office/drawing/2014/main" id="{D25C4A4A-3488-440A-9A63-F0582685664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26" name="TextBox 1325">
          <a:extLst>
            <a:ext uri="{FF2B5EF4-FFF2-40B4-BE49-F238E27FC236}">
              <a16:creationId xmlns:a16="http://schemas.microsoft.com/office/drawing/2014/main" id="{9C196A46-EFDD-4CD5-A1A7-0DC1ED742CF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27" name="TextBox 1326">
          <a:extLst>
            <a:ext uri="{FF2B5EF4-FFF2-40B4-BE49-F238E27FC236}">
              <a16:creationId xmlns:a16="http://schemas.microsoft.com/office/drawing/2014/main" id="{4DC4C001-44D5-4EC3-88B6-F0DDF1E5CD4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28" name="TextBox 1327">
          <a:extLst>
            <a:ext uri="{FF2B5EF4-FFF2-40B4-BE49-F238E27FC236}">
              <a16:creationId xmlns:a16="http://schemas.microsoft.com/office/drawing/2014/main" id="{0B5B16BB-14CE-4724-85BB-3A43CE9900D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29" name="TextBox 1328">
          <a:extLst>
            <a:ext uri="{FF2B5EF4-FFF2-40B4-BE49-F238E27FC236}">
              <a16:creationId xmlns:a16="http://schemas.microsoft.com/office/drawing/2014/main" id="{F25C804F-14E2-4476-9B92-76FEE60B9CA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30" name="TextBox 1329">
          <a:extLst>
            <a:ext uri="{FF2B5EF4-FFF2-40B4-BE49-F238E27FC236}">
              <a16:creationId xmlns:a16="http://schemas.microsoft.com/office/drawing/2014/main" id="{CBEC0459-4DCD-4800-B748-FA30E98CE53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31" name="TextBox 1330">
          <a:extLst>
            <a:ext uri="{FF2B5EF4-FFF2-40B4-BE49-F238E27FC236}">
              <a16:creationId xmlns:a16="http://schemas.microsoft.com/office/drawing/2014/main" id="{886BB39D-B543-4C95-8395-4B6C08772A4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32" name="TextBox 1331">
          <a:extLst>
            <a:ext uri="{FF2B5EF4-FFF2-40B4-BE49-F238E27FC236}">
              <a16:creationId xmlns:a16="http://schemas.microsoft.com/office/drawing/2014/main" id="{E9F0F018-0206-4E2A-936B-D7C9848F1A1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33" name="TextBox 1332">
          <a:extLst>
            <a:ext uri="{FF2B5EF4-FFF2-40B4-BE49-F238E27FC236}">
              <a16:creationId xmlns:a16="http://schemas.microsoft.com/office/drawing/2014/main" id="{2961A1CE-DACA-4003-8690-1E8F5D88ACD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34" name="TextBox 1333">
          <a:extLst>
            <a:ext uri="{FF2B5EF4-FFF2-40B4-BE49-F238E27FC236}">
              <a16:creationId xmlns:a16="http://schemas.microsoft.com/office/drawing/2014/main" id="{AF392330-E429-4E81-9C0D-603DE83EDD6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35" name="TextBox 1334">
          <a:extLst>
            <a:ext uri="{FF2B5EF4-FFF2-40B4-BE49-F238E27FC236}">
              <a16:creationId xmlns:a16="http://schemas.microsoft.com/office/drawing/2014/main" id="{E4859B78-9256-4003-91B4-DE6A8CD1802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36" name="TextBox 1335">
          <a:extLst>
            <a:ext uri="{FF2B5EF4-FFF2-40B4-BE49-F238E27FC236}">
              <a16:creationId xmlns:a16="http://schemas.microsoft.com/office/drawing/2014/main" id="{E90BFC15-6C00-4800-80B4-16999E1125A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37" name="TextBox 1336">
          <a:extLst>
            <a:ext uri="{FF2B5EF4-FFF2-40B4-BE49-F238E27FC236}">
              <a16:creationId xmlns:a16="http://schemas.microsoft.com/office/drawing/2014/main" id="{D75099D2-BDA5-4CA8-B3BD-3EB2194282F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38" name="TextBox 1337">
          <a:extLst>
            <a:ext uri="{FF2B5EF4-FFF2-40B4-BE49-F238E27FC236}">
              <a16:creationId xmlns:a16="http://schemas.microsoft.com/office/drawing/2014/main" id="{B239F177-8625-475F-8249-A7F25AEB0F6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39" name="TextBox 1338">
          <a:extLst>
            <a:ext uri="{FF2B5EF4-FFF2-40B4-BE49-F238E27FC236}">
              <a16:creationId xmlns:a16="http://schemas.microsoft.com/office/drawing/2014/main" id="{E83111B4-3A06-457D-BEC2-9C560AE33CC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40" name="TextBox 1339">
          <a:extLst>
            <a:ext uri="{FF2B5EF4-FFF2-40B4-BE49-F238E27FC236}">
              <a16:creationId xmlns:a16="http://schemas.microsoft.com/office/drawing/2014/main" id="{98CB17E6-1E56-4245-AE7B-2FF6767FC04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41" name="TextBox 1340">
          <a:extLst>
            <a:ext uri="{FF2B5EF4-FFF2-40B4-BE49-F238E27FC236}">
              <a16:creationId xmlns:a16="http://schemas.microsoft.com/office/drawing/2014/main" id="{1DC9751B-4B98-4616-8ED1-5345E1F881E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42" name="TextBox 1341">
          <a:extLst>
            <a:ext uri="{FF2B5EF4-FFF2-40B4-BE49-F238E27FC236}">
              <a16:creationId xmlns:a16="http://schemas.microsoft.com/office/drawing/2014/main" id="{28B8A02E-27E4-4939-BC92-D8B64FE42E9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43" name="TextBox 1342">
          <a:extLst>
            <a:ext uri="{FF2B5EF4-FFF2-40B4-BE49-F238E27FC236}">
              <a16:creationId xmlns:a16="http://schemas.microsoft.com/office/drawing/2014/main" id="{00FB62B8-C28C-4D62-8975-AD2BEA7CFB5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44" name="TextBox 1343">
          <a:extLst>
            <a:ext uri="{FF2B5EF4-FFF2-40B4-BE49-F238E27FC236}">
              <a16:creationId xmlns:a16="http://schemas.microsoft.com/office/drawing/2014/main" id="{E0487773-F97A-4991-AABF-8EF6875DF3C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45" name="TextBox 1344">
          <a:extLst>
            <a:ext uri="{FF2B5EF4-FFF2-40B4-BE49-F238E27FC236}">
              <a16:creationId xmlns:a16="http://schemas.microsoft.com/office/drawing/2014/main" id="{0E2AF141-FA58-4D8A-9494-272E64CCFAA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46" name="TextBox 1345">
          <a:extLst>
            <a:ext uri="{FF2B5EF4-FFF2-40B4-BE49-F238E27FC236}">
              <a16:creationId xmlns:a16="http://schemas.microsoft.com/office/drawing/2014/main" id="{1AD597D7-EDE8-48B0-B0A5-4B18523C62C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47" name="TextBox 1346">
          <a:extLst>
            <a:ext uri="{FF2B5EF4-FFF2-40B4-BE49-F238E27FC236}">
              <a16:creationId xmlns:a16="http://schemas.microsoft.com/office/drawing/2014/main" id="{2F203E20-EB14-4DF5-95AC-239EB08008B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48" name="TextBox 1347">
          <a:extLst>
            <a:ext uri="{FF2B5EF4-FFF2-40B4-BE49-F238E27FC236}">
              <a16:creationId xmlns:a16="http://schemas.microsoft.com/office/drawing/2014/main" id="{FA43457B-06FA-457D-8F00-452DE60169B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49" name="TextBox 1348">
          <a:extLst>
            <a:ext uri="{FF2B5EF4-FFF2-40B4-BE49-F238E27FC236}">
              <a16:creationId xmlns:a16="http://schemas.microsoft.com/office/drawing/2014/main" id="{8E9F7CF6-2816-4FF5-9FC1-B60AEEB7994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50" name="TextBox 1349">
          <a:extLst>
            <a:ext uri="{FF2B5EF4-FFF2-40B4-BE49-F238E27FC236}">
              <a16:creationId xmlns:a16="http://schemas.microsoft.com/office/drawing/2014/main" id="{8D6258BA-DBA3-49DC-86C9-ED66DDF840A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51" name="TextBox 1350">
          <a:extLst>
            <a:ext uri="{FF2B5EF4-FFF2-40B4-BE49-F238E27FC236}">
              <a16:creationId xmlns:a16="http://schemas.microsoft.com/office/drawing/2014/main" id="{E8FB54E5-3EDC-4510-9B58-59D5FCEFCFE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52" name="TextBox 1351">
          <a:extLst>
            <a:ext uri="{FF2B5EF4-FFF2-40B4-BE49-F238E27FC236}">
              <a16:creationId xmlns:a16="http://schemas.microsoft.com/office/drawing/2014/main" id="{610940FA-DD73-4FB7-BC6E-79C63B6C859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53" name="TextBox 1352">
          <a:extLst>
            <a:ext uri="{FF2B5EF4-FFF2-40B4-BE49-F238E27FC236}">
              <a16:creationId xmlns:a16="http://schemas.microsoft.com/office/drawing/2014/main" id="{EA6D593F-1C75-4E6F-A2AF-6077CDEE379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54" name="TextBox 1353">
          <a:extLst>
            <a:ext uri="{FF2B5EF4-FFF2-40B4-BE49-F238E27FC236}">
              <a16:creationId xmlns:a16="http://schemas.microsoft.com/office/drawing/2014/main" id="{97AAC9F6-25EC-4E97-859A-8F2EDAE53C5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55" name="TextBox 1354">
          <a:extLst>
            <a:ext uri="{FF2B5EF4-FFF2-40B4-BE49-F238E27FC236}">
              <a16:creationId xmlns:a16="http://schemas.microsoft.com/office/drawing/2014/main" id="{2390245D-B8CD-48FF-9642-DB0D4020DC9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56" name="TextBox 1355">
          <a:extLst>
            <a:ext uri="{FF2B5EF4-FFF2-40B4-BE49-F238E27FC236}">
              <a16:creationId xmlns:a16="http://schemas.microsoft.com/office/drawing/2014/main" id="{B59DD33E-D582-47A9-AE91-44B9ED04CF4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57" name="TextBox 1356">
          <a:extLst>
            <a:ext uri="{FF2B5EF4-FFF2-40B4-BE49-F238E27FC236}">
              <a16:creationId xmlns:a16="http://schemas.microsoft.com/office/drawing/2014/main" id="{D85ABB57-DE2B-42C2-8936-A34319718E9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58" name="TextBox 1357">
          <a:extLst>
            <a:ext uri="{FF2B5EF4-FFF2-40B4-BE49-F238E27FC236}">
              <a16:creationId xmlns:a16="http://schemas.microsoft.com/office/drawing/2014/main" id="{0A603B3E-7FDE-4864-BFE1-ECB31D857DE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59" name="TextBox 1358">
          <a:extLst>
            <a:ext uri="{FF2B5EF4-FFF2-40B4-BE49-F238E27FC236}">
              <a16:creationId xmlns:a16="http://schemas.microsoft.com/office/drawing/2014/main" id="{048BFC5D-3BDD-4BF2-8231-82AF3DDE679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60" name="TextBox 1359">
          <a:extLst>
            <a:ext uri="{FF2B5EF4-FFF2-40B4-BE49-F238E27FC236}">
              <a16:creationId xmlns:a16="http://schemas.microsoft.com/office/drawing/2014/main" id="{6F1BE7A9-FFAC-448F-8628-4E220994EF8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61" name="TextBox 1360">
          <a:extLst>
            <a:ext uri="{FF2B5EF4-FFF2-40B4-BE49-F238E27FC236}">
              <a16:creationId xmlns:a16="http://schemas.microsoft.com/office/drawing/2014/main" id="{06314B56-9B48-4FD0-A93A-7C5D5800513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62" name="TextBox 1361">
          <a:extLst>
            <a:ext uri="{FF2B5EF4-FFF2-40B4-BE49-F238E27FC236}">
              <a16:creationId xmlns:a16="http://schemas.microsoft.com/office/drawing/2014/main" id="{F0151A12-E1D3-4781-9B1B-19F30B4A414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63" name="TextBox 1362">
          <a:extLst>
            <a:ext uri="{FF2B5EF4-FFF2-40B4-BE49-F238E27FC236}">
              <a16:creationId xmlns:a16="http://schemas.microsoft.com/office/drawing/2014/main" id="{9FFA1C18-88DC-44E4-B7D3-5D8B5E8DE9E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64" name="TextBox 1363">
          <a:extLst>
            <a:ext uri="{FF2B5EF4-FFF2-40B4-BE49-F238E27FC236}">
              <a16:creationId xmlns:a16="http://schemas.microsoft.com/office/drawing/2014/main" id="{2F725636-33A5-48DD-A65C-2F7B839D3A1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65" name="TextBox 1364">
          <a:extLst>
            <a:ext uri="{FF2B5EF4-FFF2-40B4-BE49-F238E27FC236}">
              <a16:creationId xmlns:a16="http://schemas.microsoft.com/office/drawing/2014/main" id="{D9D99AAD-36F4-424E-B8F1-91E5E3177FF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66" name="TextBox 1365">
          <a:extLst>
            <a:ext uri="{FF2B5EF4-FFF2-40B4-BE49-F238E27FC236}">
              <a16:creationId xmlns:a16="http://schemas.microsoft.com/office/drawing/2014/main" id="{886700E5-2AA2-42B8-B48A-6BE1A145006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67" name="TextBox 1366">
          <a:extLst>
            <a:ext uri="{FF2B5EF4-FFF2-40B4-BE49-F238E27FC236}">
              <a16:creationId xmlns:a16="http://schemas.microsoft.com/office/drawing/2014/main" id="{3BD9D3C6-2009-46BB-9F8B-6CE5F1C2CC5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68" name="TextBox 1367">
          <a:extLst>
            <a:ext uri="{FF2B5EF4-FFF2-40B4-BE49-F238E27FC236}">
              <a16:creationId xmlns:a16="http://schemas.microsoft.com/office/drawing/2014/main" id="{A38C84BE-4417-4765-9402-79E6DA19E14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69" name="TextBox 1368">
          <a:extLst>
            <a:ext uri="{FF2B5EF4-FFF2-40B4-BE49-F238E27FC236}">
              <a16:creationId xmlns:a16="http://schemas.microsoft.com/office/drawing/2014/main" id="{FD786338-1C25-4E29-9680-E22A7C918B7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70" name="TextBox 1369">
          <a:extLst>
            <a:ext uri="{FF2B5EF4-FFF2-40B4-BE49-F238E27FC236}">
              <a16:creationId xmlns:a16="http://schemas.microsoft.com/office/drawing/2014/main" id="{E9B42E01-1C36-41F0-86F5-D1F90DFBD84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71" name="TextBox 1370">
          <a:extLst>
            <a:ext uri="{FF2B5EF4-FFF2-40B4-BE49-F238E27FC236}">
              <a16:creationId xmlns:a16="http://schemas.microsoft.com/office/drawing/2014/main" id="{533A1025-1DA5-45C2-9EF3-5223D38D1B5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72" name="TextBox 1371">
          <a:extLst>
            <a:ext uri="{FF2B5EF4-FFF2-40B4-BE49-F238E27FC236}">
              <a16:creationId xmlns:a16="http://schemas.microsoft.com/office/drawing/2014/main" id="{DDE4C700-59B3-43A7-BF9A-4D1E3739787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73" name="TextBox 1372">
          <a:extLst>
            <a:ext uri="{FF2B5EF4-FFF2-40B4-BE49-F238E27FC236}">
              <a16:creationId xmlns:a16="http://schemas.microsoft.com/office/drawing/2014/main" id="{137924F1-6B8D-45A8-998C-3D710C02A6A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74" name="TextBox 1373">
          <a:extLst>
            <a:ext uri="{FF2B5EF4-FFF2-40B4-BE49-F238E27FC236}">
              <a16:creationId xmlns:a16="http://schemas.microsoft.com/office/drawing/2014/main" id="{760115F1-2646-4AF1-8B7C-0FAD7E0A998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75" name="TextBox 1374">
          <a:extLst>
            <a:ext uri="{FF2B5EF4-FFF2-40B4-BE49-F238E27FC236}">
              <a16:creationId xmlns:a16="http://schemas.microsoft.com/office/drawing/2014/main" id="{330F7B1B-8881-4CFD-B0D6-A23C2742A6C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76" name="TextBox 1375">
          <a:extLst>
            <a:ext uri="{FF2B5EF4-FFF2-40B4-BE49-F238E27FC236}">
              <a16:creationId xmlns:a16="http://schemas.microsoft.com/office/drawing/2014/main" id="{E2D94630-AA0F-4294-801A-12FB590925A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77" name="TextBox 1376">
          <a:extLst>
            <a:ext uri="{FF2B5EF4-FFF2-40B4-BE49-F238E27FC236}">
              <a16:creationId xmlns:a16="http://schemas.microsoft.com/office/drawing/2014/main" id="{7D07A9C0-6398-4D6D-B5A2-1E59DA816D7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78" name="TextBox 1377">
          <a:extLst>
            <a:ext uri="{FF2B5EF4-FFF2-40B4-BE49-F238E27FC236}">
              <a16:creationId xmlns:a16="http://schemas.microsoft.com/office/drawing/2014/main" id="{9CB91227-9984-4491-A984-7075802A137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79" name="TextBox 1378">
          <a:extLst>
            <a:ext uri="{FF2B5EF4-FFF2-40B4-BE49-F238E27FC236}">
              <a16:creationId xmlns:a16="http://schemas.microsoft.com/office/drawing/2014/main" id="{A180FC8D-E742-46DD-B307-6FF1ED2FA43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80" name="TextBox 1379">
          <a:extLst>
            <a:ext uri="{FF2B5EF4-FFF2-40B4-BE49-F238E27FC236}">
              <a16:creationId xmlns:a16="http://schemas.microsoft.com/office/drawing/2014/main" id="{DD94F2BD-7A4A-44FC-A0AD-2BDC5B21216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81" name="TextBox 1380">
          <a:extLst>
            <a:ext uri="{FF2B5EF4-FFF2-40B4-BE49-F238E27FC236}">
              <a16:creationId xmlns:a16="http://schemas.microsoft.com/office/drawing/2014/main" id="{A013F495-0FD9-48D1-9D11-E6675B391D8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82" name="TextBox 1381">
          <a:extLst>
            <a:ext uri="{FF2B5EF4-FFF2-40B4-BE49-F238E27FC236}">
              <a16:creationId xmlns:a16="http://schemas.microsoft.com/office/drawing/2014/main" id="{9F3B48E6-5C97-40C7-B52D-7B4D4343E48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83" name="TextBox 1382">
          <a:extLst>
            <a:ext uri="{FF2B5EF4-FFF2-40B4-BE49-F238E27FC236}">
              <a16:creationId xmlns:a16="http://schemas.microsoft.com/office/drawing/2014/main" id="{9CCD4CD2-8A33-44DE-9C08-31BE6770F41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84" name="TextBox 1383">
          <a:extLst>
            <a:ext uri="{FF2B5EF4-FFF2-40B4-BE49-F238E27FC236}">
              <a16:creationId xmlns:a16="http://schemas.microsoft.com/office/drawing/2014/main" id="{51437487-2FE8-4A43-AC72-FF392699EBA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85" name="TextBox 1384">
          <a:extLst>
            <a:ext uri="{FF2B5EF4-FFF2-40B4-BE49-F238E27FC236}">
              <a16:creationId xmlns:a16="http://schemas.microsoft.com/office/drawing/2014/main" id="{B422871F-BF8B-44D1-97DB-3D36643845B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86" name="TextBox 1385">
          <a:extLst>
            <a:ext uri="{FF2B5EF4-FFF2-40B4-BE49-F238E27FC236}">
              <a16:creationId xmlns:a16="http://schemas.microsoft.com/office/drawing/2014/main" id="{E3B8A5F3-B892-489D-8AE7-6F383A65476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87" name="TextBox 1386">
          <a:extLst>
            <a:ext uri="{FF2B5EF4-FFF2-40B4-BE49-F238E27FC236}">
              <a16:creationId xmlns:a16="http://schemas.microsoft.com/office/drawing/2014/main" id="{34681C52-CF46-4D76-AF66-2BD5CB8B7F2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88" name="TextBox 1387">
          <a:extLst>
            <a:ext uri="{FF2B5EF4-FFF2-40B4-BE49-F238E27FC236}">
              <a16:creationId xmlns:a16="http://schemas.microsoft.com/office/drawing/2014/main" id="{DC95BEF3-9F3F-403C-93DA-575AC425204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89" name="TextBox 1388">
          <a:extLst>
            <a:ext uri="{FF2B5EF4-FFF2-40B4-BE49-F238E27FC236}">
              <a16:creationId xmlns:a16="http://schemas.microsoft.com/office/drawing/2014/main" id="{16F378E1-EFEE-42AC-8D03-73FD459A84C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90" name="TextBox 1389">
          <a:extLst>
            <a:ext uri="{FF2B5EF4-FFF2-40B4-BE49-F238E27FC236}">
              <a16:creationId xmlns:a16="http://schemas.microsoft.com/office/drawing/2014/main" id="{149B7294-D9F0-4292-93E4-E1063C3A45E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91" name="TextBox 1390">
          <a:extLst>
            <a:ext uri="{FF2B5EF4-FFF2-40B4-BE49-F238E27FC236}">
              <a16:creationId xmlns:a16="http://schemas.microsoft.com/office/drawing/2014/main" id="{BED8437C-8E1E-41CA-BE41-57208470A50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92" name="TextBox 1391">
          <a:extLst>
            <a:ext uri="{FF2B5EF4-FFF2-40B4-BE49-F238E27FC236}">
              <a16:creationId xmlns:a16="http://schemas.microsoft.com/office/drawing/2014/main" id="{1BBB6711-0C08-4559-A3BA-FCAAD764DD6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93" name="TextBox 1392">
          <a:extLst>
            <a:ext uri="{FF2B5EF4-FFF2-40B4-BE49-F238E27FC236}">
              <a16:creationId xmlns:a16="http://schemas.microsoft.com/office/drawing/2014/main" id="{D4A89AC2-207A-44B4-A32B-C232F0ECDED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94" name="TextBox 1393">
          <a:extLst>
            <a:ext uri="{FF2B5EF4-FFF2-40B4-BE49-F238E27FC236}">
              <a16:creationId xmlns:a16="http://schemas.microsoft.com/office/drawing/2014/main" id="{9DED24B3-D583-40AE-A853-1237910D98B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95" name="TextBox 1394">
          <a:extLst>
            <a:ext uri="{FF2B5EF4-FFF2-40B4-BE49-F238E27FC236}">
              <a16:creationId xmlns:a16="http://schemas.microsoft.com/office/drawing/2014/main" id="{F971C150-9CD4-43BC-A9FF-A159F94414A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96" name="TextBox 1395">
          <a:extLst>
            <a:ext uri="{FF2B5EF4-FFF2-40B4-BE49-F238E27FC236}">
              <a16:creationId xmlns:a16="http://schemas.microsoft.com/office/drawing/2014/main" id="{E72D9EBE-1939-4585-807B-93759638B12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97" name="TextBox 1396">
          <a:extLst>
            <a:ext uri="{FF2B5EF4-FFF2-40B4-BE49-F238E27FC236}">
              <a16:creationId xmlns:a16="http://schemas.microsoft.com/office/drawing/2014/main" id="{886F1310-C803-432C-B15D-F0CF7DE9450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98" name="TextBox 1397">
          <a:extLst>
            <a:ext uri="{FF2B5EF4-FFF2-40B4-BE49-F238E27FC236}">
              <a16:creationId xmlns:a16="http://schemas.microsoft.com/office/drawing/2014/main" id="{5E803FEC-4727-4BFE-B12C-8DDBDA35AAF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399" name="TextBox 1398">
          <a:extLst>
            <a:ext uri="{FF2B5EF4-FFF2-40B4-BE49-F238E27FC236}">
              <a16:creationId xmlns:a16="http://schemas.microsoft.com/office/drawing/2014/main" id="{A03033CA-605C-4CCE-93E3-D9580A7F4AC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00" name="TextBox 1399">
          <a:extLst>
            <a:ext uri="{FF2B5EF4-FFF2-40B4-BE49-F238E27FC236}">
              <a16:creationId xmlns:a16="http://schemas.microsoft.com/office/drawing/2014/main" id="{7DBC39CE-8DE0-42AB-9FF7-546216A248C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01" name="TextBox 1400">
          <a:extLst>
            <a:ext uri="{FF2B5EF4-FFF2-40B4-BE49-F238E27FC236}">
              <a16:creationId xmlns:a16="http://schemas.microsoft.com/office/drawing/2014/main" id="{769DD134-EDA3-4E9B-BD80-5024ED2839B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02" name="TextBox 1401">
          <a:extLst>
            <a:ext uri="{FF2B5EF4-FFF2-40B4-BE49-F238E27FC236}">
              <a16:creationId xmlns:a16="http://schemas.microsoft.com/office/drawing/2014/main" id="{BEA2FE25-0999-4150-A0FB-6BC49F10448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03" name="TextBox 1402">
          <a:extLst>
            <a:ext uri="{FF2B5EF4-FFF2-40B4-BE49-F238E27FC236}">
              <a16:creationId xmlns:a16="http://schemas.microsoft.com/office/drawing/2014/main" id="{002E8B2E-6D2D-4EEA-909E-F5CD6B348FA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04" name="TextBox 1403">
          <a:extLst>
            <a:ext uri="{FF2B5EF4-FFF2-40B4-BE49-F238E27FC236}">
              <a16:creationId xmlns:a16="http://schemas.microsoft.com/office/drawing/2014/main" id="{8CB11F7C-6EE2-4126-BB33-DDAE39CB97D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05" name="TextBox 1404">
          <a:extLst>
            <a:ext uri="{FF2B5EF4-FFF2-40B4-BE49-F238E27FC236}">
              <a16:creationId xmlns:a16="http://schemas.microsoft.com/office/drawing/2014/main" id="{25F150A9-99B4-4A40-93A0-CD929D13D38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06" name="TextBox 1405">
          <a:extLst>
            <a:ext uri="{FF2B5EF4-FFF2-40B4-BE49-F238E27FC236}">
              <a16:creationId xmlns:a16="http://schemas.microsoft.com/office/drawing/2014/main" id="{560AD1E8-0A5C-413C-8DA6-3122F58B9D8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07" name="TextBox 1406">
          <a:extLst>
            <a:ext uri="{FF2B5EF4-FFF2-40B4-BE49-F238E27FC236}">
              <a16:creationId xmlns:a16="http://schemas.microsoft.com/office/drawing/2014/main" id="{2C80E0BB-88E3-472F-9C41-965D5512128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08" name="TextBox 1407">
          <a:extLst>
            <a:ext uri="{FF2B5EF4-FFF2-40B4-BE49-F238E27FC236}">
              <a16:creationId xmlns:a16="http://schemas.microsoft.com/office/drawing/2014/main" id="{CC4B47BF-F7DE-41E9-B0CB-06D7ECB5BA2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09" name="TextBox 1408">
          <a:extLst>
            <a:ext uri="{FF2B5EF4-FFF2-40B4-BE49-F238E27FC236}">
              <a16:creationId xmlns:a16="http://schemas.microsoft.com/office/drawing/2014/main" id="{559454A6-D51B-4987-983F-6864C4A67E4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10" name="TextBox 1409">
          <a:extLst>
            <a:ext uri="{FF2B5EF4-FFF2-40B4-BE49-F238E27FC236}">
              <a16:creationId xmlns:a16="http://schemas.microsoft.com/office/drawing/2014/main" id="{BEF506EE-5AC9-4EDB-B973-FBE386A6F0A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11" name="TextBox 1410">
          <a:extLst>
            <a:ext uri="{FF2B5EF4-FFF2-40B4-BE49-F238E27FC236}">
              <a16:creationId xmlns:a16="http://schemas.microsoft.com/office/drawing/2014/main" id="{88423CE1-42B0-4F39-BDBD-2783AAD429F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12" name="TextBox 1411">
          <a:extLst>
            <a:ext uri="{FF2B5EF4-FFF2-40B4-BE49-F238E27FC236}">
              <a16:creationId xmlns:a16="http://schemas.microsoft.com/office/drawing/2014/main" id="{9DED146E-E2FA-4FD5-BE27-759386F7DFF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13" name="TextBox 1412">
          <a:extLst>
            <a:ext uri="{FF2B5EF4-FFF2-40B4-BE49-F238E27FC236}">
              <a16:creationId xmlns:a16="http://schemas.microsoft.com/office/drawing/2014/main" id="{ADF71065-DE7D-4FEC-BB47-D031411AD12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14" name="TextBox 1413">
          <a:extLst>
            <a:ext uri="{FF2B5EF4-FFF2-40B4-BE49-F238E27FC236}">
              <a16:creationId xmlns:a16="http://schemas.microsoft.com/office/drawing/2014/main" id="{9BA23B61-C0D9-4E48-9153-76B23C8E8C3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15" name="TextBox 1414">
          <a:extLst>
            <a:ext uri="{FF2B5EF4-FFF2-40B4-BE49-F238E27FC236}">
              <a16:creationId xmlns:a16="http://schemas.microsoft.com/office/drawing/2014/main" id="{CE26C780-3AE8-4CD0-834A-17AE5BF9355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16" name="TextBox 1415">
          <a:extLst>
            <a:ext uri="{FF2B5EF4-FFF2-40B4-BE49-F238E27FC236}">
              <a16:creationId xmlns:a16="http://schemas.microsoft.com/office/drawing/2014/main" id="{0DC13C27-BE48-47A2-B6D9-EDC4E16F60C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17" name="TextBox 1416">
          <a:extLst>
            <a:ext uri="{FF2B5EF4-FFF2-40B4-BE49-F238E27FC236}">
              <a16:creationId xmlns:a16="http://schemas.microsoft.com/office/drawing/2014/main" id="{58780DB1-5B18-4C45-9460-3199442E6EC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18" name="TextBox 1417">
          <a:extLst>
            <a:ext uri="{FF2B5EF4-FFF2-40B4-BE49-F238E27FC236}">
              <a16:creationId xmlns:a16="http://schemas.microsoft.com/office/drawing/2014/main" id="{19231533-4006-42CF-8C7E-1C190A14A63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19" name="TextBox 1418">
          <a:extLst>
            <a:ext uri="{FF2B5EF4-FFF2-40B4-BE49-F238E27FC236}">
              <a16:creationId xmlns:a16="http://schemas.microsoft.com/office/drawing/2014/main" id="{95FF64B0-3E65-46F3-A53A-17178B5238D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20" name="TextBox 1419">
          <a:extLst>
            <a:ext uri="{FF2B5EF4-FFF2-40B4-BE49-F238E27FC236}">
              <a16:creationId xmlns:a16="http://schemas.microsoft.com/office/drawing/2014/main" id="{0653C0D7-5A56-4E86-BA6B-22EE299704B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21" name="TextBox 1420">
          <a:extLst>
            <a:ext uri="{FF2B5EF4-FFF2-40B4-BE49-F238E27FC236}">
              <a16:creationId xmlns:a16="http://schemas.microsoft.com/office/drawing/2014/main" id="{BC84F48F-BAD9-4B07-91C4-BEC4ECB3CF7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22" name="TextBox 1421">
          <a:extLst>
            <a:ext uri="{FF2B5EF4-FFF2-40B4-BE49-F238E27FC236}">
              <a16:creationId xmlns:a16="http://schemas.microsoft.com/office/drawing/2014/main" id="{85754122-8AEA-487D-8DEE-D7FF863A649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23" name="TextBox 1422">
          <a:extLst>
            <a:ext uri="{FF2B5EF4-FFF2-40B4-BE49-F238E27FC236}">
              <a16:creationId xmlns:a16="http://schemas.microsoft.com/office/drawing/2014/main" id="{570A40D8-5BD4-4BE2-A4FF-BA81A4D603D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24" name="TextBox 1423">
          <a:extLst>
            <a:ext uri="{FF2B5EF4-FFF2-40B4-BE49-F238E27FC236}">
              <a16:creationId xmlns:a16="http://schemas.microsoft.com/office/drawing/2014/main" id="{5D71CCF0-F3C1-46F3-AF67-7ABE0D9A53B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25" name="TextBox 1424">
          <a:extLst>
            <a:ext uri="{FF2B5EF4-FFF2-40B4-BE49-F238E27FC236}">
              <a16:creationId xmlns:a16="http://schemas.microsoft.com/office/drawing/2014/main" id="{FF81A4BE-14CC-4C4A-A3C9-21518CFCDD3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26" name="TextBox 1425">
          <a:extLst>
            <a:ext uri="{FF2B5EF4-FFF2-40B4-BE49-F238E27FC236}">
              <a16:creationId xmlns:a16="http://schemas.microsoft.com/office/drawing/2014/main" id="{064E03D7-2124-4C17-BD0C-AC3FD8B1A14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27" name="TextBox 1426">
          <a:extLst>
            <a:ext uri="{FF2B5EF4-FFF2-40B4-BE49-F238E27FC236}">
              <a16:creationId xmlns:a16="http://schemas.microsoft.com/office/drawing/2014/main" id="{7F9E3681-61B2-47DE-BCFC-40C16C8D996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28" name="TextBox 1427">
          <a:extLst>
            <a:ext uri="{FF2B5EF4-FFF2-40B4-BE49-F238E27FC236}">
              <a16:creationId xmlns:a16="http://schemas.microsoft.com/office/drawing/2014/main" id="{E27A873E-FC8E-4D06-A774-4BCD568C218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29" name="TextBox 1428">
          <a:extLst>
            <a:ext uri="{FF2B5EF4-FFF2-40B4-BE49-F238E27FC236}">
              <a16:creationId xmlns:a16="http://schemas.microsoft.com/office/drawing/2014/main" id="{1673765D-F627-421D-9BA7-694AF8612E7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30" name="TextBox 1429">
          <a:extLst>
            <a:ext uri="{FF2B5EF4-FFF2-40B4-BE49-F238E27FC236}">
              <a16:creationId xmlns:a16="http://schemas.microsoft.com/office/drawing/2014/main" id="{83B1A975-2DCF-4584-A353-7051B60808D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31" name="TextBox 1430">
          <a:extLst>
            <a:ext uri="{FF2B5EF4-FFF2-40B4-BE49-F238E27FC236}">
              <a16:creationId xmlns:a16="http://schemas.microsoft.com/office/drawing/2014/main" id="{D1601155-29D6-4881-886C-BB16B4C43B5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32" name="TextBox 1431">
          <a:extLst>
            <a:ext uri="{FF2B5EF4-FFF2-40B4-BE49-F238E27FC236}">
              <a16:creationId xmlns:a16="http://schemas.microsoft.com/office/drawing/2014/main" id="{D44C79E7-0567-45DC-869F-7A5BABBDB9C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33" name="TextBox 1432">
          <a:extLst>
            <a:ext uri="{FF2B5EF4-FFF2-40B4-BE49-F238E27FC236}">
              <a16:creationId xmlns:a16="http://schemas.microsoft.com/office/drawing/2014/main" id="{B675702D-5407-4278-93A9-427BC865D3F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34" name="TextBox 1433">
          <a:extLst>
            <a:ext uri="{FF2B5EF4-FFF2-40B4-BE49-F238E27FC236}">
              <a16:creationId xmlns:a16="http://schemas.microsoft.com/office/drawing/2014/main" id="{8C833FE9-4009-45BA-9DE2-E0E6BF2563B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35" name="TextBox 1434">
          <a:extLst>
            <a:ext uri="{FF2B5EF4-FFF2-40B4-BE49-F238E27FC236}">
              <a16:creationId xmlns:a16="http://schemas.microsoft.com/office/drawing/2014/main" id="{162CE630-E47E-4A89-B662-026CC0CF69E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36" name="TextBox 1435">
          <a:extLst>
            <a:ext uri="{FF2B5EF4-FFF2-40B4-BE49-F238E27FC236}">
              <a16:creationId xmlns:a16="http://schemas.microsoft.com/office/drawing/2014/main" id="{1B96BDA5-96B9-4F46-94B2-C68B2403882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37" name="TextBox 1436">
          <a:extLst>
            <a:ext uri="{FF2B5EF4-FFF2-40B4-BE49-F238E27FC236}">
              <a16:creationId xmlns:a16="http://schemas.microsoft.com/office/drawing/2014/main" id="{BFF5644D-FE0F-4406-B47F-0FA48A07478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38" name="TextBox 1437">
          <a:extLst>
            <a:ext uri="{FF2B5EF4-FFF2-40B4-BE49-F238E27FC236}">
              <a16:creationId xmlns:a16="http://schemas.microsoft.com/office/drawing/2014/main" id="{AFFBE23B-5141-4936-B4B2-38EA0A23AEA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39" name="TextBox 1438">
          <a:extLst>
            <a:ext uri="{FF2B5EF4-FFF2-40B4-BE49-F238E27FC236}">
              <a16:creationId xmlns:a16="http://schemas.microsoft.com/office/drawing/2014/main" id="{B26C3267-3623-46B0-89A9-2602B4D8F86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40" name="TextBox 1439">
          <a:extLst>
            <a:ext uri="{FF2B5EF4-FFF2-40B4-BE49-F238E27FC236}">
              <a16:creationId xmlns:a16="http://schemas.microsoft.com/office/drawing/2014/main" id="{645A5458-B56C-4FAC-BAFC-3FBA464E54A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41" name="TextBox 1440">
          <a:extLst>
            <a:ext uri="{FF2B5EF4-FFF2-40B4-BE49-F238E27FC236}">
              <a16:creationId xmlns:a16="http://schemas.microsoft.com/office/drawing/2014/main" id="{5DA39418-5003-4E18-88DC-E97E86F1A5E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42" name="TextBox 1441">
          <a:extLst>
            <a:ext uri="{FF2B5EF4-FFF2-40B4-BE49-F238E27FC236}">
              <a16:creationId xmlns:a16="http://schemas.microsoft.com/office/drawing/2014/main" id="{9203C11A-F928-4802-8F45-26DB8605F29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43" name="TextBox 1442">
          <a:extLst>
            <a:ext uri="{FF2B5EF4-FFF2-40B4-BE49-F238E27FC236}">
              <a16:creationId xmlns:a16="http://schemas.microsoft.com/office/drawing/2014/main" id="{4D0134D4-AC69-4EB4-A9DC-60ACFF42FB4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44" name="TextBox 1443">
          <a:extLst>
            <a:ext uri="{FF2B5EF4-FFF2-40B4-BE49-F238E27FC236}">
              <a16:creationId xmlns:a16="http://schemas.microsoft.com/office/drawing/2014/main" id="{E45A7B34-EED7-4C83-AB87-787A4602171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45" name="TextBox 1444">
          <a:extLst>
            <a:ext uri="{FF2B5EF4-FFF2-40B4-BE49-F238E27FC236}">
              <a16:creationId xmlns:a16="http://schemas.microsoft.com/office/drawing/2014/main" id="{EADB830D-4391-4E0C-9EE5-0D1E0DA8668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46" name="TextBox 1445">
          <a:extLst>
            <a:ext uri="{FF2B5EF4-FFF2-40B4-BE49-F238E27FC236}">
              <a16:creationId xmlns:a16="http://schemas.microsoft.com/office/drawing/2014/main" id="{0F27349F-1E61-47E4-B9BF-30053D9488F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47" name="TextBox 1446">
          <a:extLst>
            <a:ext uri="{FF2B5EF4-FFF2-40B4-BE49-F238E27FC236}">
              <a16:creationId xmlns:a16="http://schemas.microsoft.com/office/drawing/2014/main" id="{30A6C9BB-49E6-4E41-B003-FEBD4F18F8E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48" name="TextBox 1447">
          <a:extLst>
            <a:ext uri="{FF2B5EF4-FFF2-40B4-BE49-F238E27FC236}">
              <a16:creationId xmlns:a16="http://schemas.microsoft.com/office/drawing/2014/main" id="{9F5B9F1A-5FE4-41FC-B2A6-9E8E172A9EE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49" name="TextBox 1448">
          <a:extLst>
            <a:ext uri="{FF2B5EF4-FFF2-40B4-BE49-F238E27FC236}">
              <a16:creationId xmlns:a16="http://schemas.microsoft.com/office/drawing/2014/main" id="{B3885CAB-2AD3-43CD-9E14-5D3E0F13631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50" name="TextBox 1449">
          <a:extLst>
            <a:ext uri="{FF2B5EF4-FFF2-40B4-BE49-F238E27FC236}">
              <a16:creationId xmlns:a16="http://schemas.microsoft.com/office/drawing/2014/main" id="{A1656932-7952-4C3B-838E-09B00AD21BF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51" name="TextBox 1450">
          <a:extLst>
            <a:ext uri="{FF2B5EF4-FFF2-40B4-BE49-F238E27FC236}">
              <a16:creationId xmlns:a16="http://schemas.microsoft.com/office/drawing/2014/main" id="{0A18C60C-C5B9-4385-9A93-5EB4BAFF41A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52" name="TextBox 1451">
          <a:extLst>
            <a:ext uri="{FF2B5EF4-FFF2-40B4-BE49-F238E27FC236}">
              <a16:creationId xmlns:a16="http://schemas.microsoft.com/office/drawing/2014/main" id="{86E1DE93-BE97-4AE7-A042-BE8C35715DA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53" name="TextBox 1452">
          <a:extLst>
            <a:ext uri="{FF2B5EF4-FFF2-40B4-BE49-F238E27FC236}">
              <a16:creationId xmlns:a16="http://schemas.microsoft.com/office/drawing/2014/main" id="{3CB0C4E3-1D47-4BB2-B0D3-E228AF312BE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54" name="TextBox 1453">
          <a:extLst>
            <a:ext uri="{FF2B5EF4-FFF2-40B4-BE49-F238E27FC236}">
              <a16:creationId xmlns:a16="http://schemas.microsoft.com/office/drawing/2014/main" id="{6A5C8810-D33F-40DE-974D-AA29D9B250A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55" name="TextBox 1454">
          <a:extLst>
            <a:ext uri="{FF2B5EF4-FFF2-40B4-BE49-F238E27FC236}">
              <a16:creationId xmlns:a16="http://schemas.microsoft.com/office/drawing/2014/main" id="{B452EBDD-F0E9-4222-B35B-7E5A640C43C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56" name="TextBox 1455">
          <a:extLst>
            <a:ext uri="{FF2B5EF4-FFF2-40B4-BE49-F238E27FC236}">
              <a16:creationId xmlns:a16="http://schemas.microsoft.com/office/drawing/2014/main" id="{BE44F662-4862-42DE-B060-AC1039344C3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57" name="TextBox 1456">
          <a:extLst>
            <a:ext uri="{FF2B5EF4-FFF2-40B4-BE49-F238E27FC236}">
              <a16:creationId xmlns:a16="http://schemas.microsoft.com/office/drawing/2014/main" id="{EAF5F0FE-F141-4FD8-BD30-EED50D02F99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58" name="TextBox 1457">
          <a:extLst>
            <a:ext uri="{FF2B5EF4-FFF2-40B4-BE49-F238E27FC236}">
              <a16:creationId xmlns:a16="http://schemas.microsoft.com/office/drawing/2014/main" id="{C7EBC911-7F33-41A2-B094-1E298A83FB9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59" name="TextBox 1458">
          <a:extLst>
            <a:ext uri="{FF2B5EF4-FFF2-40B4-BE49-F238E27FC236}">
              <a16:creationId xmlns:a16="http://schemas.microsoft.com/office/drawing/2014/main" id="{29FCE06F-16CD-4760-9047-0EF8982C1DA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60" name="TextBox 1459">
          <a:extLst>
            <a:ext uri="{FF2B5EF4-FFF2-40B4-BE49-F238E27FC236}">
              <a16:creationId xmlns:a16="http://schemas.microsoft.com/office/drawing/2014/main" id="{AF67DDD0-6F77-4ACD-A708-FCA2DB21538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61" name="TextBox 1460">
          <a:extLst>
            <a:ext uri="{FF2B5EF4-FFF2-40B4-BE49-F238E27FC236}">
              <a16:creationId xmlns:a16="http://schemas.microsoft.com/office/drawing/2014/main" id="{9EB9D896-987A-49AE-85A9-3DAEDD882AB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62" name="TextBox 1461">
          <a:extLst>
            <a:ext uri="{FF2B5EF4-FFF2-40B4-BE49-F238E27FC236}">
              <a16:creationId xmlns:a16="http://schemas.microsoft.com/office/drawing/2014/main" id="{583E2B50-1AC9-4629-860D-4248681801B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63" name="TextBox 1462">
          <a:extLst>
            <a:ext uri="{FF2B5EF4-FFF2-40B4-BE49-F238E27FC236}">
              <a16:creationId xmlns:a16="http://schemas.microsoft.com/office/drawing/2014/main" id="{7EEC2C67-67BF-4C14-AB0E-602B490B606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64" name="TextBox 1463">
          <a:extLst>
            <a:ext uri="{FF2B5EF4-FFF2-40B4-BE49-F238E27FC236}">
              <a16:creationId xmlns:a16="http://schemas.microsoft.com/office/drawing/2014/main" id="{E2A1E49B-F464-4D27-9F10-034F05EE6BF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65" name="TextBox 1464">
          <a:extLst>
            <a:ext uri="{FF2B5EF4-FFF2-40B4-BE49-F238E27FC236}">
              <a16:creationId xmlns:a16="http://schemas.microsoft.com/office/drawing/2014/main" id="{0DDB7EAD-E8BB-48FE-B1AA-65030CC01D4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66" name="TextBox 1465">
          <a:extLst>
            <a:ext uri="{FF2B5EF4-FFF2-40B4-BE49-F238E27FC236}">
              <a16:creationId xmlns:a16="http://schemas.microsoft.com/office/drawing/2014/main" id="{F6D60576-9680-45BD-AFE4-BC8C7004F65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67" name="TextBox 1466">
          <a:extLst>
            <a:ext uri="{FF2B5EF4-FFF2-40B4-BE49-F238E27FC236}">
              <a16:creationId xmlns:a16="http://schemas.microsoft.com/office/drawing/2014/main" id="{CD52BE99-B4A6-43FF-B81F-4834C24DFA8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68" name="TextBox 1467">
          <a:extLst>
            <a:ext uri="{FF2B5EF4-FFF2-40B4-BE49-F238E27FC236}">
              <a16:creationId xmlns:a16="http://schemas.microsoft.com/office/drawing/2014/main" id="{A09BBF78-15C6-47E9-B79A-D8453799D0D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69" name="TextBox 1468">
          <a:extLst>
            <a:ext uri="{FF2B5EF4-FFF2-40B4-BE49-F238E27FC236}">
              <a16:creationId xmlns:a16="http://schemas.microsoft.com/office/drawing/2014/main" id="{89DCAB05-C64B-4395-BFAD-705F6D4C203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70" name="TextBox 1469">
          <a:extLst>
            <a:ext uri="{FF2B5EF4-FFF2-40B4-BE49-F238E27FC236}">
              <a16:creationId xmlns:a16="http://schemas.microsoft.com/office/drawing/2014/main" id="{2D67D6FC-D732-40DE-8706-63DE1316A7C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71" name="TextBox 1470">
          <a:extLst>
            <a:ext uri="{FF2B5EF4-FFF2-40B4-BE49-F238E27FC236}">
              <a16:creationId xmlns:a16="http://schemas.microsoft.com/office/drawing/2014/main" id="{0992CC16-FB98-4473-A937-DEF7A7A30BC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72" name="TextBox 1471">
          <a:extLst>
            <a:ext uri="{FF2B5EF4-FFF2-40B4-BE49-F238E27FC236}">
              <a16:creationId xmlns:a16="http://schemas.microsoft.com/office/drawing/2014/main" id="{F4B6471D-942A-4845-9CE2-19CE6AB8745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73" name="TextBox 1472">
          <a:extLst>
            <a:ext uri="{FF2B5EF4-FFF2-40B4-BE49-F238E27FC236}">
              <a16:creationId xmlns:a16="http://schemas.microsoft.com/office/drawing/2014/main" id="{EDAA9B30-69B6-4D51-B9F1-E139C6B7145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74" name="TextBox 1473">
          <a:extLst>
            <a:ext uri="{FF2B5EF4-FFF2-40B4-BE49-F238E27FC236}">
              <a16:creationId xmlns:a16="http://schemas.microsoft.com/office/drawing/2014/main" id="{383D7568-215A-47FB-B40A-C31E9AF1825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75" name="TextBox 1474">
          <a:extLst>
            <a:ext uri="{FF2B5EF4-FFF2-40B4-BE49-F238E27FC236}">
              <a16:creationId xmlns:a16="http://schemas.microsoft.com/office/drawing/2014/main" id="{EC2A5E59-D11C-4B0A-A94D-E4AA7DDC946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76" name="TextBox 1475">
          <a:extLst>
            <a:ext uri="{FF2B5EF4-FFF2-40B4-BE49-F238E27FC236}">
              <a16:creationId xmlns:a16="http://schemas.microsoft.com/office/drawing/2014/main" id="{6DB25C48-72BE-45EF-9487-19F6FA51075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77" name="TextBox 1476">
          <a:extLst>
            <a:ext uri="{FF2B5EF4-FFF2-40B4-BE49-F238E27FC236}">
              <a16:creationId xmlns:a16="http://schemas.microsoft.com/office/drawing/2014/main" id="{6937D55E-1AF8-46B8-BB87-66AA7E6A393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78" name="TextBox 1477">
          <a:extLst>
            <a:ext uri="{FF2B5EF4-FFF2-40B4-BE49-F238E27FC236}">
              <a16:creationId xmlns:a16="http://schemas.microsoft.com/office/drawing/2014/main" id="{59513121-5BD6-4E47-B234-CAB451EBC9D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79" name="TextBox 1478">
          <a:extLst>
            <a:ext uri="{FF2B5EF4-FFF2-40B4-BE49-F238E27FC236}">
              <a16:creationId xmlns:a16="http://schemas.microsoft.com/office/drawing/2014/main" id="{E82B5493-FCBE-453B-8E47-AB3BF858EFC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80" name="TextBox 1479">
          <a:extLst>
            <a:ext uri="{FF2B5EF4-FFF2-40B4-BE49-F238E27FC236}">
              <a16:creationId xmlns:a16="http://schemas.microsoft.com/office/drawing/2014/main" id="{853B739C-CB7E-4C37-918B-D9D86F451D4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81" name="TextBox 1480">
          <a:extLst>
            <a:ext uri="{FF2B5EF4-FFF2-40B4-BE49-F238E27FC236}">
              <a16:creationId xmlns:a16="http://schemas.microsoft.com/office/drawing/2014/main" id="{B56C06A1-7DFD-4BEF-8C89-03FC6ACBBCF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82" name="TextBox 1481">
          <a:extLst>
            <a:ext uri="{FF2B5EF4-FFF2-40B4-BE49-F238E27FC236}">
              <a16:creationId xmlns:a16="http://schemas.microsoft.com/office/drawing/2014/main" id="{0AEA7383-E439-4CC9-8C85-7677BE31E51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83" name="TextBox 1482">
          <a:extLst>
            <a:ext uri="{FF2B5EF4-FFF2-40B4-BE49-F238E27FC236}">
              <a16:creationId xmlns:a16="http://schemas.microsoft.com/office/drawing/2014/main" id="{DF46728B-A954-4A33-82EB-50D12A269ED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84" name="TextBox 1483">
          <a:extLst>
            <a:ext uri="{FF2B5EF4-FFF2-40B4-BE49-F238E27FC236}">
              <a16:creationId xmlns:a16="http://schemas.microsoft.com/office/drawing/2014/main" id="{A6444F58-21C6-48A7-B531-87F6D87BAB2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85" name="TextBox 1484">
          <a:extLst>
            <a:ext uri="{FF2B5EF4-FFF2-40B4-BE49-F238E27FC236}">
              <a16:creationId xmlns:a16="http://schemas.microsoft.com/office/drawing/2014/main" id="{0A1757DF-10AD-42E6-AA6D-52B60E570CB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86" name="TextBox 1485">
          <a:extLst>
            <a:ext uri="{FF2B5EF4-FFF2-40B4-BE49-F238E27FC236}">
              <a16:creationId xmlns:a16="http://schemas.microsoft.com/office/drawing/2014/main" id="{4F61316F-0D1D-4B98-A94F-535EBD155A0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87" name="TextBox 1486">
          <a:extLst>
            <a:ext uri="{FF2B5EF4-FFF2-40B4-BE49-F238E27FC236}">
              <a16:creationId xmlns:a16="http://schemas.microsoft.com/office/drawing/2014/main" id="{A74CE45C-C996-4DF8-A4C0-CEA2B07BB1B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88" name="TextBox 1487">
          <a:extLst>
            <a:ext uri="{FF2B5EF4-FFF2-40B4-BE49-F238E27FC236}">
              <a16:creationId xmlns:a16="http://schemas.microsoft.com/office/drawing/2014/main" id="{ED38501B-9411-40E3-A7EF-C07150A8C36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89" name="TextBox 1488">
          <a:extLst>
            <a:ext uri="{FF2B5EF4-FFF2-40B4-BE49-F238E27FC236}">
              <a16:creationId xmlns:a16="http://schemas.microsoft.com/office/drawing/2014/main" id="{FE068198-7978-4E96-B9EB-3312CE84612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90" name="TextBox 1489">
          <a:extLst>
            <a:ext uri="{FF2B5EF4-FFF2-40B4-BE49-F238E27FC236}">
              <a16:creationId xmlns:a16="http://schemas.microsoft.com/office/drawing/2014/main" id="{76A0A96D-BC41-4B45-ACA4-9A933899FF1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91" name="TextBox 1490">
          <a:extLst>
            <a:ext uri="{FF2B5EF4-FFF2-40B4-BE49-F238E27FC236}">
              <a16:creationId xmlns:a16="http://schemas.microsoft.com/office/drawing/2014/main" id="{67EA5C01-0440-4689-B8E1-181BAE961AA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92" name="TextBox 1491">
          <a:extLst>
            <a:ext uri="{FF2B5EF4-FFF2-40B4-BE49-F238E27FC236}">
              <a16:creationId xmlns:a16="http://schemas.microsoft.com/office/drawing/2014/main" id="{056DFEE9-3DCB-4AFE-8D5A-4565CA68A7D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93" name="TextBox 1492">
          <a:extLst>
            <a:ext uri="{FF2B5EF4-FFF2-40B4-BE49-F238E27FC236}">
              <a16:creationId xmlns:a16="http://schemas.microsoft.com/office/drawing/2014/main" id="{F639EB3D-511A-4C46-8B30-5C99C854B59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94" name="TextBox 1493">
          <a:extLst>
            <a:ext uri="{FF2B5EF4-FFF2-40B4-BE49-F238E27FC236}">
              <a16:creationId xmlns:a16="http://schemas.microsoft.com/office/drawing/2014/main" id="{913FA172-8008-4020-B2E3-492A9AA641A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95" name="TextBox 1494">
          <a:extLst>
            <a:ext uri="{FF2B5EF4-FFF2-40B4-BE49-F238E27FC236}">
              <a16:creationId xmlns:a16="http://schemas.microsoft.com/office/drawing/2014/main" id="{F139AE5F-3C47-4761-99A2-55D9699DB7A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96" name="TextBox 1495">
          <a:extLst>
            <a:ext uri="{FF2B5EF4-FFF2-40B4-BE49-F238E27FC236}">
              <a16:creationId xmlns:a16="http://schemas.microsoft.com/office/drawing/2014/main" id="{A3F085A6-7AC4-4918-98D1-72BA37CD6BA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97" name="TextBox 1496">
          <a:extLst>
            <a:ext uri="{FF2B5EF4-FFF2-40B4-BE49-F238E27FC236}">
              <a16:creationId xmlns:a16="http://schemas.microsoft.com/office/drawing/2014/main" id="{EC21F28A-868F-4C81-B77F-C31E8F486D9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98" name="TextBox 1497">
          <a:extLst>
            <a:ext uri="{FF2B5EF4-FFF2-40B4-BE49-F238E27FC236}">
              <a16:creationId xmlns:a16="http://schemas.microsoft.com/office/drawing/2014/main" id="{2A9A262E-E3A2-42A9-B821-57DE488F0B0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499" name="TextBox 1498">
          <a:extLst>
            <a:ext uri="{FF2B5EF4-FFF2-40B4-BE49-F238E27FC236}">
              <a16:creationId xmlns:a16="http://schemas.microsoft.com/office/drawing/2014/main" id="{BB4916F6-1CA1-4DA8-8754-32957B16CD2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00" name="TextBox 1499">
          <a:extLst>
            <a:ext uri="{FF2B5EF4-FFF2-40B4-BE49-F238E27FC236}">
              <a16:creationId xmlns:a16="http://schemas.microsoft.com/office/drawing/2014/main" id="{DD44FB13-838F-48A3-A6DF-A666E216276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01" name="TextBox 1500">
          <a:extLst>
            <a:ext uri="{FF2B5EF4-FFF2-40B4-BE49-F238E27FC236}">
              <a16:creationId xmlns:a16="http://schemas.microsoft.com/office/drawing/2014/main" id="{96F2A31C-FD2C-42A8-97E9-0EECF89D0B4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02" name="TextBox 1501">
          <a:extLst>
            <a:ext uri="{FF2B5EF4-FFF2-40B4-BE49-F238E27FC236}">
              <a16:creationId xmlns:a16="http://schemas.microsoft.com/office/drawing/2014/main" id="{C73660D1-2942-407E-BEB2-052B116EAF2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03" name="TextBox 1502">
          <a:extLst>
            <a:ext uri="{FF2B5EF4-FFF2-40B4-BE49-F238E27FC236}">
              <a16:creationId xmlns:a16="http://schemas.microsoft.com/office/drawing/2014/main" id="{E61538C4-AEDB-40A3-8A19-45CA312AF78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04" name="TextBox 1503">
          <a:extLst>
            <a:ext uri="{FF2B5EF4-FFF2-40B4-BE49-F238E27FC236}">
              <a16:creationId xmlns:a16="http://schemas.microsoft.com/office/drawing/2014/main" id="{662DB001-961D-4FCD-80A8-2030AC07391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05" name="TextBox 1504">
          <a:extLst>
            <a:ext uri="{FF2B5EF4-FFF2-40B4-BE49-F238E27FC236}">
              <a16:creationId xmlns:a16="http://schemas.microsoft.com/office/drawing/2014/main" id="{4C102284-A0C4-4326-939F-0ABC4B1A9EF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06" name="TextBox 1505">
          <a:extLst>
            <a:ext uri="{FF2B5EF4-FFF2-40B4-BE49-F238E27FC236}">
              <a16:creationId xmlns:a16="http://schemas.microsoft.com/office/drawing/2014/main" id="{AE21DFDD-581A-42C3-A0BB-0578086F48E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07" name="TextBox 1506">
          <a:extLst>
            <a:ext uri="{FF2B5EF4-FFF2-40B4-BE49-F238E27FC236}">
              <a16:creationId xmlns:a16="http://schemas.microsoft.com/office/drawing/2014/main" id="{C89EA4E5-5746-46C5-BBA9-8C368CA1ABA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08" name="TextBox 1507">
          <a:extLst>
            <a:ext uri="{FF2B5EF4-FFF2-40B4-BE49-F238E27FC236}">
              <a16:creationId xmlns:a16="http://schemas.microsoft.com/office/drawing/2014/main" id="{30E14034-EA55-4739-98A9-FCEA6FA2618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09" name="TextBox 1508">
          <a:extLst>
            <a:ext uri="{FF2B5EF4-FFF2-40B4-BE49-F238E27FC236}">
              <a16:creationId xmlns:a16="http://schemas.microsoft.com/office/drawing/2014/main" id="{8A66BC88-A291-4C47-AA36-47D1D095CA6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10" name="TextBox 1509">
          <a:extLst>
            <a:ext uri="{FF2B5EF4-FFF2-40B4-BE49-F238E27FC236}">
              <a16:creationId xmlns:a16="http://schemas.microsoft.com/office/drawing/2014/main" id="{CD3BB0C2-DAE8-449A-9FD5-2391029B657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11" name="TextBox 1510">
          <a:extLst>
            <a:ext uri="{FF2B5EF4-FFF2-40B4-BE49-F238E27FC236}">
              <a16:creationId xmlns:a16="http://schemas.microsoft.com/office/drawing/2014/main" id="{4F9818A1-512A-4BF5-A357-BFC886E22D8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12" name="TextBox 1511">
          <a:extLst>
            <a:ext uri="{FF2B5EF4-FFF2-40B4-BE49-F238E27FC236}">
              <a16:creationId xmlns:a16="http://schemas.microsoft.com/office/drawing/2014/main" id="{6A27150A-6830-4A48-B7ED-8539A4786ED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13" name="TextBox 1512">
          <a:extLst>
            <a:ext uri="{FF2B5EF4-FFF2-40B4-BE49-F238E27FC236}">
              <a16:creationId xmlns:a16="http://schemas.microsoft.com/office/drawing/2014/main" id="{6ACB65C4-0544-4D2C-BC45-53FB6A55D8F8}"/>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14" name="TextBox 1513">
          <a:extLst>
            <a:ext uri="{FF2B5EF4-FFF2-40B4-BE49-F238E27FC236}">
              <a16:creationId xmlns:a16="http://schemas.microsoft.com/office/drawing/2014/main" id="{9E9E3791-1EDB-495A-995C-DB6407343BD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15" name="TextBox 1514">
          <a:extLst>
            <a:ext uri="{FF2B5EF4-FFF2-40B4-BE49-F238E27FC236}">
              <a16:creationId xmlns:a16="http://schemas.microsoft.com/office/drawing/2014/main" id="{792BE7C4-1867-4EA8-821B-CCC4709605C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16" name="TextBox 1515">
          <a:extLst>
            <a:ext uri="{FF2B5EF4-FFF2-40B4-BE49-F238E27FC236}">
              <a16:creationId xmlns:a16="http://schemas.microsoft.com/office/drawing/2014/main" id="{19922AFA-C790-47A9-80AC-058A9501745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17" name="TextBox 1516">
          <a:extLst>
            <a:ext uri="{FF2B5EF4-FFF2-40B4-BE49-F238E27FC236}">
              <a16:creationId xmlns:a16="http://schemas.microsoft.com/office/drawing/2014/main" id="{DDEFB8ED-1753-4CC6-A742-29E2DFC7E24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18" name="TextBox 1517">
          <a:extLst>
            <a:ext uri="{FF2B5EF4-FFF2-40B4-BE49-F238E27FC236}">
              <a16:creationId xmlns:a16="http://schemas.microsoft.com/office/drawing/2014/main" id="{F1F5592B-AFDE-4DFF-80D3-A0CC593160E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19" name="TextBox 1518">
          <a:extLst>
            <a:ext uri="{FF2B5EF4-FFF2-40B4-BE49-F238E27FC236}">
              <a16:creationId xmlns:a16="http://schemas.microsoft.com/office/drawing/2014/main" id="{3E4938E8-325B-4272-9470-79C7C323E0D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20" name="TextBox 1519">
          <a:extLst>
            <a:ext uri="{FF2B5EF4-FFF2-40B4-BE49-F238E27FC236}">
              <a16:creationId xmlns:a16="http://schemas.microsoft.com/office/drawing/2014/main" id="{159D61F8-6701-412B-9164-4F23A08E09D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21" name="TextBox 1520">
          <a:extLst>
            <a:ext uri="{FF2B5EF4-FFF2-40B4-BE49-F238E27FC236}">
              <a16:creationId xmlns:a16="http://schemas.microsoft.com/office/drawing/2014/main" id="{12E990BE-59A0-40CB-906B-128F02B9232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22" name="TextBox 1521">
          <a:extLst>
            <a:ext uri="{FF2B5EF4-FFF2-40B4-BE49-F238E27FC236}">
              <a16:creationId xmlns:a16="http://schemas.microsoft.com/office/drawing/2014/main" id="{201100DA-158C-47C0-B7CA-81E2EDCC323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23" name="TextBox 1522">
          <a:extLst>
            <a:ext uri="{FF2B5EF4-FFF2-40B4-BE49-F238E27FC236}">
              <a16:creationId xmlns:a16="http://schemas.microsoft.com/office/drawing/2014/main" id="{54236213-0BAE-43F8-A49A-4B99B49A6CB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24" name="TextBox 1523">
          <a:extLst>
            <a:ext uri="{FF2B5EF4-FFF2-40B4-BE49-F238E27FC236}">
              <a16:creationId xmlns:a16="http://schemas.microsoft.com/office/drawing/2014/main" id="{2139090E-E00F-4242-BCE7-22142D2768C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25" name="TextBox 1524">
          <a:extLst>
            <a:ext uri="{FF2B5EF4-FFF2-40B4-BE49-F238E27FC236}">
              <a16:creationId xmlns:a16="http://schemas.microsoft.com/office/drawing/2014/main" id="{EC604A79-796C-4CB7-A07D-2DF5D81A239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26" name="TextBox 1525">
          <a:extLst>
            <a:ext uri="{FF2B5EF4-FFF2-40B4-BE49-F238E27FC236}">
              <a16:creationId xmlns:a16="http://schemas.microsoft.com/office/drawing/2014/main" id="{62DA7BCF-D54B-420D-9E5C-B9B752434BC9}"/>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27" name="TextBox 1526">
          <a:extLst>
            <a:ext uri="{FF2B5EF4-FFF2-40B4-BE49-F238E27FC236}">
              <a16:creationId xmlns:a16="http://schemas.microsoft.com/office/drawing/2014/main" id="{1809273A-7533-44A5-A156-74267160609F}"/>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28" name="TextBox 1527">
          <a:extLst>
            <a:ext uri="{FF2B5EF4-FFF2-40B4-BE49-F238E27FC236}">
              <a16:creationId xmlns:a16="http://schemas.microsoft.com/office/drawing/2014/main" id="{866411AD-35D8-4AEE-95EB-0D370D7F1864}"/>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29" name="TextBox 1528">
          <a:extLst>
            <a:ext uri="{FF2B5EF4-FFF2-40B4-BE49-F238E27FC236}">
              <a16:creationId xmlns:a16="http://schemas.microsoft.com/office/drawing/2014/main" id="{DECB1061-0C24-41ED-BDB9-BBB03EB5827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30" name="TextBox 1529">
          <a:extLst>
            <a:ext uri="{FF2B5EF4-FFF2-40B4-BE49-F238E27FC236}">
              <a16:creationId xmlns:a16="http://schemas.microsoft.com/office/drawing/2014/main" id="{70C36BF7-97EC-4FDE-808A-6E8750429A0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31" name="TextBox 1530">
          <a:extLst>
            <a:ext uri="{FF2B5EF4-FFF2-40B4-BE49-F238E27FC236}">
              <a16:creationId xmlns:a16="http://schemas.microsoft.com/office/drawing/2014/main" id="{DC614940-2DF1-47C2-95C5-88A0261C60B3}"/>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32" name="TextBox 1531">
          <a:extLst>
            <a:ext uri="{FF2B5EF4-FFF2-40B4-BE49-F238E27FC236}">
              <a16:creationId xmlns:a16="http://schemas.microsoft.com/office/drawing/2014/main" id="{0EFE778F-523F-4C14-ACC4-BC3CDD44FCB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33" name="TextBox 1532">
          <a:extLst>
            <a:ext uri="{FF2B5EF4-FFF2-40B4-BE49-F238E27FC236}">
              <a16:creationId xmlns:a16="http://schemas.microsoft.com/office/drawing/2014/main" id="{F30CBCB1-84FA-4EA8-A986-ABAFC9A152AD}"/>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34" name="TextBox 1533">
          <a:extLst>
            <a:ext uri="{FF2B5EF4-FFF2-40B4-BE49-F238E27FC236}">
              <a16:creationId xmlns:a16="http://schemas.microsoft.com/office/drawing/2014/main" id="{BEA04AB7-81E5-4981-843F-CCBCC74B64B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35" name="TextBox 1534">
          <a:extLst>
            <a:ext uri="{FF2B5EF4-FFF2-40B4-BE49-F238E27FC236}">
              <a16:creationId xmlns:a16="http://schemas.microsoft.com/office/drawing/2014/main" id="{DE44CCD8-E00C-4B21-BFA9-B198BF5645F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36" name="TextBox 1535">
          <a:extLst>
            <a:ext uri="{FF2B5EF4-FFF2-40B4-BE49-F238E27FC236}">
              <a16:creationId xmlns:a16="http://schemas.microsoft.com/office/drawing/2014/main" id="{3100FA5B-4FB8-4058-A514-7A9D57743B8E}"/>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37" name="TextBox 1536">
          <a:extLst>
            <a:ext uri="{FF2B5EF4-FFF2-40B4-BE49-F238E27FC236}">
              <a16:creationId xmlns:a16="http://schemas.microsoft.com/office/drawing/2014/main" id="{6F6C6864-485A-4994-B285-4870BEF4799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38" name="TextBox 1537">
          <a:extLst>
            <a:ext uri="{FF2B5EF4-FFF2-40B4-BE49-F238E27FC236}">
              <a16:creationId xmlns:a16="http://schemas.microsoft.com/office/drawing/2014/main" id="{4FCCC8E0-DDBB-495F-A2F3-A11A5739E2B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39" name="TextBox 1538">
          <a:extLst>
            <a:ext uri="{FF2B5EF4-FFF2-40B4-BE49-F238E27FC236}">
              <a16:creationId xmlns:a16="http://schemas.microsoft.com/office/drawing/2014/main" id="{70965FCE-D0A5-4FEC-B46A-AC1AB7F1D7D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40" name="TextBox 1539">
          <a:extLst>
            <a:ext uri="{FF2B5EF4-FFF2-40B4-BE49-F238E27FC236}">
              <a16:creationId xmlns:a16="http://schemas.microsoft.com/office/drawing/2014/main" id="{E29B9402-43EC-4EE2-8EE0-FD98E6042C4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41" name="TextBox 1540">
          <a:extLst>
            <a:ext uri="{FF2B5EF4-FFF2-40B4-BE49-F238E27FC236}">
              <a16:creationId xmlns:a16="http://schemas.microsoft.com/office/drawing/2014/main" id="{21C122C7-051A-4336-95D4-52D984D71E41}"/>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42" name="TextBox 1541">
          <a:extLst>
            <a:ext uri="{FF2B5EF4-FFF2-40B4-BE49-F238E27FC236}">
              <a16:creationId xmlns:a16="http://schemas.microsoft.com/office/drawing/2014/main" id="{550AB2B2-E5A9-426C-9DD7-0303535D6526}"/>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43" name="TextBox 1542">
          <a:extLst>
            <a:ext uri="{FF2B5EF4-FFF2-40B4-BE49-F238E27FC236}">
              <a16:creationId xmlns:a16="http://schemas.microsoft.com/office/drawing/2014/main" id="{A6208700-ED89-4984-A369-474AD276FC6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44" name="TextBox 1543">
          <a:extLst>
            <a:ext uri="{FF2B5EF4-FFF2-40B4-BE49-F238E27FC236}">
              <a16:creationId xmlns:a16="http://schemas.microsoft.com/office/drawing/2014/main" id="{8999882E-99D6-43AD-B213-1B7A27E7327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45" name="TextBox 1544">
          <a:extLst>
            <a:ext uri="{FF2B5EF4-FFF2-40B4-BE49-F238E27FC236}">
              <a16:creationId xmlns:a16="http://schemas.microsoft.com/office/drawing/2014/main" id="{BCD2251C-8AFD-4515-A2E1-A4D2E6E37325}"/>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46" name="TextBox 1545">
          <a:extLst>
            <a:ext uri="{FF2B5EF4-FFF2-40B4-BE49-F238E27FC236}">
              <a16:creationId xmlns:a16="http://schemas.microsoft.com/office/drawing/2014/main" id="{2FDC5C45-1B1F-47B5-86F1-C454F5EAAA3A}"/>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47" name="TextBox 1546">
          <a:extLst>
            <a:ext uri="{FF2B5EF4-FFF2-40B4-BE49-F238E27FC236}">
              <a16:creationId xmlns:a16="http://schemas.microsoft.com/office/drawing/2014/main" id="{03BFC236-F8ED-4DE7-8655-DBDE1317B0A0}"/>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48" name="TextBox 1547">
          <a:extLst>
            <a:ext uri="{FF2B5EF4-FFF2-40B4-BE49-F238E27FC236}">
              <a16:creationId xmlns:a16="http://schemas.microsoft.com/office/drawing/2014/main" id="{1940AA9B-3880-47B4-AD37-37C8FBC7B87C}"/>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49" name="TextBox 1548">
          <a:extLst>
            <a:ext uri="{FF2B5EF4-FFF2-40B4-BE49-F238E27FC236}">
              <a16:creationId xmlns:a16="http://schemas.microsoft.com/office/drawing/2014/main" id="{9F914EA9-7DCC-4CFC-9F23-9A0F7150B937}"/>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50" name="TextBox 1549">
          <a:extLst>
            <a:ext uri="{FF2B5EF4-FFF2-40B4-BE49-F238E27FC236}">
              <a16:creationId xmlns:a16="http://schemas.microsoft.com/office/drawing/2014/main" id="{8BEF517B-1DF0-484C-B638-2F77864F4CA2}"/>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2116</xdr:colOff>
      <xdr:row>517</xdr:row>
      <xdr:rowOff>0</xdr:rowOff>
    </xdr:from>
    <xdr:ext cx="65" cy="172227"/>
    <xdr:sp macro="" textlink="">
      <xdr:nvSpPr>
        <xdr:cNvPr id="1551" name="TextBox 1550">
          <a:extLst>
            <a:ext uri="{FF2B5EF4-FFF2-40B4-BE49-F238E27FC236}">
              <a16:creationId xmlns:a16="http://schemas.microsoft.com/office/drawing/2014/main" id="{E1B093B9-47B4-4DED-86D7-5EB7128736CB}"/>
            </a:ext>
          </a:extLst>
        </xdr:cNvPr>
        <xdr:cNvSpPr txBox="1"/>
      </xdr:nvSpPr>
      <xdr:spPr>
        <a:xfrm>
          <a:off x="8650816" y="45241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2116</xdr:colOff>
      <xdr:row>51</xdr:row>
      <xdr:rowOff>0</xdr:rowOff>
    </xdr:from>
    <xdr:ext cx="65" cy="172227"/>
    <xdr:sp macro="" textlink="">
      <xdr:nvSpPr>
        <xdr:cNvPr id="2" name="TextBox 1">
          <a:extLst>
            <a:ext uri="{FF2B5EF4-FFF2-40B4-BE49-F238E27FC236}">
              <a16:creationId xmlns:a16="http://schemas.microsoft.com/office/drawing/2014/main" id="{94E5EF68-3EDB-4068-9B76-98EE22BBFAA4}"/>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3" name="TextBox 2">
          <a:extLst>
            <a:ext uri="{FF2B5EF4-FFF2-40B4-BE49-F238E27FC236}">
              <a16:creationId xmlns:a16="http://schemas.microsoft.com/office/drawing/2014/main" id="{ACB93C55-F304-438A-B463-7871A3BBAEE5}"/>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4" name="TextBox 3">
          <a:extLst>
            <a:ext uri="{FF2B5EF4-FFF2-40B4-BE49-F238E27FC236}">
              <a16:creationId xmlns:a16="http://schemas.microsoft.com/office/drawing/2014/main" id="{5CEF628F-63E6-4221-A999-F024384574CB}"/>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5" name="TextBox 4">
          <a:extLst>
            <a:ext uri="{FF2B5EF4-FFF2-40B4-BE49-F238E27FC236}">
              <a16:creationId xmlns:a16="http://schemas.microsoft.com/office/drawing/2014/main" id="{8392BFC1-26B1-488B-AAF4-4AB6FE0E3259}"/>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 name="TextBox 5">
          <a:extLst>
            <a:ext uri="{FF2B5EF4-FFF2-40B4-BE49-F238E27FC236}">
              <a16:creationId xmlns:a16="http://schemas.microsoft.com/office/drawing/2014/main" id="{7371883F-7216-45C7-A53B-78458488B88A}"/>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7" name="TextBox 6">
          <a:extLst>
            <a:ext uri="{FF2B5EF4-FFF2-40B4-BE49-F238E27FC236}">
              <a16:creationId xmlns:a16="http://schemas.microsoft.com/office/drawing/2014/main" id="{0D59C89F-7DAE-4219-BE40-1828E24C12A6}"/>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 name="TextBox 7">
          <a:extLst>
            <a:ext uri="{FF2B5EF4-FFF2-40B4-BE49-F238E27FC236}">
              <a16:creationId xmlns:a16="http://schemas.microsoft.com/office/drawing/2014/main" id="{F8A5FCD6-9B70-47BB-8D87-B6A5BFF37390}"/>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 name="TextBox 8">
          <a:extLst>
            <a:ext uri="{FF2B5EF4-FFF2-40B4-BE49-F238E27FC236}">
              <a16:creationId xmlns:a16="http://schemas.microsoft.com/office/drawing/2014/main" id="{5A980D35-4CA5-4AB1-B632-2308CB285ED3}"/>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0" name="TextBox 9">
          <a:extLst>
            <a:ext uri="{FF2B5EF4-FFF2-40B4-BE49-F238E27FC236}">
              <a16:creationId xmlns:a16="http://schemas.microsoft.com/office/drawing/2014/main" id="{98D5C81F-2DBC-4BD6-AA3C-BEEF0AD3FC18}"/>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1" name="TextBox 10">
          <a:extLst>
            <a:ext uri="{FF2B5EF4-FFF2-40B4-BE49-F238E27FC236}">
              <a16:creationId xmlns:a16="http://schemas.microsoft.com/office/drawing/2014/main" id="{B85DC495-9F17-4028-A7C6-AD7B9F79CCE5}"/>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2" name="TextBox 11">
          <a:extLst>
            <a:ext uri="{FF2B5EF4-FFF2-40B4-BE49-F238E27FC236}">
              <a16:creationId xmlns:a16="http://schemas.microsoft.com/office/drawing/2014/main" id="{3A6E3BA1-2F12-43B2-86D3-EE4EF5623C37}"/>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3" name="TextBox 12">
          <a:extLst>
            <a:ext uri="{FF2B5EF4-FFF2-40B4-BE49-F238E27FC236}">
              <a16:creationId xmlns:a16="http://schemas.microsoft.com/office/drawing/2014/main" id="{D6F07275-0186-48E4-94DB-B4665F504F5D}"/>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4" name="TextBox 13">
          <a:extLst>
            <a:ext uri="{FF2B5EF4-FFF2-40B4-BE49-F238E27FC236}">
              <a16:creationId xmlns:a16="http://schemas.microsoft.com/office/drawing/2014/main" id="{9BC79D55-ED0D-4535-B4D6-DA4F87D0E4E1}"/>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5" name="TextBox 14">
          <a:extLst>
            <a:ext uri="{FF2B5EF4-FFF2-40B4-BE49-F238E27FC236}">
              <a16:creationId xmlns:a16="http://schemas.microsoft.com/office/drawing/2014/main" id="{7EF46DBF-F53D-4E9F-91AE-ABC7668E4836}"/>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6" name="TextBox 15">
          <a:extLst>
            <a:ext uri="{FF2B5EF4-FFF2-40B4-BE49-F238E27FC236}">
              <a16:creationId xmlns:a16="http://schemas.microsoft.com/office/drawing/2014/main" id="{F22BCD24-3919-4784-858E-79BEA3B22EC0}"/>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 name="TextBox 16">
          <a:extLst>
            <a:ext uri="{FF2B5EF4-FFF2-40B4-BE49-F238E27FC236}">
              <a16:creationId xmlns:a16="http://schemas.microsoft.com/office/drawing/2014/main" id="{94805C10-AB30-4047-99A7-0B7CC855E970}"/>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8" name="TextBox 17">
          <a:extLst>
            <a:ext uri="{FF2B5EF4-FFF2-40B4-BE49-F238E27FC236}">
              <a16:creationId xmlns:a16="http://schemas.microsoft.com/office/drawing/2014/main" id="{6A33A58F-1CC5-45FE-9C5B-751E574ED35B}"/>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9" name="TextBox 18">
          <a:extLst>
            <a:ext uri="{FF2B5EF4-FFF2-40B4-BE49-F238E27FC236}">
              <a16:creationId xmlns:a16="http://schemas.microsoft.com/office/drawing/2014/main" id="{43854DE8-8856-453B-A94B-1AEAC1FA7E94}"/>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0" name="TextBox 19">
          <a:extLst>
            <a:ext uri="{FF2B5EF4-FFF2-40B4-BE49-F238E27FC236}">
              <a16:creationId xmlns:a16="http://schemas.microsoft.com/office/drawing/2014/main" id="{557769A8-344F-4637-9208-3C1FE9E1A817}"/>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1" name="TextBox 20">
          <a:extLst>
            <a:ext uri="{FF2B5EF4-FFF2-40B4-BE49-F238E27FC236}">
              <a16:creationId xmlns:a16="http://schemas.microsoft.com/office/drawing/2014/main" id="{33DA4B8E-F557-4047-B721-F85CC21D5085}"/>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2" name="TextBox 21">
          <a:extLst>
            <a:ext uri="{FF2B5EF4-FFF2-40B4-BE49-F238E27FC236}">
              <a16:creationId xmlns:a16="http://schemas.microsoft.com/office/drawing/2014/main" id="{0C379377-55D4-4398-9EE1-95698D2F89E2}"/>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 name="TextBox 22">
          <a:extLst>
            <a:ext uri="{FF2B5EF4-FFF2-40B4-BE49-F238E27FC236}">
              <a16:creationId xmlns:a16="http://schemas.microsoft.com/office/drawing/2014/main" id="{7222AC6B-7FEE-40EF-B7B5-E14CAC300F3B}"/>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4" name="TextBox 23">
          <a:extLst>
            <a:ext uri="{FF2B5EF4-FFF2-40B4-BE49-F238E27FC236}">
              <a16:creationId xmlns:a16="http://schemas.microsoft.com/office/drawing/2014/main" id="{54E6A674-DCEC-482C-A73C-F65DA185A641}"/>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5" name="TextBox 24">
          <a:extLst>
            <a:ext uri="{FF2B5EF4-FFF2-40B4-BE49-F238E27FC236}">
              <a16:creationId xmlns:a16="http://schemas.microsoft.com/office/drawing/2014/main" id="{297E0685-60AD-48F5-AD7D-C9787E8B0755}"/>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6" name="TextBox 25">
          <a:extLst>
            <a:ext uri="{FF2B5EF4-FFF2-40B4-BE49-F238E27FC236}">
              <a16:creationId xmlns:a16="http://schemas.microsoft.com/office/drawing/2014/main" id="{0162EDEF-ED1D-48E2-888C-72825125504B}"/>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7" name="TextBox 26">
          <a:extLst>
            <a:ext uri="{FF2B5EF4-FFF2-40B4-BE49-F238E27FC236}">
              <a16:creationId xmlns:a16="http://schemas.microsoft.com/office/drawing/2014/main" id="{04210054-BE54-46DB-93CC-26C4800F9222}"/>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8" name="TextBox 27">
          <a:extLst>
            <a:ext uri="{FF2B5EF4-FFF2-40B4-BE49-F238E27FC236}">
              <a16:creationId xmlns:a16="http://schemas.microsoft.com/office/drawing/2014/main" id="{09D640B2-B363-4A92-968A-C7AC69D16BFC}"/>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9" name="TextBox 28">
          <a:extLst>
            <a:ext uri="{FF2B5EF4-FFF2-40B4-BE49-F238E27FC236}">
              <a16:creationId xmlns:a16="http://schemas.microsoft.com/office/drawing/2014/main" id="{D9580105-A82C-4AA5-8251-54BC8C2972AC}"/>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30" name="TextBox 29">
          <a:extLst>
            <a:ext uri="{FF2B5EF4-FFF2-40B4-BE49-F238E27FC236}">
              <a16:creationId xmlns:a16="http://schemas.microsoft.com/office/drawing/2014/main" id="{2D4202E7-A94E-47FA-BA35-527CA542E315}"/>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31" name="TextBox 30">
          <a:extLst>
            <a:ext uri="{FF2B5EF4-FFF2-40B4-BE49-F238E27FC236}">
              <a16:creationId xmlns:a16="http://schemas.microsoft.com/office/drawing/2014/main" id="{767EAE6E-8BD3-4F32-927D-78DF1D20DF6F}"/>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32" name="TextBox 31">
          <a:extLst>
            <a:ext uri="{FF2B5EF4-FFF2-40B4-BE49-F238E27FC236}">
              <a16:creationId xmlns:a16="http://schemas.microsoft.com/office/drawing/2014/main" id="{7B6D00F8-2818-4F30-94A1-238485D1B47B}"/>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33" name="TextBox 32">
          <a:extLst>
            <a:ext uri="{FF2B5EF4-FFF2-40B4-BE49-F238E27FC236}">
              <a16:creationId xmlns:a16="http://schemas.microsoft.com/office/drawing/2014/main" id="{ACAC58FC-4FE2-42DA-99B9-B68F3A9E378B}"/>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34" name="TextBox 33">
          <a:extLst>
            <a:ext uri="{FF2B5EF4-FFF2-40B4-BE49-F238E27FC236}">
              <a16:creationId xmlns:a16="http://schemas.microsoft.com/office/drawing/2014/main" id="{47DDAF0C-A880-463B-A6F4-30F4CDC736F9}"/>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35" name="TextBox 34">
          <a:extLst>
            <a:ext uri="{FF2B5EF4-FFF2-40B4-BE49-F238E27FC236}">
              <a16:creationId xmlns:a16="http://schemas.microsoft.com/office/drawing/2014/main" id="{3A9F3742-77DB-4625-8ADA-5569BE0ABA25}"/>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36" name="TextBox 35">
          <a:extLst>
            <a:ext uri="{FF2B5EF4-FFF2-40B4-BE49-F238E27FC236}">
              <a16:creationId xmlns:a16="http://schemas.microsoft.com/office/drawing/2014/main" id="{DDC242BF-D397-4BB1-87C9-F13480700E64}"/>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37" name="TextBox 36">
          <a:extLst>
            <a:ext uri="{FF2B5EF4-FFF2-40B4-BE49-F238E27FC236}">
              <a16:creationId xmlns:a16="http://schemas.microsoft.com/office/drawing/2014/main" id="{303B97B0-193F-490F-B2B1-226433DE1459}"/>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38" name="TextBox 37">
          <a:extLst>
            <a:ext uri="{FF2B5EF4-FFF2-40B4-BE49-F238E27FC236}">
              <a16:creationId xmlns:a16="http://schemas.microsoft.com/office/drawing/2014/main" id="{EAB04C21-1D78-4E99-BFC2-6A580E30AF68}"/>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39" name="TextBox 38">
          <a:extLst>
            <a:ext uri="{FF2B5EF4-FFF2-40B4-BE49-F238E27FC236}">
              <a16:creationId xmlns:a16="http://schemas.microsoft.com/office/drawing/2014/main" id="{0543580C-5BDB-4B04-93D4-CAFE2C8721B3}"/>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40" name="TextBox 39">
          <a:extLst>
            <a:ext uri="{FF2B5EF4-FFF2-40B4-BE49-F238E27FC236}">
              <a16:creationId xmlns:a16="http://schemas.microsoft.com/office/drawing/2014/main" id="{35B8F0BB-AB7F-41EC-8A09-68E9D4CC43DA}"/>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41" name="TextBox 40">
          <a:extLst>
            <a:ext uri="{FF2B5EF4-FFF2-40B4-BE49-F238E27FC236}">
              <a16:creationId xmlns:a16="http://schemas.microsoft.com/office/drawing/2014/main" id="{0649B9FC-1030-46BC-997D-45801406471A}"/>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42" name="TextBox 41">
          <a:extLst>
            <a:ext uri="{FF2B5EF4-FFF2-40B4-BE49-F238E27FC236}">
              <a16:creationId xmlns:a16="http://schemas.microsoft.com/office/drawing/2014/main" id="{ACD1E8A0-89ED-4811-89A9-2A860DFEFDE7}"/>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43" name="TextBox 42">
          <a:extLst>
            <a:ext uri="{FF2B5EF4-FFF2-40B4-BE49-F238E27FC236}">
              <a16:creationId xmlns:a16="http://schemas.microsoft.com/office/drawing/2014/main" id="{618F5737-B4BA-4B04-875C-3966D8BC0EF4}"/>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44" name="TextBox 43">
          <a:extLst>
            <a:ext uri="{FF2B5EF4-FFF2-40B4-BE49-F238E27FC236}">
              <a16:creationId xmlns:a16="http://schemas.microsoft.com/office/drawing/2014/main" id="{AF8D259E-A85D-46F9-ACD3-A35FF447BA42}"/>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45" name="TextBox 44">
          <a:extLst>
            <a:ext uri="{FF2B5EF4-FFF2-40B4-BE49-F238E27FC236}">
              <a16:creationId xmlns:a16="http://schemas.microsoft.com/office/drawing/2014/main" id="{DBB73944-218F-442E-AD2D-C95174088D51}"/>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46" name="TextBox 45">
          <a:extLst>
            <a:ext uri="{FF2B5EF4-FFF2-40B4-BE49-F238E27FC236}">
              <a16:creationId xmlns:a16="http://schemas.microsoft.com/office/drawing/2014/main" id="{3EBA17E0-7264-474E-821C-186675D30D62}"/>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47" name="TextBox 46">
          <a:extLst>
            <a:ext uri="{FF2B5EF4-FFF2-40B4-BE49-F238E27FC236}">
              <a16:creationId xmlns:a16="http://schemas.microsoft.com/office/drawing/2014/main" id="{E6F66AB8-E451-4C2E-AEDA-CE196F097312}"/>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48" name="TextBox 47">
          <a:extLst>
            <a:ext uri="{FF2B5EF4-FFF2-40B4-BE49-F238E27FC236}">
              <a16:creationId xmlns:a16="http://schemas.microsoft.com/office/drawing/2014/main" id="{C3221A2A-551E-4008-9FC8-83F3023B2DAA}"/>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49" name="TextBox 48">
          <a:extLst>
            <a:ext uri="{FF2B5EF4-FFF2-40B4-BE49-F238E27FC236}">
              <a16:creationId xmlns:a16="http://schemas.microsoft.com/office/drawing/2014/main" id="{0E902FF4-6171-41D6-803F-086CD66BA932}"/>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50" name="TextBox 49">
          <a:extLst>
            <a:ext uri="{FF2B5EF4-FFF2-40B4-BE49-F238E27FC236}">
              <a16:creationId xmlns:a16="http://schemas.microsoft.com/office/drawing/2014/main" id="{059643D9-53DB-471A-9CA5-30E2596205AA}"/>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51" name="TextBox 50">
          <a:extLst>
            <a:ext uri="{FF2B5EF4-FFF2-40B4-BE49-F238E27FC236}">
              <a16:creationId xmlns:a16="http://schemas.microsoft.com/office/drawing/2014/main" id="{65BE63BC-695B-4C8F-9CA5-2535EBA7042F}"/>
            </a:ext>
          </a:extLst>
        </xdr:cNvPr>
        <xdr:cNvSpPr txBox="1"/>
      </xdr:nvSpPr>
      <xdr:spPr>
        <a:xfrm>
          <a:off x="5755216" y="722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2" name="TextBox 51">
          <a:extLst>
            <a:ext uri="{FF2B5EF4-FFF2-40B4-BE49-F238E27FC236}">
              <a16:creationId xmlns:a16="http://schemas.microsoft.com/office/drawing/2014/main" id="{12A8BA12-E778-49BD-AC18-600C75293FD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3" name="TextBox 52">
          <a:extLst>
            <a:ext uri="{FF2B5EF4-FFF2-40B4-BE49-F238E27FC236}">
              <a16:creationId xmlns:a16="http://schemas.microsoft.com/office/drawing/2014/main" id="{5D252134-7B8F-4724-86A2-AF5FED14216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4" name="TextBox 53">
          <a:extLst>
            <a:ext uri="{FF2B5EF4-FFF2-40B4-BE49-F238E27FC236}">
              <a16:creationId xmlns:a16="http://schemas.microsoft.com/office/drawing/2014/main" id="{63E35553-3432-4F42-9089-674DCE1911D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5" name="TextBox 54">
          <a:extLst>
            <a:ext uri="{FF2B5EF4-FFF2-40B4-BE49-F238E27FC236}">
              <a16:creationId xmlns:a16="http://schemas.microsoft.com/office/drawing/2014/main" id="{3C6ED5B5-5295-46F4-B8A7-6A783A201CF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6" name="TextBox 55">
          <a:extLst>
            <a:ext uri="{FF2B5EF4-FFF2-40B4-BE49-F238E27FC236}">
              <a16:creationId xmlns:a16="http://schemas.microsoft.com/office/drawing/2014/main" id="{35B2C49B-B395-4174-9015-60A287F58C5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7" name="TextBox 56">
          <a:extLst>
            <a:ext uri="{FF2B5EF4-FFF2-40B4-BE49-F238E27FC236}">
              <a16:creationId xmlns:a16="http://schemas.microsoft.com/office/drawing/2014/main" id="{ADA2795E-79FF-4C7C-A3D1-02656BA904F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8" name="TextBox 57">
          <a:extLst>
            <a:ext uri="{FF2B5EF4-FFF2-40B4-BE49-F238E27FC236}">
              <a16:creationId xmlns:a16="http://schemas.microsoft.com/office/drawing/2014/main" id="{9428D76D-79FD-49FC-83B3-0D4312A29B5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9" name="TextBox 58">
          <a:extLst>
            <a:ext uri="{FF2B5EF4-FFF2-40B4-BE49-F238E27FC236}">
              <a16:creationId xmlns:a16="http://schemas.microsoft.com/office/drawing/2014/main" id="{7D3EEF0E-0971-4C53-823C-EAA15A8F067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0" name="TextBox 59">
          <a:extLst>
            <a:ext uri="{FF2B5EF4-FFF2-40B4-BE49-F238E27FC236}">
              <a16:creationId xmlns:a16="http://schemas.microsoft.com/office/drawing/2014/main" id="{5590A845-55AD-4336-83F7-262AFEADDCB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1" name="TextBox 60">
          <a:extLst>
            <a:ext uri="{FF2B5EF4-FFF2-40B4-BE49-F238E27FC236}">
              <a16:creationId xmlns:a16="http://schemas.microsoft.com/office/drawing/2014/main" id="{674E30F8-7239-4242-B79A-1E96E7648CF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2" name="TextBox 61">
          <a:extLst>
            <a:ext uri="{FF2B5EF4-FFF2-40B4-BE49-F238E27FC236}">
              <a16:creationId xmlns:a16="http://schemas.microsoft.com/office/drawing/2014/main" id="{304CD464-763D-46AC-8613-5A5EB85574C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3" name="TextBox 62">
          <a:extLst>
            <a:ext uri="{FF2B5EF4-FFF2-40B4-BE49-F238E27FC236}">
              <a16:creationId xmlns:a16="http://schemas.microsoft.com/office/drawing/2014/main" id="{80253E62-4D37-4103-B45E-80E3AB9F87E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4" name="TextBox 63">
          <a:extLst>
            <a:ext uri="{FF2B5EF4-FFF2-40B4-BE49-F238E27FC236}">
              <a16:creationId xmlns:a16="http://schemas.microsoft.com/office/drawing/2014/main" id="{FAB94435-8FE3-4F0D-BE81-0909FAA6EBC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5" name="TextBox 64">
          <a:extLst>
            <a:ext uri="{FF2B5EF4-FFF2-40B4-BE49-F238E27FC236}">
              <a16:creationId xmlns:a16="http://schemas.microsoft.com/office/drawing/2014/main" id="{EB8FCC5B-E27F-437A-A346-855D661AD36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6" name="TextBox 65">
          <a:extLst>
            <a:ext uri="{FF2B5EF4-FFF2-40B4-BE49-F238E27FC236}">
              <a16:creationId xmlns:a16="http://schemas.microsoft.com/office/drawing/2014/main" id="{A500B691-53EB-4A3D-AC96-39ED6B1BB2D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7" name="TextBox 66">
          <a:extLst>
            <a:ext uri="{FF2B5EF4-FFF2-40B4-BE49-F238E27FC236}">
              <a16:creationId xmlns:a16="http://schemas.microsoft.com/office/drawing/2014/main" id="{43C7AC00-32AD-484F-A97C-0F979ED4DF2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8" name="TextBox 67">
          <a:extLst>
            <a:ext uri="{FF2B5EF4-FFF2-40B4-BE49-F238E27FC236}">
              <a16:creationId xmlns:a16="http://schemas.microsoft.com/office/drawing/2014/main" id="{97EF5D31-FA4E-4886-86E6-52C36E5AACA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9" name="TextBox 68">
          <a:extLst>
            <a:ext uri="{FF2B5EF4-FFF2-40B4-BE49-F238E27FC236}">
              <a16:creationId xmlns:a16="http://schemas.microsoft.com/office/drawing/2014/main" id="{FC934FC8-E7BA-44C9-A314-631115C6802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0" name="TextBox 69">
          <a:extLst>
            <a:ext uri="{FF2B5EF4-FFF2-40B4-BE49-F238E27FC236}">
              <a16:creationId xmlns:a16="http://schemas.microsoft.com/office/drawing/2014/main" id="{566B809D-D31B-486E-8F43-1955BD7F38E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1" name="TextBox 70">
          <a:extLst>
            <a:ext uri="{FF2B5EF4-FFF2-40B4-BE49-F238E27FC236}">
              <a16:creationId xmlns:a16="http://schemas.microsoft.com/office/drawing/2014/main" id="{EF10AD79-FCC7-4BF3-AD1E-D7C72DEFC9B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2" name="TextBox 71">
          <a:extLst>
            <a:ext uri="{FF2B5EF4-FFF2-40B4-BE49-F238E27FC236}">
              <a16:creationId xmlns:a16="http://schemas.microsoft.com/office/drawing/2014/main" id="{5E7489D9-AA1F-42C6-97A1-046905B0053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3" name="TextBox 72">
          <a:extLst>
            <a:ext uri="{FF2B5EF4-FFF2-40B4-BE49-F238E27FC236}">
              <a16:creationId xmlns:a16="http://schemas.microsoft.com/office/drawing/2014/main" id="{714249E8-2AC4-4341-AEE0-EBC6DDE1CE1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4" name="TextBox 73">
          <a:extLst>
            <a:ext uri="{FF2B5EF4-FFF2-40B4-BE49-F238E27FC236}">
              <a16:creationId xmlns:a16="http://schemas.microsoft.com/office/drawing/2014/main" id="{253F5140-92DA-40E6-A1A9-49D3B0AC4A4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5" name="TextBox 74">
          <a:extLst>
            <a:ext uri="{FF2B5EF4-FFF2-40B4-BE49-F238E27FC236}">
              <a16:creationId xmlns:a16="http://schemas.microsoft.com/office/drawing/2014/main" id="{539468CC-2FF5-4404-B09B-992831814EF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6" name="TextBox 75">
          <a:extLst>
            <a:ext uri="{FF2B5EF4-FFF2-40B4-BE49-F238E27FC236}">
              <a16:creationId xmlns:a16="http://schemas.microsoft.com/office/drawing/2014/main" id="{7C519AC6-84F8-4A92-BD37-096C709E427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7" name="TextBox 76">
          <a:extLst>
            <a:ext uri="{FF2B5EF4-FFF2-40B4-BE49-F238E27FC236}">
              <a16:creationId xmlns:a16="http://schemas.microsoft.com/office/drawing/2014/main" id="{A5CB8536-6298-4074-8674-2AD4B7C2B4A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8" name="TextBox 77">
          <a:extLst>
            <a:ext uri="{FF2B5EF4-FFF2-40B4-BE49-F238E27FC236}">
              <a16:creationId xmlns:a16="http://schemas.microsoft.com/office/drawing/2014/main" id="{71DBD4B8-F37D-465C-A100-A266C63E3E2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9" name="TextBox 78">
          <a:extLst>
            <a:ext uri="{FF2B5EF4-FFF2-40B4-BE49-F238E27FC236}">
              <a16:creationId xmlns:a16="http://schemas.microsoft.com/office/drawing/2014/main" id="{A252298B-7E71-48EE-9993-A8038FC6D5A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0" name="TextBox 79">
          <a:extLst>
            <a:ext uri="{FF2B5EF4-FFF2-40B4-BE49-F238E27FC236}">
              <a16:creationId xmlns:a16="http://schemas.microsoft.com/office/drawing/2014/main" id="{1281AE64-BFEA-4E8A-BAA2-59FE3C512DF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1" name="TextBox 80">
          <a:extLst>
            <a:ext uri="{FF2B5EF4-FFF2-40B4-BE49-F238E27FC236}">
              <a16:creationId xmlns:a16="http://schemas.microsoft.com/office/drawing/2014/main" id="{D988B47D-FEAB-413C-9BE8-9FC4B9F32CC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2" name="TextBox 81">
          <a:extLst>
            <a:ext uri="{FF2B5EF4-FFF2-40B4-BE49-F238E27FC236}">
              <a16:creationId xmlns:a16="http://schemas.microsoft.com/office/drawing/2014/main" id="{C72FAA8A-51B7-46E5-ACC5-E58604DD495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3" name="TextBox 82">
          <a:extLst>
            <a:ext uri="{FF2B5EF4-FFF2-40B4-BE49-F238E27FC236}">
              <a16:creationId xmlns:a16="http://schemas.microsoft.com/office/drawing/2014/main" id="{45E312E3-B784-4D84-8A30-D3A3E83210F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4" name="TextBox 83">
          <a:extLst>
            <a:ext uri="{FF2B5EF4-FFF2-40B4-BE49-F238E27FC236}">
              <a16:creationId xmlns:a16="http://schemas.microsoft.com/office/drawing/2014/main" id="{2D65BF25-7E73-462B-88D9-D78A50504AF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5" name="TextBox 84">
          <a:extLst>
            <a:ext uri="{FF2B5EF4-FFF2-40B4-BE49-F238E27FC236}">
              <a16:creationId xmlns:a16="http://schemas.microsoft.com/office/drawing/2014/main" id="{BB2CD689-2879-44F7-9571-1F113F8CD76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6" name="TextBox 85">
          <a:extLst>
            <a:ext uri="{FF2B5EF4-FFF2-40B4-BE49-F238E27FC236}">
              <a16:creationId xmlns:a16="http://schemas.microsoft.com/office/drawing/2014/main" id="{E93669EA-3680-4AE9-B2A4-FB8DEB5FCD4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7" name="TextBox 86">
          <a:extLst>
            <a:ext uri="{FF2B5EF4-FFF2-40B4-BE49-F238E27FC236}">
              <a16:creationId xmlns:a16="http://schemas.microsoft.com/office/drawing/2014/main" id="{BA97CBC4-3AAD-4A3C-A9A5-8A64108147F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8" name="TextBox 87">
          <a:extLst>
            <a:ext uri="{FF2B5EF4-FFF2-40B4-BE49-F238E27FC236}">
              <a16:creationId xmlns:a16="http://schemas.microsoft.com/office/drawing/2014/main" id="{BC0EB074-05F3-43DE-BAD0-1D1D253E338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9" name="TextBox 88">
          <a:extLst>
            <a:ext uri="{FF2B5EF4-FFF2-40B4-BE49-F238E27FC236}">
              <a16:creationId xmlns:a16="http://schemas.microsoft.com/office/drawing/2014/main" id="{D8A4490A-3191-4225-A4AB-A598A094EEC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0" name="TextBox 89">
          <a:extLst>
            <a:ext uri="{FF2B5EF4-FFF2-40B4-BE49-F238E27FC236}">
              <a16:creationId xmlns:a16="http://schemas.microsoft.com/office/drawing/2014/main" id="{33A85484-DF82-4A2B-B313-AF24790F9C8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1" name="TextBox 90">
          <a:extLst>
            <a:ext uri="{FF2B5EF4-FFF2-40B4-BE49-F238E27FC236}">
              <a16:creationId xmlns:a16="http://schemas.microsoft.com/office/drawing/2014/main" id="{570FBED0-3CB9-4019-8504-5F62FAF13AC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2" name="TextBox 91">
          <a:extLst>
            <a:ext uri="{FF2B5EF4-FFF2-40B4-BE49-F238E27FC236}">
              <a16:creationId xmlns:a16="http://schemas.microsoft.com/office/drawing/2014/main" id="{186476E2-E651-4509-9166-77E18ADE951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3" name="TextBox 92">
          <a:extLst>
            <a:ext uri="{FF2B5EF4-FFF2-40B4-BE49-F238E27FC236}">
              <a16:creationId xmlns:a16="http://schemas.microsoft.com/office/drawing/2014/main" id="{C70E16E9-493C-4B9F-89EB-7B01437CFF8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4" name="TextBox 93">
          <a:extLst>
            <a:ext uri="{FF2B5EF4-FFF2-40B4-BE49-F238E27FC236}">
              <a16:creationId xmlns:a16="http://schemas.microsoft.com/office/drawing/2014/main" id="{C0FE4F60-E4AE-4B3F-B0EA-168547B9632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5" name="TextBox 94">
          <a:extLst>
            <a:ext uri="{FF2B5EF4-FFF2-40B4-BE49-F238E27FC236}">
              <a16:creationId xmlns:a16="http://schemas.microsoft.com/office/drawing/2014/main" id="{E1A02F61-A03C-45DE-9AAF-A496744FCF5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6" name="TextBox 95">
          <a:extLst>
            <a:ext uri="{FF2B5EF4-FFF2-40B4-BE49-F238E27FC236}">
              <a16:creationId xmlns:a16="http://schemas.microsoft.com/office/drawing/2014/main" id="{FCFE119D-7DAF-4F23-BFB2-2BA0FD9E268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7" name="TextBox 96">
          <a:extLst>
            <a:ext uri="{FF2B5EF4-FFF2-40B4-BE49-F238E27FC236}">
              <a16:creationId xmlns:a16="http://schemas.microsoft.com/office/drawing/2014/main" id="{203D825B-5497-4A6A-86DA-A617D54639C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8" name="TextBox 97">
          <a:extLst>
            <a:ext uri="{FF2B5EF4-FFF2-40B4-BE49-F238E27FC236}">
              <a16:creationId xmlns:a16="http://schemas.microsoft.com/office/drawing/2014/main" id="{D2CB2C95-378C-4ED5-831F-8DE410676F4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9" name="TextBox 98">
          <a:extLst>
            <a:ext uri="{FF2B5EF4-FFF2-40B4-BE49-F238E27FC236}">
              <a16:creationId xmlns:a16="http://schemas.microsoft.com/office/drawing/2014/main" id="{6E702439-32BD-4DAA-A05B-2840BBE7098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0" name="TextBox 99">
          <a:extLst>
            <a:ext uri="{FF2B5EF4-FFF2-40B4-BE49-F238E27FC236}">
              <a16:creationId xmlns:a16="http://schemas.microsoft.com/office/drawing/2014/main" id="{8F38E465-FC73-41C5-A04F-8D21F270833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1" name="TextBox 100">
          <a:extLst>
            <a:ext uri="{FF2B5EF4-FFF2-40B4-BE49-F238E27FC236}">
              <a16:creationId xmlns:a16="http://schemas.microsoft.com/office/drawing/2014/main" id="{9EE5F0BA-C644-4C13-B634-B8E41CB02A5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2" name="TextBox 101">
          <a:extLst>
            <a:ext uri="{FF2B5EF4-FFF2-40B4-BE49-F238E27FC236}">
              <a16:creationId xmlns:a16="http://schemas.microsoft.com/office/drawing/2014/main" id="{1E900171-D824-48D6-A0CA-AA35CD6C906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3" name="TextBox 102">
          <a:extLst>
            <a:ext uri="{FF2B5EF4-FFF2-40B4-BE49-F238E27FC236}">
              <a16:creationId xmlns:a16="http://schemas.microsoft.com/office/drawing/2014/main" id="{FB1AB844-210E-4978-964D-BD544075D83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4" name="TextBox 103">
          <a:extLst>
            <a:ext uri="{FF2B5EF4-FFF2-40B4-BE49-F238E27FC236}">
              <a16:creationId xmlns:a16="http://schemas.microsoft.com/office/drawing/2014/main" id="{2E4AE9F3-F4F2-4721-865E-E0224161FCA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5" name="TextBox 104">
          <a:extLst>
            <a:ext uri="{FF2B5EF4-FFF2-40B4-BE49-F238E27FC236}">
              <a16:creationId xmlns:a16="http://schemas.microsoft.com/office/drawing/2014/main" id="{6EAC7554-F967-4AE7-B4AA-AEFA21284CD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6" name="TextBox 105">
          <a:extLst>
            <a:ext uri="{FF2B5EF4-FFF2-40B4-BE49-F238E27FC236}">
              <a16:creationId xmlns:a16="http://schemas.microsoft.com/office/drawing/2014/main" id="{AC2D5526-DD1E-45CA-81FB-232165A807F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7" name="TextBox 106">
          <a:extLst>
            <a:ext uri="{FF2B5EF4-FFF2-40B4-BE49-F238E27FC236}">
              <a16:creationId xmlns:a16="http://schemas.microsoft.com/office/drawing/2014/main" id="{A2E39E8A-5F97-4EE5-842B-11A4B000DFB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8" name="TextBox 107">
          <a:extLst>
            <a:ext uri="{FF2B5EF4-FFF2-40B4-BE49-F238E27FC236}">
              <a16:creationId xmlns:a16="http://schemas.microsoft.com/office/drawing/2014/main" id="{2E586746-32B0-40A7-9FB9-81E6AA46A75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9" name="TextBox 108">
          <a:extLst>
            <a:ext uri="{FF2B5EF4-FFF2-40B4-BE49-F238E27FC236}">
              <a16:creationId xmlns:a16="http://schemas.microsoft.com/office/drawing/2014/main" id="{320CFD75-6CC0-4AB3-9D15-3AF82001982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0" name="TextBox 109">
          <a:extLst>
            <a:ext uri="{FF2B5EF4-FFF2-40B4-BE49-F238E27FC236}">
              <a16:creationId xmlns:a16="http://schemas.microsoft.com/office/drawing/2014/main" id="{B3A56285-E451-482E-AC1E-F6FB7A2C085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1" name="TextBox 110">
          <a:extLst>
            <a:ext uri="{FF2B5EF4-FFF2-40B4-BE49-F238E27FC236}">
              <a16:creationId xmlns:a16="http://schemas.microsoft.com/office/drawing/2014/main" id="{F94C1724-694F-4290-900C-E3BFBB05EC2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2" name="TextBox 111">
          <a:extLst>
            <a:ext uri="{FF2B5EF4-FFF2-40B4-BE49-F238E27FC236}">
              <a16:creationId xmlns:a16="http://schemas.microsoft.com/office/drawing/2014/main" id="{4BF16B2A-4997-4741-A36C-46E17A631EE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3" name="TextBox 112">
          <a:extLst>
            <a:ext uri="{FF2B5EF4-FFF2-40B4-BE49-F238E27FC236}">
              <a16:creationId xmlns:a16="http://schemas.microsoft.com/office/drawing/2014/main" id="{672D2D8F-E554-49E3-9A68-833F3C8A74D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4" name="TextBox 113">
          <a:extLst>
            <a:ext uri="{FF2B5EF4-FFF2-40B4-BE49-F238E27FC236}">
              <a16:creationId xmlns:a16="http://schemas.microsoft.com/office/drawing/2014/main" id="{F3407386-F455-4DE9-AAE4-D2532E048F2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5" name="TextBox 114">
          <a:extLst>
            <a:ext uri="{FF2B5EF4-FFF2-40B4-BE49-F238E27FC236}">
              <a16:creationId xmlns:a16="http://schemas.microsoft.com/office/drawing/2014/main" id="{2C8FEAF6-DF23-4594-A200-6E866A4F18C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6" name="TextBox 115">
          <a:extLst>
            <a:ext uri="{FF2B5EF4-FFF2-40B4-BE49-F238E27FC236}">
              <a16:creationId xmlns:a16="http://schemas.microsoft.com/office/drawing/2014/main" id="{E13E6016-C4F6-4579-9D88-5D5FFEECB87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7" name="TextBox 116">
          <a:extLst>
            <a:ext uri="{FF2B5EF4-FFF2-40B4-BE49-F238E27FC236}">
              <a16:creationId xmlns:a16="http://schemas.microsoft.com/office/drawing/2014/main" id="{7D7D14A7-E711-4E1D-A526-AF2E07629C4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8" name="TextBox 117">
          <a:extLst>
            <a:ext uri="{FF2B5EF4-FFF2-40B4-BE49-F238E27FC236}">
              <a16:creationId xmlns:a16="http://schemas.microsoft.com/office/drawing/2014/main" id="{6656E8D7-3F25-4D85-AC95-09F37A4E993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9" name="TextBox 118">
          <a:extLst>
            <a:ext uri="{FF2B5EF4-FFF2-40B4-BE49-F238E27FC236}">
              <a16:creationId xmlns:a16="http://schemas.microsoft.com/office/drawing/2014/main" id="{92A39793-7412-4E9C-925F-F8A0F9B348B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0" name="TextBox 119">
          <a:extLst>
            <a:ext uri="{FF2B5EF4-FFF2-40B4-BE49-F238E27FC236}">
              <a16:creationId xmlns:a16="http://schemas.microsoft.com/office/drawing/2014/main" id="{43959ABD-65B1-43A4-9247-4B99C895490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1" name="TextBox 120">
          <a:extLst>
            <a:ext uri="{FF2B5EF4-FFF2-40B4-BE49-F238E27FC236}">
              <a16:creationId xmlns:a16="http://schemas.microsoft.com/office/drawing/2014/main" id="{96F6E7E7-72A6-4BF3-9BC1-F548BC34211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2" name="TextBox 121">
          <a:extLst>
            <a:ext uri="{FF2B5EF4-FFF2-40B4-BE49-F238E27FC236}">
              <a16:creationId xmlns:a16="http://schemas.microsoft.com/office/drawing/2014/main" id="{6FC2FECF-751C-4C4E-BDF4-6F07C957901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3" name="TextBox 122">
          <a:extLst>
            <a:ext uri="{FF2B5EF4-FFF2-40B4-BE49-F238E27FC236}">
              <a16:creationId xmlns:a16="http://schemas.microsoft.com/office/drawing/2014/main" id="{FF2340B3-ACCF-4D5A-86BE-FC925C438B0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4" name="TextBox 123">
          <a:extLst>
            <a:ext uri="{FF2B5EF4-FFF2-40B4-BE49-F238E27FC236}">
              <a16:creationId xmlns:a16="http://schemas.microsoft.com/office/drawing/2014/main" id="{1DBCF553-FA4B-433E-A1C2-3A8D3EF3DA9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5" name="TextBox 124">
          <a:extLst>
            <a:ext uri="{FF2B5EF4-FFF2-40B4-BE49-F238E27FC236}">
              <a16:creationId xmlns:a16="http://schemas.microsoft.com/office/drawing/2014/main" id="{18F38044-639C-4BC7-BD10-FB530AC7144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6" name="TextBox 125">
          <a:extLst>
            <a:ext uri="{FF2B5EF4-FFF2-40B4-BE49-F238E27FC236}">
              <a16:creationId xmlns:a16="http://schemas.microsoft.com/office/drawing/2014/main" id="{ED8D09AF-C812-4E0D-BBFE-443DE7A10BB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7" name="TextBox 126">
          <a:extLst>
            <a:ext uri="{FF2B5EF4-FFF2-40B4-BE49-F238E27FC236}">
              <a16:creationId xmlns:a16="http://schemas.microsoft.com/office/drawing/2014/main" id="{67472162-F1BA-4A60-B2F5-28AFA5B246C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8" name="TextBox 127">
          <a:extLst>
            <a:ext uri="{FF2B5EF4-FFF2-40B4-BE49-F238E27FC236}">
              <a16:creationId xmlns:a16="http://schemas.microsoft.com/office/drawing/2014/main" id="{EFBEC1C8-FF8D-4738-A04F-CA2DFC7B773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9" name="TextBox 128">
          <a:extLst>
            <a:ext uri="{FF2B5EF4-FFF2-40B4-BE49-F238E27FC236}">
              <a16:creationId xmlns:a16="http://schemas.microsoft.com/office/drawing/2014/main" id="{51CBD39F-EA8F-42EC-AB32-6A83B59E14B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0" name="TextBox 129">
          <a:extLst>
            <a:ext uri="{FF2B5EF4-FFF2-40B4-BE49-F238E27FC236}">
              <a16:creationId xmlns:a16="http://schemas.microsoft.com/office/drawing/2014/main" id="{4C75C1AF-0B76-4E2B-A3CC-2F30C3F16EA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1" name="TextBox 130">
          <a:extLst>
            <a:ext uri="{FF2B5EF4-FFF2-40B4-BE49-F238E27FC236}">
              <a16:creationId xmlns:a16="http://schemas.microsoft.com/office/drawing/2014/main" id="{6054E26B-2EE3-4117-9B3E-2F355F4B91A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2" name="TextBox 131">
          <a:extLst>
            <a:ext uri="{FF2B5EF4-FFF2-40B4-BE49-F238E27FC236}">
              <a16:creationId xmlns:a16="http://schemas.microsoft.com/office/drawing/2014/main" id="{CAB343D9-5212-41FA-9FC9-4E224079FFA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3" name="TextBox 132">
          <a:extLst>
            <a:ext uri="{FF2B5EF4-FFF2-40B4-BE49-F238E27FC236}">
              <a16:creationId xmlns:a16="http://schemas.microsoft.com/office/drawing/2014/main" id="{030E73F6-EC53-4CA9-A40E-C6A14959BE0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4" name="TextBox 133">
          <a:extLst>
            <a:ext uri="{FF2B5EF4-FFF2-40B4-BE49-F238E27FC236}">
              <a16:creationId xmlns:a16="http://schemas.microsoft.com/office/drawing/2014/main" id="{24EC57F1-A50A-4B72-9567-EF2EB566CB1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5" name="TextBox 134">
          <a:extLst>
            <a:ext uri="{FF2B5EF4-FFF2-40B4-BE49-F238E27FC236}">
              <a16:creationId xmlns:a16="http://schemas.microsoft.com/office/drawing/2014/main" id="{DC464624-EA5C-4166-9B68-28F4224FB98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6" name="TextBox 135">
          <a:extLst>
            <a:ext uri="{FF2B5EF4-FFF2-40B4-BE49-F238E27FC236}">
              <a16:creationId xmlns:a16="http://schemas.microsoft.com/office/drawing/2014/main" id="{7B8FCA50-42AB-437A-A0B9-A52152076D2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7" name="TextBox 136">
          <a:extLst>
            <a:ext uri="{FF2B5EF4-FFF2-40B4-BE49-F238E27FC236}">
              <a16:creationId xmlns:a16="http://schemas.microsoft.com/office/drawing/2014/main" id="{E0660BB3-31BC-4C7C-B032-04FA9CAE430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8" name="TextBox 137">
          <a:extLst>
            <a:ext uri="{FF2B5EF4-FFF2-40B4-BE49-F238E27FC236}">
              <a16:creationId xmlns:a16="http://schemas.microsoft.com/office/drawing/2014/main" id="{2D4DF2FC-B2CB-4568-8602-638462F55F8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9" name="TextBox 138">
          <a:extLst>
            <a:ext uri="{FF2B5EF4-FFF2-40B4-BE49-F238E27FC236}">
              <a16:creationId xmlns:a16="http://schemas.microsoft.com/office/drawing/2014/main" id="{5A9EEC5D-3606-42A6-9977-39722891F3B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40" name="TextBox 139">
          <a:extLst>
            <a:ext uri="{FF2B5EF4-FFF2-40B4-BE49-F238E27FC236}">
              <a16:creationId xmlns:a16="http://schemas.microsoft.com/office/drawing/2014/main" id="{96E6238A-52A0-4A25-AD6F-2F9082ACAE9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41" name="TextBox 140">
          <a:extLst>
            <a:ext uri="{FF2B5EF4-FFF2-40B4-BE49-F238E27FC236}">
              <a16:creationId xmlns:a16="http://schemas.microsoft.com/office/drawing/2014/main" id="{A108DEDD-CE6C-4491-BF58-B73A46A11A9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42" name="TextBox 141">
          <a:extLst>
            <a:ext uri="{FF2B5EF4-FFF2-40B4-BE49-F238E27FC236}">
              <a16:creationId xmlns:a16="http://schemas.microsoft.com/office/drawing/2014/main" id="{1302DEC9-8B6A-4401-8E4C-C54FA5CFDC6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43" name="TextBox 142">
          <a:extLst>
            <a:ext uri="{FF2B5EF4-FFF2-40B4-BE49-F238E27FC236}">
              <a16:creationId xmlns:a16="http://schemas.microsoft.com/office/drawing/2014/main" id="{E0D901BF-5D66-489A-BA02-AF296F0A679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44" name="TextBox 143">
          <a:extLst>
            <a:ext uri="{FF2B5EF4-FFF2-40B4-BE49-F238E27FC236}">
              <a16:creationId xmlns:a16="http://schemas.microsoft.com/office/drawing/2014/main" id="{53688B62-D9F4-4BFC-A060-62AC5ED3963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45" name="TextBox 144">
          <a:extLst>
            <a:ext uri="{FF2B5EF4-FFF2-40B4-BE49-F238E27FC236}">
              <a16:creationId xmlns:a16="http://schemas.microsoft.com/office/drawing/2014/main" id="{F3B5E942-9CB4-4A90-83DB-C13F685086B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46" name="TextBox 145">
          <a:extLst>
            <a:ext uri="{FF2B5EF4-FFF2-40B4-BE49-F238E27FC236}">
              <a16:creationId xmlns:a16="http://schemas.microsoft.com/office/drawing/2014/main" id="{948DBB57-A391-4C46-AD2D-8F0864A8A47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47" name="TextBox 146">
          <a:extLst>
            <a:ext uri="{FF2B5EF4-FFF2-40B4-BE49-F238E27FC236}">
              <a16:creationId xmlns:a16="http://schemas.microsoft.com/office/drawing/2014/main" id="{35349BA5-DC71-463E-9704-39FED9A8722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48" name="TextBox 147">
          <a:extLst>
            <a:ext uri="{FF2B5EF4-FFF2-40B4-BE49-F238E27FC236}">
              <a16:creationId xmlns:a16="http://schemas.microsoft.com/office/drawing/2014/main" id="{18110144-32CF-41C6-9B37-8AD23A468EA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49" name="TextBox 148">
          <a:extLst>
            <a:ext uri="{FF2B5EF4-FFF2-40B4-BE49-F238E27FC236}">
              <a16:creationId xmlns:a16="http://schemas.microsoft.com/office/drawing/2014/main" id="{A0E87732-C2D2-49BA-8E11-374E1B83F74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50" name="TextBox 149">
          <a:extLst>
            <a:ext uri="{FF2B5EF4-FFF2-40B4-BE49-F238E27FC236}">
              <a16:creationId xmlns:a16="http://schemas.microsoft.com/office/drawing/2014/main" id="{F6A63173-9F24-42AF-BFFE-0C0C5859071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51" name="TextBox 150">
          <a:extLst>
            <a:ext uri="{FF2B5EF4-FFF2-40B4-BE49-F238E27FC236}">
              <a16:creationId xmlns:a16="http://schemas.microsoft.com/office/drawing/2014/main" id="{92808A32-6205-4CB8-9732-EBB60C88785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52" name="TextBox 151">
          <a:extLst>
            <a:ext uri="{FF2B5EF4-FFF2-40B4-BE49-F238E27FC236}">
              <a16:creationId xmlns:a16="http://schemas.microsoft.com/office/drawing/2014/main" id="{CD50C0E3-DE02-43C1-A2B9-4AA9CB2D6C4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53" name="TextBox 152">
          <a:extLst>
            <a:ext uri="{FF2B5EF4-FFF2-40B4-BE49-F238E27FC236}">
              <a16:creationId xmlns:a16="http://schemas.microsoft.com/office/drawing/2014/main" id="{F1CFF6FF-273D-4C79-B107-7649275A32B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54" name="TextBox 153">
          <a:extLst>
            <a:ext uri="{FF2B5EF4-FFF2-40B4-BE49-F238E27FC236}">
              <a16:creationId xmlns:a16="http://schemas.microsoft.com/office/drawing/2014/main" id="{F2B0A0E3-DED9-4FB4-BA75-C243218DE6E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55" name="TextBox 154">
          <a:extLst>
            <a:ext uri="{FF2B5EF4-FFF2-40B4-BE49-F238E27FC236}">
              <a16:creationId xmlns:a16="http://schemas.microsoft.com/office/drawing/2014/main" id="{B1E4E228-DF09-499B-85A9-29F1819D409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56" name="TextBox 155">
          <a:extLst>
            <a:ext uri="{FF2B5EF4-FFF2-40B4-BE49-F238E27FC236}">
              <a16:creationId xmlns:a16="http://schemas.microsoft.com/office/drawing/2014/main" id="{3B24B044-C859-4587-BA7C-9B309E3B7DC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57" name="TextBox 156">
          <a:extLst>
            <a:ext uri="{FF2B5EF4-FFF2-40B4-BE49-F238E27FC236}">
              <a16:creationId xmlns:a16="http://schemas.microsoft.com/office/drawing/2014/main" id="{E8AA3153-5600-417C-B654-309396086AE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58" name="TextBox 157">
          <a:extLst>
            <a:ext uri="{FF2B5EF4-FFF2-40B4-BE49-F238E27FC236}">
              <a16:creationId xmlns:a16="http://schemas.microsoft.com/office/drawing/2014/main" id="{5A0D00D0-41A7-4BD3-9DBB-C192401F35F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59" name="TextBox 158">
          <a:extLst>
            <a:ext uri="{FF2B5EF4-FFF2-40B4-BE49-F238E27FC236}">
              <a16:creationId xmlns:a16="http://schemas.microsoft.com/office/drawing/2014/main" id="{9F994310-0945-4AD3-B9C3-1CDCCC7AA27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60" name="TextBox 159">
          <a:extLst>
            <a:ext uri="{FF2B5EF4-FFF2-40B4-BE49-F238E27FC236}">
              <a16:creationId xmlns:a16="http://schemas.microsoft.com/office/drawing/2014/main" id="{85F12353-837A-4D62-8A8C-9F1CB157C2F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61" name="TextBox 160">
          <a:extLst>
            <a:ext uri="{FF2B5EF4-FFF2-40B4-BE49-F238E27FC236}">
              <a16:creationId xmlns:a16="http://schemas.microsoft.com/office/drawing/2014/main" id="{5BEC1E2B-6114-49E5-AC49-A9175E23D7A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62" name="TextBox 161">
          <a:extLst>
            <a:ext uri="{FF2B5EF4-FFF2-40B4-BE49-F238E27FC236}">
              <a16:creationId xmlns:a16="http://schemas.microsoft.com/office/drawing/2014/main" id="{E6FA4543-A801-454F-BE9C-96D5942122C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63" name="TextBox 162">
          <a:extLst>
            <a:ext uri="{FF2B5EF4-FFF2-40B4-BE49-F238E27FC236}">
              <a16:creationId xmlns:a16="http://schemas.microsoft.com/office/drawing/2014/main" id="{AD3067B0-929C-40A4-A9BE-6757ACB73E7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64" name="TextBox 163">
          <a:extLst>
            <a:ext uri="{FF2B5EF4-FFF2-40B4-BE49-F238E27FC236}">
              <a16:creationId xmlns:a16="http://schemas.microsoft.com/office/drawing/2014/main" id="{16EB29F4-0CE0-408A-B80F-5AFE7FD8477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65" name="TextBox 164">
          <a:extLst>
            <a:ext uri="{FF2B5EF4-FFF2-40B4-BE49-F238E27FC236}">
              <a16:creationId xmlns:a16="http://schemas.microsoft.com/office/drawing/2014/main" id="{7636322B-EEC1-4CCB-93CF-774073E423C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66" name="TextBox 165">
          <a:extLst>
            <a:ext uri="{FF2B5EF4-FFF2-40B4-BE49-F238E27FC236}">
              <a16:creationId xmlns:a16="http://schemas.microsoft.com/office/drawing/2014/main" id="{A211D5D5-80B8-40B2-A0ED-FD80AAE3689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67" name="TextBox 166">
          <a:extLst>
            <a:ext uri="{FF2B5EF4-FFF2-40B4-BE49-F238E27FC236}">
              <a16:creationId xmlns:a16="http://schemas.microsoft.com/office/drawing/2014/main" id="{70783F34-1323-44E1-AC8D-3378BC30725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68" name="TextBox 167">
          <a:extLst>
            <a:ext uri="{FF2B5EF4-FFF2-40B4-BE49-F238E27FC236}">
              <a16:creationId xmlns:a16="http://schemas.microsoft.com/office/drawing/2014/main" id="{B2873787-02D3-43DE-AC9B-2FBD3807644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69" name="TextBox 168">
          <a:extLst>
            <a:ext uri="{FF2B5EF4-FFF2-40B4-BE49-F238E27FC236}">
              <a16:creationId xmlns:a16="http://schemas.microsoft.com/office/drawing/2014/main" id="{509C4C89-2A8B-460C-92CA-0E4A4555CEF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70" name="TextBox 169">
          <a:extLst>
            <a:ext uri="{FF2B5EF4-FFF2-40B4-BE49-F238E27FC236}">
              <a16:creationId xmlns:a16="http://schemas.microsoft.com/office/drawing/2014/main" id="{D96CB4B8-277D-468A-A9F3-91A3710ECA8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71" name="TextBox 170">
          <a:extLst>
            <a:ext uri="{FF2B5EF4-FFF2-40B4-BE49-F238E27FC236}">
              <a16:creationId xmlns:a16="http://schemas.microsoft.com/office/drawing/2014/main" id="{535DDA98-A2D2-47CE-A72C-AB3D2E7B060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72" name="TextBox 171">
          <a:extLst>
            <a:ext uri="{FF2B5EF4-FFF2-40B4-BE49-F238E27FC236}">
              <a16:creationId xmlns:a16="http://schemas.microsoft.com/office/drawing/2014/main" id="{93279073-E4CB-4C11-A4FE-EEDCA82ADC2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73" name="TextBox 172">
          <a:extLst>
            <a:ext uri="{FF2B5EF4-FFF2-40B4-BE49-F238E27FC236}">
              <a16:creationId xmlns:a16="http://schemas.microsoft.com/office/drawing/2014/main" id="{517FA32F-2747-4F6D-B1F1-93B8D3A631F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74" name="TextBox 173">
          <a:extLst>
            <a:ext uri="{FF2B5EF4-FFF2-40B4-BE49-F238E27FC236}">
              <a16:creationId xmlns:a16="http://schemas.microsoft.com/office/drawing/2014/main" id="{4211A838-31E7-4962-8FF9-42434855EE4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75" name="TextBox 174">
          <a:extLst>
            <a:ext uri="{FF2B5EF4-FFF2-40B4-BE49-F238E27FC236}">
              <a16:creationId xmlns:a16="http://schemas.microsoft.com/office/drawing/2014/main" id="{5857D9DF-ACD8-463F-9079-B9FAF2E8B4D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76" name="TextBox 175">
          <a:extLst>
            <a:ext uri="{FF2B5EF4-FFF2-40B4-BE49-F238E27FC236}">
              <a16:creationId xmlns:a16="http://schemas.microsoft.com/office/drawing/2014/main" id="{F93BD582-CFA5-4EC0-8B6B-526C57D0374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77" name="TextBox 176">
          <a:extLst>
            <a:ext uri="{FF2B5EF4-FFF2-40B4-BE49-F238E27FC236}">
              <a16:creationId xmlns:a16="http://schemas.microsoft.com/office/drawing/2014/main" id="{5F9D0ABD-273B-4D94-AC31-3D0EAF7FC1B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78" name="TextBox 177">
          <a:extLst>
            <a:ext uri="{FF2B5EF4-FFF2-40B4-BE49-F238E27FC236}">
              <a16:creationId xmlns:a16="http://schemas.microsoft.com/office/drawing/2014/main" id="{4E6DB156-69B4-45E2-B543-910106349D1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79" name="TextBox 178">
          <a:extLst>
            <a:ext uri="{FF2B5EF4-FFF2-40B4-BE49-F238E27FC236}">
              <a16:creationId xmlns:a16="http://schemas.microsoft.com/office/drawing/2014/main" id="{EF165BCE-B137-49B2-B9D5-2EB52154EA9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80" name="TextBox 179">
          <a:extLst>
            <a:ext uri="{FF2B5EF4-FFF2-40B4-BE49-F238E27FC236}">
              <a16:creationId xmlns:a16="http://schemas.microsoft.com/office/drawing/2014/main" id="{5D755A90-3F21-4615-8C82-84E40CE8CA9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81" name="TextBox 180">
          <a:extLst>
            <a:ext uri="{FF2B5EF4-FFF2-40B4-BE49-F238E27FC236}">
              <a16:creationId xmlns:a16="http://schemas.microsoft.com/office/drawing/2014/main" id="{511EA736-34A1-4A1D-95FF-625AFEB6D6B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82" name="TextBox 181">
          <a:extLst>
            <a:ext uri="{FF2B5EF4-FFF2-40B4-BE49-F238E27FC236}">
              <a16:creationId xmlns:a16="http://schemas.microsoft.com/office/drawing/2014/main" id="{485A5376-694B-4A6D-B59F-6419D5D49DC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83" name="TextBox 182">
          <a:extLst>
            <a:ext uri="{FF2B5EF4-FFF2-40B4-BE49-F238E27FC236}">
              <a16:creationId xmlns:a16="http://schemas.microsoft.com/office/drawing/2014/main" id="{05FA8490-C7EB-4B31-B3F0-4580BE351EF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84" name="TextBox 183">
          <a:extLst>
            <a:ext uri="{FF2B5EF4-FFF2-40B4-BE49-F238E27FC236}">
              <a16:creationId xmlns:a16="http://schemas.microsoft.com/office/drawing/2014/main" id="{11EFBA40-2B1B-401B-825F-3DF7608A3D1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85" name="TextBox 184">
          <a:extLst>
            <a:ext uri="{FF2B5EF4-FFF2-40B4-BE49-F238E27FC236}">
              <a16:creationId xmlns:a16="http://schemas.microsoft.com/office/drawing/2014/main" id="{2DA77659-D096-447A-8A3B-C150B939B53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86" name="TextBox 185">
          <a:extLst>
            <a:ext uri="{FF2B5EF4-FFF2-40B4-BE49-F238E27FC236}">
              <a16:creationId xmlns:a16="http://schemas.microsoft.com/office/drawing/2014/main" id="{DA32ACC7-3BBC-4A39-B851-231C775D1F0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87" name="TextBox 186">
          <a:extLst>
            <a:ext uri="{FF2B5EF4-FFF2-40B4-BE49-F238E27FC236}">
              <a16:creationId xmlns:a16="http://schemas.microsoft.com/office/drawing/2014/main" id="{36D8DE8D-E09C-4800-A7BA-570A024A4C0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88" name="TextBox 187">
          <a:extLst>
            <a:ext uri="{FF2B5EF4-FFF2-40B4-BE49-F238E27FC236}">
              <a16:creationId xmlns:a16="http://schemas.microsoft.com/office/drawing/2014/main" id="{C0E4AEA8-69B2-4E44-B3CD-DD09C6A4785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89" name="TextBox 188">
          <a:extLst>
            <a:ext uri="{FF2B5EF4-FFF2-40B4-BE49-F238E27FC236}">
              <a16:creationId xmlns:a16="http://schemas.microsoft.com/office/drawing/2014/main" id="{79C4EB36-00F3-490F-B4B1-50924277A47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90" name="TextBox 189">
          <a:extLst>
            <a:ext uri="{FF2B5EF4-FFF2-40B4-BE49-F238E27FC236}">
              <a16:creationId xmlns:a16="http://schemas.microsoft.com/office/drawing/2014/main" id="{FB9BDC41-E38D-4688-B42B-CAD6AD35A88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91" name="TextBox 190">
          <a:extLst>
            <a:ext uri="{FF2B5EF4-FFF2-40B4-BE49-F238E27FC236}">
              <a16:creationId xmlns:a16="http://schemas.microsoft.com/office/drawing/2014/main" id="{C381E0F3-FA97-45CA-9E14-5FB2B4A125D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92" name="TextBox 191">
          <a:extLst>
            <a:ext uri="{FF2B5EF4-FFF2-40B4-BE49-F238E27FC236}">
              <a16:creationId xmlns:a16="http://schemas.microsoft.com/office/drawing/2014/main" id="{A59207A5-0E7E-4E80-B226-8E73D06897B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93" name="TextBox 192">
          <a:extLst>
            <a:ext uri="{FF2B5EF4-FFF2-40B4-BE49-F238E27FC236}">
              <a16:creationId xmlns:a16="http://schemas.microsoft.com/office/drawing/2014/main" id="{3F9C0F0E-AB76-4691-A432-A47C76DAEBE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94" name="TextBox 193">
          <a:extLst>
            <a:ext uri="{FF2B5EF4-FFF2-40B4-BE49-F238E27FC236}">
              <a16:creationId xmlns:a16="http://schemas.microsoft.com/office/drawing/2014/main" id="{8B713FEA-7652-4C68-B533-B5F2E3F8207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95" name="TextBox 194">
          <a:extLst>
            <a:ext uri="{FF2B5EF4-FFF2-40B4-BE49-F238E27FC236}">
              <a16:creationId xmlns:a16="http://schemas.microsoft.com/office/drawing/2014/main" id="{797B9191-08D8-4428-A5FC-EF9A3DF5B7F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96" name="TextBox 195">
          <a:extLst>
            <a:ext uri="{FF2B5EF4-FFF2-40B4-BE49-F238E27FC236}">
              <a16:creationId xmlns:a16="http://schemas.microsoft.com/office/drawing/2014/main" id="{915AA33B-C0AD-49D3-9B01-1B29FF249A6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97" name="TextBox 196">
          <a:extLst>
            <a:ext uri="{FF2B5EF4-FFF2-40B4-BE49-F238E27FC236}">
              <a16:creationId xmlns:a16="http://schemas.microsoft.com/office/drawing/2014/main" id="{A8818C3E-D662-47BC-BC38-1FC12CB9092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98" name="TextBox 197">
          <a:extLst>
            <a:ext uri="{FF2B5EF4-FFF2-40B4-BE49-F238E27FC236}">
              <a16:creationId xmlns:a16="http://schemas.microsoft.com/office/drawing/2014/main" id="{F1A24808-9D99-4A9D-8A88-5F87205D03F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99" name="TextBox 198">
          <a:extLst>
            <a:ext uri="{FF2B5EF4-FFF2-40B4-BE49-F238E27FC236}">
              <a16:creationId xmlns:a16="http://schemas.microsoft.com/office/drawing/2014/main" id="{A0F49A2B-BFEC-4A37-8B2C-14C3BD07AD0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00" name="TextBox 199">
          <a:extLst>
            <a:ext uri="{FF2B5EF4-FFF2-40B4-BE49-F238E27FC236}">
              <a16:creationId xmlns:a16="http://schemas.microsoft.com/office/drawing/2014/main" id="{4E4BBD98-B80A-44AC-9911-06D06387AF0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01" name="TextBox 200">
          <a:extLst>
            <a:ext uri="{FF2B5EF4-FFF2-40B4-BE49-F238E27FC236}">
              <a16:creationId xmlns:a16="http://schemas.microsoft.com/office/drawing/2014/main" id="{B518F54C-83E7-4A7C-AD7E-3D60BBC308A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02" name="TextBox 201">
          <a:extLst>
            <a:ext uri="{FF2B5EF4-FFF2-40B4-BE49-F238E27FC236}">
              <a16:creationId xmlns:a16="http://schemas.microsoft.com/office/drawing/2014/main" id="{8328B3A7-7F31-41B9-9260-3F9DA862FE8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03" name="TextBox 202">
          <a:extLst>
            <a:ext uri="{FF2B5EF4-FFF2-40B4-BE49-F238E27FC236}">
              <a16:creationId xmlns:a16="http://schemas.microsoft.com/office/drawing/2014/main" id="{4F8720E9-03BB-4A2C-ACA7-61FE0CC7398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04" name="TextBox 203">
          <a:extLst>
            <a:ext uri="{FF2B5EF4-FFF2-40B4-BE49-F238E27FC236}">
              <a16:creationId xmlns:a16="http://schemas.microsoft.com/office/drawing/2014/main" id="{B84AEED8-59D8-4D68-AB2E-E7C449F9B24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05" name="TextBox 204">
          <a:extLst>
            <a:ext uri="{FF2B5EF4-FFF2-40B4-BE49-F238E27FC236}">
              <a16:creationId xmlns:a16="http://schemas.microsoft.com/office/drawing/2014/main" id="{E720BF4F-2B57-4591-AD0C-68F6507E72D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06" name="TextBox 205">
          <a:extLst>
            <a:ext uri="{FF2B5EF4-FFF2-40B4-BE49-F238E27FC236}">
              <a16:creationId xmlns:a16="http://schemas.microsoft.com/office/drawing/2014/main" id="{E74642A3-64A2-4E5F-82D0-4D642E60907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07" name="TextBox 206">
          <a:extLst>
            <a:ext uri="{FF2B5EF4-FFF2-40B4-BE49-F238E27FC236}">
              <a16:creationId xmlns:a16="http://schemas.microsoft.com/office/drawing/2014/main" id="{87A1BF25-3544-4B85-ACF1-3152209E358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08" name="TextBox 207">
          <a:extLst>
            <a:ext uri="{FF2B5EF4-FFF2-40B4-BE49-F238E27FC236}">
              <a16:creationId xmlns:a16="http://schemas.microsoft.com/office/drawing/2014/main" id="{61FE6F31-21E1-4B74-B799-5B4EF1E93E5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09" name="TextBox 208">
          <a:extLst>
            <a:ext uri="{FF2B5EF4-FFF2-40B4-BE49-F238E27FC236}">
              <a16:creationId xmlns:a16="http://schemas.microsoft.com/office/drawing/2014/main" id="{4C8C2FE7-6358-4B92-87B6-122D357A279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10" name="TextBox 209">
          <a:extLst>
            <a:ext uri="{FF2B5EF4-FFF2-40B4-BE49-F238E27FC236}">
              <a16:creationId xmlns:a16="http://schemas.microsoft.com/office/drawing/2014/main" id="{32A0F795-43AF-4834-9F73-B3F3F9E8F30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11" name="TextBox 210">
          <a:extLst>
            <a:ext uri="{FF2B5EF4-FFF2-40B4-BE49-F238E27FC236}">
              <a16:creationId xmlns:a16="http://schemas.microsoft.com/office/drawing/2014/main" id="{FD8AFA28-0460-40CA-8216-931935B9276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12" name="TextBox 211">
          <a:extLst>
            <a:ext uri="{FF2B5EF4-FFF2-40B4-BE49-F238E27FC236}">
              <a16:creationId xmlns:a16="http://schemas.microsoft.com/office/drawing/2014/main" id="{5585FEE3-8BAF-4D11-A71F-A374B3DF85C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13" name="TextBox 212">
          <a:extLst>
            <a:ext uri="{FF2B5EF4-FFF2-40B4-BE49-F238E27FC236}">
              <a16:creationId xmlns:a16="http://schemas.microsoft.com/office/drawing/2014/main" id="{159C7F06-6992-4FE5-8FD5-0CA8950B6BE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14" name="TextBox 213">
          <a:extLst>
            <a:ext uri="{FF2B5EF4-FFF2-40B4-BE49-F238E27FC236}">
              <a16:creationId xmlns:a16="http://schemas.microsoft.com/office/drawing/2014/main" id="{D552084F-889D-487A-84A4-E1454558473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15" name="TextBox 214">
          <a:extLst>
            <a:ext uri="{FF2B5EF4-FFF2-40B4-BE49-F238E27FC236}">
              <a16:creationId xmlns:a16="http://schemas.microsoft.com/office/drawing/2014/main" id="{644BF12E-FEE0-47D0-A756-6E6F048E714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16" name="TextBox 215">
          <a:extLst>
            <a:ext uri="{FF2B5EF4-FFF2-40B4-BE49-F238E27FC236}">
              <a16:creationId xmlns:a16="http://schemas.microsoft.com/office/drawing/2014/main" id="{DD5672AB-A753-451E-817A-CE35EC301A9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17" name="TextBox 216">
          <a:extLst>
            <a:ext uri="{FF2B5EF4-FFF2-40B4-BE49-F238E27FC236}">
              <a16:creationId xmlns:a16="http://schemas.microsoft.com/office/drawing/2014/main" id="{DC47C249-0E64-49DB-A1BF-6B55659C989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18" name="TextBox 217">
          <a:extLst>
            <a:ext uri="{FF2B5EF4-FFF2-40B4-BE49-F238E27FC236}">
              <a16:creationId xmlns:a16="http://schemas.microsoft.com/office/drawing/2014/main" id="{B7B9EDCF-DFEF-4541-9EFA-17868DDB3FE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19" name="TextBox 218">
          <a:extLst>
            <a:ext uri="{FF2B5EF4-FFF2-40B4-BE49-F238E27FC236}">
              <a16:creationId xmlns:a16="http://schemas.microsoft.com/office/drawing/2014/main" id="{E3AAFE93-A9D3-436C-A3E8-4896F93A67E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20" name="TextBox 219">
          <a:extLst>
            <a:ext uri="{FF2B5EF4-FFF2-40B4-BE49-F238E27FC236}">
              <a16:creationId xmlns:a16="http://schemas.microsoft.com/office/drawing/2014/main" id="{7E00A7F7-BE59-4DEF-AAAB-0B8AFFAD8FE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21" name="TextBox 220">
          <a:extLst>
            <a:ext uri="{FF2B5EF4-FFF2-40B4-BE49-F238E27FC236}">
              <a16:creationId xmlns:a16="http://schemas.microsoft.com/office/drawing/2014/main" id="{831F27FE-3FBE-46EB-93CE-7C93F16C0D0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22" name="TextBox 221">
          <a:extLst>
            <a:ext uri="{FF2B5EF4-FFF2-40B4-BE49-F238E27FC236}">
              <a16:creationId xmlns:a16="http://schemas.microsoft.com/office/drawing/2014/main" id="{4AB4679D-C2E8-4167-B4D6-BFFB41CC87B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23" name="TextBox 222">
          <a:extLst>
            <a:ext uri="{FF2B5EF4-FFF2-40B4-BE49-F238E27FC236}">
              <a16:creationId xmlns:a16="http://schemas.microsoft.com/office/drawing/2014/main" id="{F7974511-75E1-4A01-92B6-6645B7B9911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24" name="TextBox 223">
          <a:extLst>
            <a:ext uri="{FF2B5EF4-FFF2-40B4-BE49-F238E27FC236}">
              <a16:creationId xmlns:a16="http://schemas.microsoft.com/office/drawing/2014/main" id="{CA4D1B2B-B875-4283-A0D5-BA747092E6A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25" name="TextBox 224">
          <a:extLst>
            <a:ext uri="{FF2B5EF4-FFF2-40B4-BE49-F238E27FC236}">
              <a16:creationId xmlns:a16="http://schemas.microsoft.com/office/drawing/2014/main" id="{62000E6F-3F1D-4ABE-9C30-FD70ADBF8D4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26" name="TextBox 225">
          <a:extLst>
            <a:ext uri="{FF2B5EF4-FFF2-40B4-BE49-F238E27FC236}">
              <a16:creationId xmlns:a16="http://schemas.microsoft.com/office/drawing/2014/main" id="{CE1465C2-ECA8-4B4D-A9C7-073644A9623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27" name="TextBox 226">
          <a:extLst>
            <a:ext uri="{FF2B5EF4-FFF2-40B4-BE49-F238E27FC236}">
              <a16:creationId xmlns:a16="http://schemas.microsoft.com/office/drawing/2014/main" id="{0F011488-1FB4-49EA-A531-3A444230C02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28" name="TextBox 227">
          <a:extLst>
            <a:ext uri="{FF2B5EF4-FFF2-40B4-BE49-F238E27FC236}">
              <a16:creationId xmlns:a16="http://schemas.microsoft.com/office/drawing/2014/main" id="{D29A9FF8-5608-414C-B6D3-65CF8CDF8AC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29" name="TextBox 228">
          <a:extLst>
            <a:ext uri="{FF2B5EF4-FFF2-40B4-BE49-F238E27FC236}">
              <a16:creationId xmlns:a16="http://schemas.microsoft.com/office/drawing/2014/main" id="{A716F872-BAC5-4502-8125-FCD1851D0ED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30" name="TextBox 229">
          <a:extLst>
            <a:ext uri="{FF2B5EF4-FFF2-40B4-BE49-F238E27FC236}">
              <a16:creationId xmlns:a16="http://schemas.microsoft.com/office/drawing/2014/main" id="{3AF21E3A-8A0A-49F7-AFC6-C1CC9F51715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31" name="TextBox 230">
          <a:extLst>
            <a:ext uri="{FF2B5EF4-FFF2-40B4-BE49-F238E27FC236}">
              <a16:creationId xmlns:a16="http://schemas.microsoft.com/office/drawing/2014/main" id="{EEBE1DAD-A71E-4C52-9015-680CAF8B018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32" name="TextBox 231">
          <a:extLst>
            <a:ext uri="{FF2B5EF4-FFF2-40B4-BE49-F238E27FC236}">
              <a16:creationId xmlns:a16="http://schemas.microsoft.com/office/drawing/2014/main" id="{7380F0AE-5577-4AD9-B056-99CDE8E6CEF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33" name="TextBox 232">
          <a:extLst>
            <a:ext uri="{FF2B5EF4-FFF2-40B4-BE49-F238E27FC236}">
              <a16:creationId xmlns:a16="http://schemas.microsoft.com/office/drawing/2014/main" id="{1C0C3D44-A3BA-4E5C-87C7-626BDFBB940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34" name="TextBox 233">
          <a:extLst>
            <a:ext uri="{FF2B5EF4-FFF2-40B4-BE49-F238E27FC236}">
              <a16:creationId xmlns:a16="http://schemas.microsoft.com/office/drawing/2014/main" id="{0F7F0038-0667-445C-A1FB-5652520FFF2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35" name="TextBox 234">
          <a:extLst>
            <a:ext uri="{FF2B5EF4-FFF2-40B4-BE49-F238E27FC236}">
              <a16:creationId xmlns:a16="http://schemas.microsoft.com/office/drawing/2014/main" id="{F353BCD7-0216-4F02-A371-1A4CBAB4621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36" name="TextBox 235">
          <a:extLst>
            <a:ext uri="{FF2B5EF4-FFF2-40B4-BE49-F238E27FC236}">
              <a16:creationId xmlns:a16="http://schemas.microsoft.com/office/drawing/2014/main" id="{BAAD1F3C-623E-4382-BDED-FF818867613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37" name="TextBox 236">
          <a:extLst>
            <a:ext uri="{FF2B5EF4-FFF2-40B4-BE49-F238E27FC236}">
              <a16:creationId xmlns:a16="http://schemas.microsoft.com/office/drawing/2014/main" id="{3ADB95B5-43A3-465B-8048-0F42A0CD58D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38" name="TextBox 237">
          <a:extLst>
            <a:ext uri="{FF2B5EF4-FFF2-40B4-BE49-F238E27FC236}">
              <a16:creationId xmlns:a16="http://schemas.microsoft.com/office/drawing/2014/main" id="{62E9D07B-B6D5-458C-8AA3-7529E57A7D4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39" name="TextBox 238">
          <a:extLst>
            <a:ext uri="{FF2B5EF4-FFF2-40B4-BE49-F238E27FC236}">
              <a16:creationId xmlns:a16="http://schemas.microsoft.com/office/drawing/2014/main" id="{E25A368F-82B2-4895-804B-4FDF87B9D4D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40" name="TextBox 239">
          <a:extLst>
            <a:ext uri="{FF2B5EF4-FFF2-40B4-BE49-F238E27FC236}">
              <a16:creationId xmlns:a16="http://schemas.microsoft.com/office/drawing/2014/main" id="{185B12B6-1F69-4EA7-BDB2-22F11FBAC68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41" name="TextBox 240">
          <a:extLst>
            <a:ext uri="{FF2B5EF4-FFF2-40B4-BE49-F238E27FC236}">
              <a16:creationId xmlns:a16="http://schemas.microsoft.com/office/drawing/2014/main" id="{1AD4DF0D-A2CF-4AF5-8336-90CA5AE4A65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42" name="TextBox 241">
          <a:extLst>
            <a:ext uri="{FF2B5EF4-FFF2-40B4-BE49-F238E27FC236}">
              <a16:creationId xmlns:a16="http://schemas.microsoft.com/office/drawing/2014/main" id="{EC24D666-E6D9-41E2-980A-B464116AF36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43" name="TextBox 242">
          <a:extLst>
            <a:ext uri="{FF2B5EF4-FFF2-40B4-BE49-F238E27FC236}">
              <a16:creationId xmlns:a16="http://schemas.microsoft.com/office/drawing/2014/main" id="{CBF190F9-1B2E-4B48-B341-D7E5E82297B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44" name="TextBox 243">
          <a:extLst>
            <a:ext uri="{FF2B5EF4-FFF2-40B4-BE49-F238E27FC236}">
              <a16:creationId xmlns:a16="http://schemas.microsoft.com/office/drawing/2014/main" id="{D72E13AF-9165-4A7C-AF11-585F2DCA6F1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45" name="TextBox 244">
          <a:extLst>
            <a:ext uri="{FF2B5EF4-FFF2-40B4-BE49-F238E27FC236}">
              <a16:creationId xmlns:a16="http://schemas.microsoft.com/office/drawing/2014/main" id="{8CAD43E8-7F34-44E4-8D49-584B797EF5F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46" name="TextBox 245">
          <a:extLst>
            <a:ext uri="{FF2B5EF4-FFF2-40B4-BE49-F238E27FC236}">
              <a16:creationId xmlns:a16="http://schemas.microsoft.com/office/drawing/2014/main" id="{F0A1A871-8963-4AF8-AFB6-576B00A53FD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47" name="TextBox 246">
          <a:extLst>
            <a:ext uri="{FF2B5EF4-FFF2-40B4-BE49-F238E27FC236}">
              <a16:creationId xmlns:a16="http://schemas.microsoft.com/office/drawing/2014/main" id="{1E2101B5-62DB-4A8C-B672-4776EB4A0A7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48" name="TextBox 247">
          <a:extLst>
            <a:ext uri="{FF2B5EF4-FFF2-40B4-BE49-F238E27FC236}">
              <a16:creationId xmlns:a16="http://schemas.microsoft.com/office/drawing/2014/main" id="{5EA803A1-1BE9-4612-B744-713834FE018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49" name="TextBox 248">
          <a:extLst>
            <a:ext uri="{FF2B5EF4-FFF2-40B4-BE49-F238E27FC236}">
              <a16:creationId xmlns:a16="http://schemas.microsoft.com/office/drawing/2014/main" id="{09C30E4C-FC54-4FF6-B486-EF87E7727EB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50" name="TextBox 249">
          <a:extLst>
            <a:ext uri="{FF2B5EF4-FFF2-40B4-BE49-F238E27FC236}">
              <a16:creationId xmlns:a16="http://schemas.microsoft.com/office/drawing/2014/main" id="{95591FC6-DA72-44C0-8DB6-C9B37673B80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51" name="TextBox 250">
          <a:extLst>
            <a:ext uri="{FF2B5EF4-FFF2-40B4-BE49-F238E27FC236}">
              <a16:creationId xmlns:a16="http://schemas.microsoft.com/office/drawing/2014/main" id="{F4CFF8E5-1524-43FC-97BF-AB4A57E5D13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52" name="TextBox 251">
          <a:extLst>
            <a:ext uri="{FF2B5EF4-FFF2-40B4-BE49-F238E27FC236}">
              <a16:creationId xmlns:a16="http://schemas.microsoft.com/office/drawing/2014/main" id="{FA0673DD-76A5-435F-8FBA-D546757428E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53" name="TextBox 252">
          <a:extLst>
            <a:ext uri="{FF2B5EF4-FFF2-40B4-BE49-F238E27FC236}">
              <a16:creationId xmlns:a16="http://schemas.microsoft.com/office/drawing/2014/main" id="{D23ABB1B-ABE6-487C-B5E7-EB67E8B6F31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54" name="TextBox 253">
          <a:extLst>
            <a:ext uri="{FF2B5EF4-FFF2-40B4-BE49-F238E27FC236}">
              <a16:creationId xmlns:a16="http://schemas.microsoft.com/office/drawing/2014/main" id="{E5123684-81F4-4DEF-A0FD-30DF7709944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55" name="TextBox 254">
          <a:extLst>
            <a:ext uri="{FF2B5EF4-FFF2-40B4-BE49-F238E27FC236}">
              <a16:creationId xmlns:a16="http://schemas.microsoft.com/office/drawing/2014/main" id="{41DFF1DE-2E34-46B2-A67A-6A23603B2A5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56" name="TextBox 255">
          <a:extLst>
            <a:ext uri="{FF2B5EF4-FFF2-40B4-BE49-F238E27FC236}">
              <a16:creationId xmlns:a16="http://schemas.microsoft.com/office/drawing/2014/main" id="{4D3430B8-4664-4AD0-8302-BA20F49CD79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57" name="TextBox 256">
          <a:extLst>
            <a:ext uri="{FF2B5EF4-FFF2-40B4-BE49-F238E27FC236}">
              <a16:creationId xmlns:a16="http://schemas.microsoft.com/office/drawing/2014/main" id="{6EDFC2A5-C991-4F9B-9588-3945193F477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58" name="TextBox 257">
          <a:extLst>
            <a:ext uri="{FF2B5EF4-FFF2-40B4-BE49-F238E27FC236}">
              <a16:creationId xmlns:a16="http://schemas.microsoft.com/office/drawing/2014/main" id="{6E4A7688-16FD-45E7-A646-BBA63270854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59" name="TextBox 258">
          <a:extLst>
            <a:ext uri="{FF2B5EF4-FFF2-40B4-BE49-F238E27FC236}">
              <a16:creationId xmlns:a16="http://schemas.microsoft.com/office/drawing/2014/main" id="{D7A202B5-C916-423A-B6EA-101F993A708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60" name="TextBox 259">
          <a:extLst>
            <a:ext uri="{FF2B5EF4-FFF2-40B4-BE49-F238E27FC236}">
              <a16:creationId xmlns:a16="http://schemas.microsoft.com/office/drawing/2014/main" id="{F05AB527-B505-44AC-88E4-3565AFE1FC2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61" name="TextBox 260">
          <a:extLst>
            <a:ext uri="{FF2B5EF4-FFF2-40B4-BE49-F238E27FC236}">
              <a16:creationId xmlns:a16="http://schemas.microsoft.com/office/drawing/2014/main" id="{46E95846-0B2D-4455-9647-5B1D79ECE06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62" name="TextBox 261">
          <a:extLst>
            <a:ext uri="{FF2B5EF4-FFF2-40B4-BE49-F238E27FC236}">
              <a16:creationId xmlns:a16="http://schemas.microsoft.com/office/drawing/2014/main" id="{55D8CCA7-A8FB-43D3-BA66-57144B4CCC1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63" name="TextBox 262">
          <a:extLst>
            <a:ext uri="{FF2B5EF4-FFF2-40B4-BE49-F238E27FC236}">
              <a16:creationId xmlns:a16="http://schemas.microsoft.com/office/drawing/2014/main" id="{1532545E-65AA-484B-8741-49BCFA9E2B9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64" name="TextBox 263">
          <a:extLst>
            <a:ext uri="{FF2B5EF4-FFF2-40B4-BE49-F238E27FC236}">
              <a16:creationId xmlns:a16="http://schemas.microsoft.com/office/drawing/2014/main" id="{F837A728-8488-4FAD-8C99-91687CBF798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65" name="TextBox 264">
          <a:extLst>
            <a:ext uri="{FF2B5EF4-FFF2-40B4-BE49-F238E27FC236}">
              <a16:creationId xmlns:a16="http://schemas.microsoft.com/office/drawing/2014/main" id="{741CE7E5-547D-488E-B2F2-D779C1905B9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66" name="TextBox 265">
          <a:extLst>
            <a:ext uri="{FF2B5EF4-FFF2-40B4-BE49-F238E27FC236}">
              <a16:creationId xmlns:a16="http://schemas.microsoft.com/office/drawing/2014/main" id="{4EFDC383-55C9-46D9-9CEC-FBFCED38C7F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67" name="TextBox 266">
          <a:extLst>
            <a:ext uri="{FF2B5EF4-FFF2-40B4-BE49-F238E27FC236}">
              <a16:creationId xmlns:a16="http://schemas.microsoft.com/office/drawing/2014/main" id="{52835934-7352-438B-B5C2-B7B1B1126E3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68" name="TextBox 267">
          <a:extLst>
            <a:ext uri="{FF2B5EF4-FFF2-40B4-BE49-F238E27FC236}">
              <a16:creationId xmlns:a16="http://schemas.microsoft.com/office/drawing/2014/main" id="{3E565AD5-27B1-495F-8D7D-89276A5F293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69" name="TextBox 268">
          <a:extLst>
            <a:ext uri="{FF2B5EF4-FFF2-40B4-BE49-F238E27FC236}">
              <a16:creationId xmlns:a16="http://schemas.microsoft.com/office/drawing/2014/main" id="{B1A8EB0A-2864-4035-8936-DB9E0B8EAE8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70" name="TextBox 269">
          <a:extLst>
            <a:ext uri="{FF2B5EF4-FFF2-40B4-BE49-F238E27FC236}">
              <a16:creationId xmlns:a16="http://schemas.microsoft.com/office/drawing/2014/main" id="{ECE9C855-8EEE-40E1-9569-67A104FD5D6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71" name="TextBox 270">
          <a:extLst>
            <a:ext uri="{FF2B5EF4-FFF2-40B4-BE49-F238E27FC236}">
              <a16:creationId xmlns:a16="http://schemas.microsoft.com/office/drawing/2014/main" id="{8166FFDC-3ACD-4E9E-A4F6-DD240270AD0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72" name="TextBox 271">
          <a:extLst>
            <a:ext uri="{FF2B5EF4-FFF2-40B4-BE49-F238E27FC236}">
              <a16:creationId xmlns:a16="http://schemas.microsoft.com/office/drawing/2014/main" id="{000BEDB5-D068-482A-A5A3-FAAABDEAA07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73" name="TextBox 272">
          <a:extLst>
            <a:ext uri="{FF2B5EF4-FFF2-40B4-BE49-F238E27FC236}">
              <a16:creationId xmlns:a16="http://schemas.microsoft.com/office/drawing/2014/main" id="{83317626-B1BF-4A24-848D-F2C18C23003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74" name="TextBox 273">
          <a:extLst>
            <a:ext uri="{FF2B5EF4-FFF2-40B4-BE49-F238E27FC236}">
              <a16:creationId xmlns:a16="http://schemas.microsoft.com/office/drawing/2014/main" id="{A79BDB26-A740-419B-8FE8-D4C90B26ED1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75" name="TextBox 274">
          <a:extLst>
            <a:ext uri="{FF2B5EF4-FFF2-40B4-BE49-F238E27FC236}">
              <a16:creationId xmlns:a16="http://schemas.microsoft.com/office/drawing/2014/main" id="{06C1CAA6-4CFA-40A3-BB25-FD961C82F95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76" name="TextBox 275">
          <a:extLst>
            <a:ext uri="{FF2B5EF4-FFF2-40B4-BE49-F238E27FC236}">
              <a16:creationId xmlns:a16="http://schemas.microsoft.com/office/drawing/2014/main" id="{8F742DF3-EF10-4952-AB24-E1795BB7F8C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77" name="TextBox 276">
          <a:extLst>
            <a:ext uri="{FF2B5EF4-FFF2-40B4-BE49-F238E27FC236}">
              <a16:creationId xmlns:a16="http://schemas.microsoft.com/office/drawing/2014/main" id="{7E31A526-4B2D-47CD-B31A-D370A4582FC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78" name="TextBox 277">
          <a:extLst>
            <a:ext uri="{FF2B5EF4-FFF2-40B4-BE49-F238E27FC236}">
              <a16:creationId xmlns:a16="http://schemas.microsoft.com/office/drawing/2014/main" id="{36311609-DDE5-45A7-AABC-B27FAA58F56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79" name="TextBox 278">
          <a:extLst>
            <a:ext uri="{FF2B5EF4-FFF2-40B4-BE49-F238E27FC236}">
              <a16:creationId xmlns:a16="http://schemas.microsoft.com/office/drawing/2014/main" id="{71A9EB44-8913-4E3B-A419-8489321D814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80" name="TextBox 279">
          <a:extLst>
            <a:ext uri="{FF2B5EF4-FFF2-40B4-BE49-F238E27FC236}">
              <a16:creationId xmlns:a16="http://schemas.microsoft.com/office/drawing/2014/main" id="{F6887649-C7C8-4FD8-9D72-FFF08A48A52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81" name="TextBox 280">
          <a:extLst>
            <a:ext uri="{FF2B5EF4-FFF2-40B4-BE49-F238E27FC236}">
              <a16:creationId xmlns:a16="http://schemas.microsoft.com/office/drawing/2014/main" id="{E92BA7AC-2661-446D-86E8-C2FA6E0941B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82" name="TextBox 281">
          <a:extLst>
            <a:ext uri="{FF2B5EF4-FFF2-40B4-BE49-F238E27FC236}">
              <a16:creationId xmlns:a16="http://schemas.microsoft.com/office/drawing/2014/main" id="{F0B72F78-FE9C-41DA-9C53-E85A1CC4A1E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83" name="TextBox 282">
          <a:extLst>
            <a:ext uri="{FF2B5EF4-FFF2-40B4-BE49-F238E27FC236}">
              <a16:creationId xmlns:a16="http://schemas.microsoft.com/office/drawing/2014/main" id="{19DEF1E4-DCA4-4826-8C2A-DDAADC8AB7B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84" name="TextBox 283">
          <a:extLst>
            <a:ext uri="{FF2B5EF4-FFF2-40B4-BE49-F238E27FC236}">
              <a16:creationId xmlns:a16="http://schemas.microsoft.com/office/drawing/2014/main" id="{2B5963AD-DA54-4286-B5FA-3D14745B53C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85" name="TextBox 284">
          <a:extLst>
            <a:ext uri="{FF2B5EF4-FFF2-40B4-BE49-F238E27FC236}">
              <a16:creationId xmlns:a16="http://schemas.microsoft.com/office/drawing/2014/main" id="{6D9070C4-897F-4D2B-9380-F1D94ABEF53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86" name="TextBox 285">
          <a:extLst>
            <a:ext uri="{FF2B5EF4-FFF2-40B4-BE49-F238E27FC236}">
              <a16:creationId xmlns:a16="http://schemas.microsoft.com/office/drawing/2014/main" id="{53345F6A-E0E7-4276-B182-6628BCF768C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87" name="TextBox 286">
          <a:extLst>
            <a:ext uri="{FF2B5EF4-FFF2-40B4-BE49-F238E27FC236}">
              <a16:creationId xmlns:a16="http://schemas.microsoft.com/office/drawing/2014/main" id="{D15F286B-E51E-4F56-BF22-1CEDEB98B6C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88" name="TextBox 287">
          <a:extLst>
            <a:ext uri="{FF2B5EF4-FFF2-40B4-BE49-F238E27FC236}">
              <a16:creationId xmlns:a16="http://schemas.microsoft.com/office/drawing/2014/main" id="{0751A451-F264-4E9A-B66F-ABD84689ABE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89" name="TextBox 288">
          <a:extLst>
            <a:ext uri="{FF2B5EF4-FFF2-40B4-BE49-F238E27FC236}">
              <a16:creationId xmlns:a16="http://schemas.microsoft.com/office/drawing/2014/main" id="{EC669193-F1F8-49DF-9C18-7F49766F501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90" name="TextBox 289">
          <a:extLst>
            <a:ext uri="{FF2B5EF4-FFF2-40B4-BE49-F238E27FC236}">
              <a16:creationId xmlns:a16="http://schemas.microsoft.com/office/drawing/2014/main" id="{7927100A-21BC-48E8-855F-0E3F888ED7F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91" name="TextBox 290">
          <a:extLst>
            <a:ext uri="{FF2B5EF4-FFF2-40B4-BE49-F238E27FC236}">
              <a16:creationId xmlns:a16="http://schemas.microsoft.com/office/drawing/2014/main" id="{7DA59B74-3ADF-40C0-A2C9-E55B72E9216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92" name="TextBox 291">
          <a:extLst>
            <a:ext uri="{FF2B5EF4-FFF2-40B4-BE49-F238E27FC236}">
              <a16:creationId xmlns:a16="http://schemas.microsoft.com/office/drawing/2014/main" id="{0F637908-FEF5-4D7E-A7C7-BB410E01805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93" name="TextBox 292">
          <a:extLst>
            <a:ext uri="{FF2B5EF4-FFF2-40B4-BE49-F238E27FC236}">
              <a16:creationId xmlns:a16="http://schemas.microsoft.com/office/drawing/2014/main" id="{5EE7FF22-D7D6-4FEF-A9F4-4F995CF1FBA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94" name="TextBox 293">
          <a:extLst>
            <a:ext uri="{FF2B5EF4-FFF2-40B4-BE49-F238E27FC236}">
              <a16:creationId xmlns:a16="http://schemas.microsoft.com/office/drawing/2014/main" id="{3A237379-CD7F-4B03-91A8-280E2CD7836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95" name="TextBox 294">
          <a:extLst>
            <a:ext uri="{FF2B5EF4-FFF2-40B4-BE49-F238E27FC236}">
              <a16:creationId xmlns:a16="http://schemas.microsoft.com/office/drawing/2014/main" id="{588C88BB-AF50-4917-8A07-0B48C592E27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96" name="TextBox 295">
          <a:extLst>
            <a:ext uri="{FF2B5EF4-FFF2-40B4-BE49-F238E27FC236}">
              <a16:creationId xmlns:a16="http://schemas.microsoft.com/office/drawing/2014/main" id="{EF66AE74-1FB3-4E25-8CBE-F1AF769E6F8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97" name="TextBox 296">
          <a:extLst>
            <a:ext uri="{FF2B5EF4-FFF2-40B4-BE49-F238E27FC236}">
              <a16:creationId xmlns:a16="http://schemas.microsoft.com/office/drawing/2014/main" id="{DF90A213-6790-46B9-B61D-4828717EEF1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98" name="TextBox 297">
          <a:extLst>
            <a:ext uri="{FF2B5EF4-FFF2-40B4-BE49-F238E27FC236}">
              <a16:creationId xmlns:a16="http://schemas.microsoft.com/office/drawing/2014/main" id="{6A0AC3A4-12A1-43E5-8846-7EB4AADC7D1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299" name="TextBox 298">
          <a:extLst>
            <a:ext uri="{FF2B5EF4-FFF2-40B4-BE49-F238E27FC236}">
              <a16:creationId xmlns:a16="http://schemas.microsoft.com/office/drawing/2014/main" id="{80A62B43-7201-4A0B-B065-33D9E9DAB47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00" name="TextBox 299">
          <a:extLst>
            <a:ext uri="{FF2B5EF4-FFF2-40B4-BE49-F238E27FC236}">
              <a16:creationId xmlns:a16="http://schemas.microsoft.com/office/drawing/2014/main" id="{AFD6B6AE-38E2-404B-A1DF-05275C96896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01" name="TextBox 300">
          <a:extLst>
            <a:ext uri="{FF2B5EF4-FFF2-40B4-BE49-F238E27FC236}">
              <a16:creationId xmlns:a16="http://schemas.microsoft.com/office/drawing/2014/main" id="{49121D7A-B8F2-4CFE-9A3D-C7AD0647DCF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02" name="TextBox 301">
          <a:extLst>
            <a:ext uri="{FF2B5EF4-FFF2-40B4-BE49-F238E27FC236}">
              <a16:creationId xmlns:a16="http://schemas.microsoft.com/office/drawing/2014/main" id="{62CB1D50-CB22-4091-BC14-27589E32398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03" name="TextBox 302">
          <a:extLst>
            <a:ext uri="{FF2B5EF4-FFF2-40B4-BE49-F238E27FC236}">
              <a16:creationId xmlns:a16="http://schemas.microsoft.com/office/drawing/2014/main" id="{06115FD1-1FB3-42C2-9399-ED6AF615440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04" name="TextBox 303">
          <a:extLst>
            <a:ext uri="{FF2B5EF4-FFF2-40B4-BE49-F238E27FC236}">
              <a16:creationId xmlns:a16="http://schemas.microsoft.com/office/drawing/2014/main" id="{9CC725E0-CAB6-4071-93C1-66E7991E00C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05" name="TextBox 304">
          <a:extLst>
            <a:ext uri="{FF2B5EF4-FFF2-40B4-BE49-F238E27FC236}">
              <a16:creationId xmlns:a16="http://schemas.microsoft.com/office/drawing/2014/main" id="{14E708A6-D84C-4215-8378-D65CEED4EBA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06" name="TextBox 305">
          <a:extLst>
            <a:ext uri="{FF2B5EF4-FFF2-40B4-BE49-F238E27FC236}">
              <a16:creationId xmlns:a16="http://schemas.microsoft.com/office/drawing/2014/main" id="{DA2640EA-B846-4355-95DC-0F3B430705C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07" name="TextBox 306">
          <a:extLst>
            <a:ext uri="{FF2B5EF4-FFF2-40B4-BE49-F238E27FC236}">
              <a16:creationId xmlns:a16="http://schemas.microsoft.com/office/drawing/2014/main" id="{F7200266-41CC-4683-B205-642E7BE0289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08" name="TextBox 307">
          <a:extLst>
            <a:ext uri="{FF2B5EF4-FFF2-40B4-BE49-F238E27FC236}">
              <a16:creationId xmlns:a16="http://schemas.microsoft.com/office/drawing/2014/main" id="{747F7467-4AEA-4A31-95E9-79345EB5A52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09" name="TextBox 308">
          <a:extLst>
            <a:ext uri="{FF2B5EF4-FFF2-40B4-BE49-F238E27FC236}">
              <a16:creationId xmlns:a16="http://schemas.microsoft.com/office/drawing/2014/main" id="{EAAE906B-DC07-405B-826A-838CAD2E591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10" name="TextBox 309">
          <a:extLst>
            <a:ext uri="{FF2B5EF4-FFF2-40B4-BE49-F238E27FC236}">
              <a16:creationId xmlns:a16="http://schemas.microsoft.com/office/drawing/2014/main" id="{3EAB7972-AD85-4789-B09E-C16AC3FD80C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11" name="TextBox 310">
          <a:extLst>
            <a:ext uri="{FF2B5EF4-FFF2-40B4-BE49-F238E27FC236}">
              <a16:creationId xmlns:a16="http://schemas.microsoft.com/office/drawing/2014/main" id="{A98BCE1B-4123-4AF1-A888-DF26EF70BA0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12" name="TextBox 311">
          <a:extLst>
            <a:ext uri="{FF2B5EF4-FFF2-40B4-BE49-F238E27FC236}">
              <a16:creationId xmlns:a16="http://schemas.microsoft.com/office/drawing/2014/main" id="{EB6E9BAF-49F7-434D-AC58-ABBC589C6E6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13" name="TextBox 312">
          <a:extLst>
            <a:ext uri="{FF2B5EF4-FFF2-40B4-BE49-F238E27FC236}">
              <a16:creationId xmlns:a16="http://schemas.microsoft.com/office/drawing/2014/main" id="{0E2F8D48-D249-4B22-A796-6DA639F7860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14" name="TextBox 313">
          <a:extLst>
            <a:ext uri="{FF2B5EF4-FFF2-40B4-BE49-F238E27FC236}">
              <a16:creationId xmlns:a16="http://schemas.microsoft.com/office/drawing/2014/main" id="{8C2A8725-1937-465E-94DA-38C16DED50D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15" name="TextBox 314">
          <a:extLst>
            <a:ext uri="{FF2B5EF4-FFF2-40B4-BE49-F238E27FC236}">
              <a16:creationId xmlns:a16="http://schemas.microsoft.com/office/drawing/2014/main" id="{62336245-6C6D-4B8B-A9F9-A423398F1E3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16" name="TextBox 315">
          <a:extLst>
            <a:ext uri="{FF2B5EF4-FFF2-40B4-BE49-F238E27FC236}">
              <a16:creationId xmlns:a16="http://schemas.microsoft.com/office/drawing/2014/main" id="{04C5FCB4-9D10-467F-B98D-9A43F9ECA91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17" name="TextBox 316">
          <a:extLst>
            <a:ext uri="{FF2B5EF4-FFF2-40B4-BE49-F238E27FC236}">
              <a16:creationId xmlns:a16="http://schemas.microsoft.com/office/drawing/2014/main" id="{63E05664-6A83-4601-BCE9-D853E827A2E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18" name="TextBox 317">
          <a:extLst>
            <a:ext uri="{FF2B5EF4-FFF2-40B4-BE49-F238E27FC236}">
              <a16:creationId xmlns:a16="http://schemas.microsoft.com/office/drawing/2014/main" id="{E18E9871-5807-4758-8D89-840BA6DB837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19" name="TextBox 318">
          <a:extLst>
            <a:ext uri="{FF2B5EF4-FFF2-40B4-BE49-F238E27FC236}">
              <a16:creationId xmlns:a16="http://schemas.microsoft.com/office/drawing/2014/main" id="{04BABF6B-D35B-4575-B66E-03D403F828E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20" name="TextBox 319">
          <a:extLst>
            <a:ext uri="{FF2B5EF4-FFF2-40B4-BE49-F238E27FC236}">
              <a16:creationId xmlns:a16="http://schemas.microsoft.com/office/drawing/2014/main" id="{8CD26BA5-A25B-42CE-BAE9-07EE33F8569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21" name="TextBox 320">
          <a:extLst>
            <a:ext uri="{FF2B5EF4-FFF2-40B4-BE49-F238E27FC236}">
              <a16:creationId xmlns:a16="http://schemas.microsoft.com/office/drawing/2014/main" id="{57F9ED68-DD6E-41B0-9305-1C51B13942C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22" name="TextBox 321">
          <a:extLst>
            <a:ext uri="{FF2B5EF4-FFF2-40B4-BE49-F238E27FC236}">
              <a16:creationId xmlns:a16="http://schemas.microsoft.com/office/drawing/2014/main" id="{B682F812-2BDE-4B67-B025-A89C445244D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23" name="TextBox 322">
          <a:extLst>
            <a:ext uri="{FF2B5EF4-FFF2-40B4-BE49-F238E27FC236}">
              <a16:creationId xmlns:a16="http://schemas.microsoft.com/office/drawing/2014/main" id="{E2E188E3-EC60-4F59-B76B-69F89C7DA57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24" name="TextBox 323">
          <a:extLst>
            <a:ext uri="{FF2B5EF4-FFF2-40B4-BE49-F238E27FC236}">
              <a16:creationId xmlns:a16="http://schemas.microsoft.com/office/drawing/2014/main" id="{13C31E41-2267-43CD-BB69-006A86A13DB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25" name="TextBox 324">
          <a:extLst>
            <a:ext uri="{FF2B5EF4-FFF2-40B4-BE49-F238E27FC236}">
              <a16:creationId xmlns:a16="http://schemas.microsoft.com/office/drawing/2014/main" id="{D79BD49E-1C9F-42B5-AA1C-1F8FA81772F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26" name="TextBox 325">
          <a:extLst>
            <a:ext uri="{FF2B5EF4-FFF2-40B4-BE49-F238E27FC236}">
              <a16:creationId xmlns:a16="http://schemas.microsoft.com/office/drawing/2014/main" id="{A1B05730-86CB-4616-B847-EEDA95E04E0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27" name="TextBox 326">
          <a:extLst>
            <a:ext uri="{FF2B5EF4-FFF2-40B4-BE49-F238E27FC236}">
              <a16:creationId xmlns:a16="http://schemas.microsoft.com/office/drawing/2014/main" id="{419E8BC4-E915-4144-B40C-BE5B0993687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28" name="TextBox 327">
          <a:extLst>
            <a:ext uri="{FF2B5EF4-FFF2-40B4-BE49-F238E27FC236}">
              <a16:creationId xmlns:a16="http://schemas.microsoft.com/office/drawing/2014/main" id="{F4FB2F5D-680A-43B1-8F1E-977EE0A5538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29" name="TextBox 328">
          <a:extLst>
            <a:ext uri="{FF2B5EF4-FFF2-40B4-BE49-F238E27FC236}">
              <a16:creationId xmlns:a16="http://schemas.microsoft.com/office/drawing/2014/main" id="{10E101F8-FA2E-4AD5-A729-F442D21CAB4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30" name="TextBox 329">
          <a:extLst>
            <a:ext uri="{FF2B5EF4-FFF2-40B4-BE49-F238E27FC236}">
              <a16:creationId xmlns:a16="http://schemas.microsoft.com/office/drawing/2014/main" id="{AC17796B-FB30-451D-A812-4890591D287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31" name="TextBox 330">
          <a:extLst>
            <a:ext uri="{FF2B5EF4-FFF2-40B4-BE49-F238E27FC236}">
              <a16:creationId xmlns:a16="http://schemas.microsoft.com/office/drawing/2014/main" id="{1250D065-87E1-4C1A-9685-12FEC28A359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32" name="TextBox 331">
          <a:extLst>
            <a:ext uri="{FF2B5EF4-FFF2-40B4-BE49-F238E27FC236}">
              <a16:creationId xmlns:a16="http://schemas.microsoft.com/office/drawing/2014/main" id="{1B99D381-FA80-4DAC-B109-C74916AE7B7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33" name="TextBox 332">
          <a:extLst>
            <a:ext uri="{FF2B5EF4-FFF2-40B4-BE49-F238E27FC236}">
              <a16:creationId xmlns:a16="http://schemas.microsoft.com/office/drawing/2014/main" id="{F4D994A0-1EA5-43E6-8625-8EF8FA6AB60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34" name="TextBox 333">
          <a:extLst>
            <a:ext uri="{FF2B5EF4-FFF2-40B4-BE49-F238E27FC236}">
              <a16:creationId xmlns:a16="http://schemas.microsoft.com/office/drawing/2014/main" id="{EFC4963C-01AE-4A2A-879F-C80C2EF456B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35" name="TextBox 334">
          <a:extLst>
            <a:ext uri="{FF2B5EF4-FFF2-40B4-BE49-F238E27FC236}">
              <a16:creationId xmlns:a16="http://schemas.microsoft.com/office/drawing/2014/main" id="{DC4F9FC0-AF3D-4960-AE44-56D6E006853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36" name="TextBox 335">
          <a:extLst>
            <a:ext uri="{FF2B5EF4-FFF2-40B4-BE49-F238E27FC236}">
              <a16:creationId xmlns:a16="http://schemas.microsoft.com/office/drawing/2014/main" id="{2A2C529E-E6B3-4EB5-B5A6-2AEF0021563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37" name="TextBox 336">
          <a:extLst>
            <a:ext uri="{FF2B5EF4-FFF2-40B4-BE49-F238E27FC236}">
              <a16:creationId xmlns:a16="http://schemas.microsoft.com/office/drawing/2014/main" id="{E5664E62-4E69-413B-ACB3-07C36327C97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38" name="TextBox 337">
          <a:extLst>
            <a:ext uri="{FF2B5EF4-FFF2-40B4-BE49-F238E27FC236}">
              <a16:creationId xmlns:a16="http://schemas.microsoft.com/office/drawing/2014/main" id="{BE172182-4D83-48F9-A50A-9687A4D3065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39" name="TextBox 338">
          <a:extLst>
            <a:ext uri="{FF2B5EF4-FFF2-40B4-BE49-F238E27FC236}">
              <a16:creationId xmlns:a16="http://schemas.microsoft.com/office/drawing/2014/main" id="{ECB15BA2-E06A-4E64-A9A6-3C670637A5C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40" name="TextBox 339">
          <a:extLst>
            <a:ext uri="{FF2B5EF4-FFF2-40B4-BE49-F238E27FC236}">
              <a16:creationId xmlns:a16="http://schemas.microsoft.com/office/drawing/2014/main" id="{8E4E569B-448D-4A60-8ABC-4508F7CDF66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41" name="TextBox 340">
          <a:extLst>
            <a:ext uri="{FF2B5EF4-FFF2-40B4-BE49-F238E27FC236}">
              <a16:creationId xmlns:a16="http://schemas.microsoft.com/office/drawing/2014/main" id="{DD453BFF-4821-47CA-85DF-89A3F8E9FD6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42" name="TextBox 341">
          <a:extLst>
            <a:ext uri="{FF2B5EF4-FFF2-40B4-BE49-F238E27FC236}">
              <a16:creationId xmlns:a16="http://schemas.microsoft.com/office/drawing/2014/main" id="{BB86A472-A59F-4FA4-8865-B84AC412DE3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43" name="TextBox 342">
          <a:extLst>
            <a:ext uri="{FF2B5EF4-FFF2-40B4-BE49-F238E27FC236}">
              <a16:creationId xmlns:a16="http://schemas.microsoft.com/office/drawing/2014/main" id="{BC4B1D9B-8255-4B15-B93D-AA7660559A4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44" name="TextBox 343">
          <a:extLst>
            <a:ext uri="{FF2B5EF4-FFF2-40B4-BE49-F238E27FC236}">
              <a16:creationId xmlns:a16="http://schemas.microsoft.com/office/drawing/2014/main" id="{B2A2FCF2-5C00-47A8-B045-196F8582964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45" name="TextBox 344">
          <a:extLst>
            <a:ext uri="{FF2B5EF4-FFF2-40B4-BE49-F238E27FC236}">
              <a16:creationId xmlns:a16="http://schemas.microsoft.com/office/drawing/2014/main" id="{29409661-2FF7-463E-B8B6-48C0528743B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46" name="TextBox 345">
          <a:extLst>
            <a:ext uri="{FF2B5EF4-FFF2-40B4-BE49-F238E27FC236}">
              <a16:creationId xmlns:a16="http://schemas.microsoft.com/office/drawing/2014/main" id="{39CCDADB-ADC6-4D4F-AF27-32848663D4A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47" name="TextBox 346">
          <a:extLst>
            <a:ext uri="{FF2B5EF4-FFF2-40B4-BE49-F238E27FC236}">
              <a16:creationId xmlns:a16="http://schemas.microsoft.com/office/drawing/2014/main" id="{7A489DFB-E3D0-4EB2-8775-A10E4FE1B08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48" name="TextBox 347">
          <a:extLst>
            <a:ext uri="{FF2B5EF4-FFF2-40B4-BE49-F238E27FC236}">
              <a16:creationId xmlns:a16="http://schemas.microsoft.com/office/drawing/2014/main" id="{16180AD3-CB64-4318-B984-BC484968D5B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49" name="TextBox 348">
          <a:extLst>
            <a:ext uri="{FF2B5EF4-FFF2-40B4-BE49-F238E27FC236}">
              <a16:creationId xmlns:a16="http://schemas.microsoft.com/office/drawing/2014/main" id="{F4293B2F-174A-401E-AEC7-5D30D427463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50" name="TextBox 349">
          <a:extLst>
            <a:ext uri="{FF2B5EF4-FFF2-40B4-BE49-F238E27FC236}">
              <a16:creationId xmlns:a16="http://schemas.microsoft.com/office/drawing/2014/main" id="{F4C75A3D-4235-4D5F-AF46-7CD1D45E8DB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351" name="TextBox 350">
          <a:extLst>
            <a:ext uri="{FF2B5EF4-FFF2-40B4-BE49-F238E27FC236}">
              <a16:creationId xmlns:a16="http://schemas.microsoft.com/office/drawing/2014/main" id="{778752FD-7CB7-4EBF-BBF7-03948B58D84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52" name="TextBox 351">
          <a:extLst>
            <a:ext uri="{FF2B5EF4-FFF2-40B4-BE49-F238E27FC236}">
              <a16:creationId xmlns:a16="http://schemas.microsoft.com/office/drawing/2014/main" id="{CADC2C42-71F0-46A3-91CF-AAC7711361B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53" name="TextBox 352">
          <a:extLst>
            <a:ext uri="{FF2B5EF4-FFF2-40B4-BE49-F238E27FC236}">
              <a16:creationId xmlns:a16="http://schemas.microsoft.com/office/drawing/2014/main" id="{9B8A7CCC-45A4-4A64-990A-FA5DBB33F9D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54" name="TextBox 353">
          <a:extLst>
            <a:ext uri="{FF2B5EF4-FFF2-40B4-BE49-F238E27FC236}">
              <a16:creationId xmlns:a16="http://schemas.microsoft.com/office/drawing/2014/main" id="{F6915C62-274D-4D8C-A15E-7038E319D7B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55" name="TextBox 354">
          <a:extLst>
            <a:ext uri="{FF2B5EF4-FFF2-40B4-BE49-F238E27FC236}">
              <a16:creationId xmlns:a16="http://schemas.microsoft.com/office/drawing/2014/main" id="{D89F5015-9293-4970-A6B5-9A07FCF2FE4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56" name="TextBox 355">
          <a:extLst>
            <a:ext uri="{FF2B5EF4-FFF2-40B4-BE49-F238E27FC236}">
              <a16:creationId xmlns:a16="http://schemas.microsoft.com/office/drawing/2014/main" id="{C58BB7C6-9044-4A6C-87F9-2397A29941E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57" name="TextBox 356">
          <a:extLst>
            <a:ext uri="{FF2B5EF4-FFF2-40B4-BE49-F238E27FC236}">
              <a16:creationId xmlns:a16="http://schemas.microsoft.com/office/drawing/2014/main" id="{1402EC4C-7396-4A8B-BA8B-02CF4095129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58" name="TextBox 357">
          <a:extLst>
            <a:ext uri="{FF2B5EF4-FFF2-40B4-BE49-F238E27FC236}">
              <a16:creationId xmlns:a16="http://schemas.microsoft.com/office/drawing/2014/main" id="{A2FC5CD7-B42B-4C28-A86F-9AD3467B148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59" name="TextBox 358">
          <a:extLst>
            <a:ext uri="{FF2B5EF4-FFF2-40B4-BE49-F238E27FC236}">
              <a16:creationId xmlns:a16="http://schemas.microsoft.com/office/drawing/2014/main" id="{FA74E142-5C42-469D-A20E-39154B03446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60" name="TextBox 359">
          <a:extLst>
            <a:ext uri="{FF2B5EF4-FFF2-40B4-BE49-F238E27FC236}">
              <a16:creationId xmlns:a16="http://schemas.microsoft.com/office/drawing/2014/main" id="{B74F2E61-7C1A-4ABA-9E38-4C6764CDC1B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61" name="TextBox 360">
          <a:extLst>
            <a:ext uri="{FF2B5EF4-FFF2-40B4-BE49-F238E27FC236}">
              <a16:creationId xmlns:a16="http://schemas.microsoft.com/office/drawing/2014/main" id="{537F285F-781F-437A-ADC2-4D496D486E4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62" name="TextBox 361">
          <a:extLst>
            <a:ext uri="{FF2B5EF4-FFF2-40B4-BE49-F238E27FC236}">
              <a16:creationId xmlns:a16="http://schemas.microsoft.com/office/drawing/2014/main" id="{2AFB869B-8876-4DC4-8DD6-C13C7F6DBBB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63" name="TextBox 362">
          <a:extLst>
            <a:ext uri="{FF2B5EF4-FFF2-40B4-BE49-F238E27FC236}">
              <a16:creationId xmlns:a16="http://schemas.microsoft.com/office/drawing/2014/main" id="{EA69FF60-3904-4199-99FA-8448601F2CC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64" name="TextBox 363">
          <a:extLst>
            <a:ext uri="{FF2B5EF4-FFF2-40B4-BE49-F238E27FC236}">
              <a16:creationId xmlns:a16="http://schemas.microsoft.com/office/drawing/2014/main" id="{9906676D-E766-41EB-AD91-A44C2593B37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65" name="TextBox 364">
          <a:extLst>
            <a:ext uri="{FF2B5EF4-FFF2-40B4-BE49-F238E27FC236}">
              <a16:creationId xmlns:a16="http://schemas.microsoft.com/office/drawing/2014/main" id="{ED29311D-9FD6-42BD-824B-26E5A65067B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66" name="TextBox 365">
          <a:extLst>
            <a:ext uri="{FF2B5EF4-FFF2-40B4-BE49-F238E27FC236}">
              <a16:creationId xmlns:a16="http://schemas.microsoft.com/office/drawing/2014/main" id="{792E9D06-5FF4-4F28-B7BF-4E1566AC0FC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67" name="TextBox 366">
          <a:extLst>
            <a:ext uri="{FF2B5EF4-FFF2-40B4-BE49-F238E27FC236}">
              <a16:creationId xmlns:a16="http://schemas.microsoft.com/office/drawing/2014/main" id="{52B2A707-93D3-4B70-9A0D-95725CF06AF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68" name="TextBox 367">
          <a:extLst>
            <a:ext uri="{FF2B5EF4-FFF2-40B4-BE49-F238E27FC236}">
              <a16:creationId xmlns:a16="http://schemas.microsoft.com/office/drawing/2014/main" id="{7F972B85-05F3-4984-874D-4ECDA667F5A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69" name="TextBox 368">
          <a:extLst>
            <a:ext uri="{FF2B5EF4-FFF2-40B4-BE49-F238E27FC236}">
              <a16:creationId xmlns:a16="http://schemas.microsoft.com/office/drawing/2014/main" id="{2B78A7D0-593E-4A9D-99E6-7DCDC907EAB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70" name="TextBox 369">
          <a:extLst>
            <a:ext uri="{FF2B5EF4-FFF2-40B4-BE49-F238E27FC236}">
              <a16:creationId xmlns:a16="http://schemas.microsoft.com/office/drawing/2014/main" id="{4F30F67F-601E-496E-855B-8B7D2EF3A8D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71" name="TextBox 370">
          <a:extLst>
            <a:ext uri="{FF2B5EF4-FFF2-40B4-BE49-F238E27FC236}">
              <a16:creationId xmlns:a16="http://schemas.microsoft.com/office/drawing/2014/main" id="{0C842888-CE99-48EC-80F3-F225A04F97A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72" name="TextBox 371">
          <a:extLst>
            <a:ext uri="{FF2B5EF4-FFF2-40B4-BE49-F238E27FC236}">
              <a16:creationId xmlns:a16="http://schemas.microsoft.com/office/drawing/2014/main" id="{FDD0B494-F7A7-47A6-A76E-0F41DB2FEAB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73" name="TextBox 372">
          <a:extLst>
            <a:ext uri="{FF2B5EF4-FFF2-40B4-BE49-F238E27FC236}">
              <a16:creationId xmlns:a16="http://schemas.microsoft.com/office/drawing/2014/main" id="{D881EE3A-71D9-4BB7-821D-9602586FEDC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74" name="TextBox 373">
          <a:extLst>
            <a:ext uri="{FF2B5EF4-FFF2-40B4-BE49-F238E27FC236}">
              <a16:creationId xmlns:a16="http://schemas.microsoft.com/office/drawing/2014/main" id="{F94A47C9-DD22-466F-B38C-5438A212273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75" name="TextBox 374">
          <a:extLst>
            <a:ext uri="{FF2B5EF4-FFF2-40B4-BE49-F238E27FC236}">
              <a16:creationId xmlns:a16="http://schemas.microsoft.com/office/drawing/2014/main" id="{8587719B-3B17-4FCD-96E3-8572103A21F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76" name="TextBox 375">
          <a:extLst>
            <a:ext uri="{FF2B5EF4-FFF2-40B4-BE49-F238E27FC236}">
              <a16:creationId xmlns:a16="http://schemas.microsoft.com/office/drawing/2014/main" id="{5519636A-3AF8-4363-A54D-5F8186DB685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77" name="TextBox 376">
          <a:extLst>
            <a:ext uri="{FF2B5EF4-FFF2-40B4-BE49-F238E27FC236}">
              <a16:creationId xmlns:a16="http://schemas.microsoft.com/office/drawing/2014/main" id="{EE1206D1-DA77-45CD-953B-E6C617B8B21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78" name="TextBox 377">
          <a:extLst>
            <a:ext uri="{FF2B5EF4-FFF2-40B4-BE49-F238E27FC236}">
              <a16:creationId xmlns:a16="http://schemas.microsoft.com/office/drawing/2014/main" id="{503CAB69-681A-44AF-B5B3-21070E0537C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79" name="TextBox 378">
          <a:extLst>
            <a:ext uri="{FF2B5EF4-FFF2-40B4-BE49-F238E27FC236}">
              <a16:creationId xmlns:a16="http://schemas.microsoft.com/office/drawing/2014/main" id="{3D03974C-AFE8-4BF6-A5DE-D8E4C00ECA8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80" name="TextBox 379">
          <a:extLst>
            <a:ext uri="{FF2B5EF4-FFF2-40B4-BE49-F238E27FC236}">
              <a16:creationId xmlns:a16="http://schemas.microsoft.com/office/drawing/2014/main" id="{7A921759-20A8-48BC-B808-FB11E52948D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81" name="TextBox 380">
          <a:extLst>
            <a:ext uri="{FF2B5EF4-FFF2-40B4-BE49-F238E27FC236}">
              <a16:creationId xmlns:a16="http://schemas.microsoft.com/office/drawing/2014/main" id="{21610C19-789D-45C9-805B-0B3B01B3905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82" name="TextBox 381">
          <a:extLst>
            <a:ext uri="{FF2B5EF4-FFF2-40B4-BE49-F238E27FC236}">
              <a16:creationId xmlns:a16="http://schemas.microsoft.com/office/drawing/2014/main" id="{C2E63F7E-0F16-4732-B677-C64A8DED76E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83" name="TextBox 382">
          <a:extLst>
            <a:ext uri="{FF2B5EF4-FFF2-40B4-BE49-F238E27FC236}">
              <a16:creationId xmlns:a16="http://schemas.microsoft.com/office/drawing/2014/main" id="{05598650-8348-4036-B73F-414AEE7B6BD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84" name="TextBox 383">
          <a:extLst>
            <a:ext uri="{FF2B5EF4-FFF2-40B4-BE49-F238E27FC236}">
              <a16:creationId xmlns:a16="http://schemas.microsoft.com/office/drawing/2014/main" id="{C31E5564-7991-4F24-9D5E-83E9814ED17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85" name="TextBox 384">
          <a:extLst>
            <a:ext uri="{FF2B5EF4-FFF2-40B4-BE49-F238E27FC236}">
              <a16:creationId xmlns:a16="http://schemas.microsoft.com/office/drawing/2014/main" id="{3F91353C-CFD3-4FD0-AB53-098E1014384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86" name="TextBox 385">
          <a:extLst>
            <a:ext uri="{FF2B5EF4-FFF2-40B4-BE49-F238E27FC236}">
              <a16:creationId xmlns:a16="http://schemas.microsoft.com/office/drawing/2014/main" id="{0DD56290-5422-4885-844F-8A020B75C20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87" name="TextBox 386">
          <a:extLst>
            <a:ext uri="{FF2B5EF4-FFF2-40B4-BE49-F238E27FC236}">
              <a16:creationId xmlns:a16="http://schemas.microsoft.com/office/drawing/2014/main" id="{18E6807B-75ED-4D5F-8D64-6279105B796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88" name="TextBox 387">
          <a:extLst>
            <a:ext uri="{FF2B5EF4-FFF2-40B4-BE49-F238E27FC236}">
              <a16:creationId xmlns:a16="http://schemas.microsoft.com/office/drawing/2014/main" id="{116F7198-E81C-47F1-A5C0-6E66B52E33D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89" name="TextBox 388">
          <a:extLst>
            <a:ext uri="{FF2B5EF4-FFF2-40B4-BE49-F238E27FC236}">
              <a16:creationId xmlns:a16="http://schemas.microsoft.com/office/drawing/2014/main" id="{BB0BE3EF-E8A1-4109-AE7B-D370D48B4E4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90" name="TextBox 389">
          <a:extLst>
            <a:ext uri="{FF2B5EF4-FFF2-40B4-BE49-F238E27FC236}">
              <a16:creationId xmlns:a16="http://schemas.microsoft.com/office/drawing/2014/main" id="{79F08553-599D-4BBF-A17B-8FD2C4F10A3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91" name="TextBox 390">
          <a:extLst>
            <a:ext uri="{FF2B5EF4-FFF2-40B4-BE49-F238E27FC236}">
              <a16:creationId xmlns:a16="http://schemas.microsoft.com/office/drawing/2014/main" id="{AE1B9C38-D6D0-49C0-B67B-AFEBA45E7D8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92" name="TextBox 391">
          <a:extLst>
            <a:ext uri="{FF2B5EF4-FFF2-40B4-BE49-F238E27FC236}">
              <a16:creationId xmlns:a16="http://schemas.microsoft.com/office/drawing/2014/main" id="{5A9E5C6A-6BDB-4F7B-A1C0-E12FE1B4603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93" name="TextBox 392">
          <a:extLst>
            <a:ext uri="{FF2B5EF4-FFF2-40B4-BE49-F238E27FC236}">
              <a16:creationId xmlns:a16="http://schemas.microsoft.com/office/drawing/2014/main" id="{C1D5985E-0134-4D64-ACD1-4E00F4D5195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94" name="TextBox 393">
          <a:extLst>
            <a:ext uri="{FF2B5EF4-FFF2-40B4-BE49-F238E27FC236}">
              <a16:creationId xmlns:a16="http://schemas.microsoft.com/office/drawing/2014/main" id="{3E7E8368-C2FE-4B25-B91A-43752D68FFE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95" name="TextBox 394">
          <a:extLst>
            <a:ext uri="{FF2B5EF4-FFF2-40B4-BE49-F238E27FC236}">
              <a16:creationId xmlns:a16="http://schemas.microsoft.com/office/drawing/2014/main" id="{D4647AE6-9E65-4C2C-BEF4-BFD398E9915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96" name="TextBox 395">
          <a:extLst>
            <a:ext uri="{FF2B5EF4-FFF2-40B4-BE49-F238E27FC236}">
              <a16:creationId xmlns:a16="http://schemas.microsoft.com/office/drawing/2014/main" id="{F6384C82-9F50-4660-B34D-BA100E2F42B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97" name="TextBox 396">
          <a:extLst>
            <a:ext uri="{FF2B5EF4-FFF2-40B4-BE49-F238E27FC236}">
              <a16:creationId xmlns:a16="http://schemas.microsoft.com/office/drawing/2014/main" id="{AF4A428A-3F76-4D8E-B41E-016AF8DB007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98" name="TextBox 397">
          <a:extLst>
            <a:ext uri="{FF2B5EF4-FFF2-40B4-BE49-F238E27FC236}">
              <a16:creationId xmlns:a16="http://schemas.microsoft.com/office/drawing/2014/main" id="{3EE5771B-951C-4599-A276-9693D0FABE4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399" name="TextBox 398">
          <a:extLst>
            <a:ext uri="{FF2B5EF4-FFF2-40B4-BE49-F238E27FC236}">
              <a16:creationId xmlns:a16="http://schemas.microsoft.com/office/drawing/2014/main" id="{CE00E07A-4EDF-47E5-A1DA-ABD0B120DCA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400" name="TextBox 399">
          <a:extLst>
            <a:ext uri="{FF2B5EF4-FFF2-40B4-BE49-F238E27FC236}">
              <a16:creationId xmlns:a16="http://schemas.microsoft.com/office/drawing/2014/main" id="{731CC8A6-10B6-4134-9668-3984C7D3615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17</xdr:row>
      <xdr:rowOff>0</xdr:rowOff>
    </xdr:from>
    <xdr:ext cx="65" cy="172227"/>
    <xdr:sp macro="" textlink="">
      <xdr:nvSpPr>
        <xdr:cNvPr id="401" name="TextBox 400">
          <a:extLst>
            <a:ext uri="{FF2B5EF4-FFF2-40B4-BE49-F238E27FC236}">
              <a16:creationId xmlns:a16="http://schemas.microsoft.com/office/drawing/2014/main" id="{F6BDBD5E-9A15-4564-824B-321C20AA1EB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02" name="TextBox 401">
          <a:extLst>
            <a:ext uri="{FF2B5EF4-FFF2-40B4-BE49-F238E27FC236}">
              <a16:creationId xmlns:a16="http://schemas.microsoft.com/office/drawing/2014/main" id="{3E259780-FD2E-4A8B-96A9-40552981314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03" name="TextBox 402">
          <a:extLst>
            <a:ext uri="{FF2B5EF4-FFF2-40B4-BE49-F238E27FC236}">
              <a16:creationId xmlns:a16="http://schemas.microsoft.com/office/drawing/2014/main" id="{E8B7EFA2-94FE-4FE1-BEDA-AF71A28319D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04" name="TextBox 403">
          <a:extLst>
            <a:ext uri="{FF2B5EF4-FFF2-40B4-BE49-F238E27FC236}">
              <a16:creationId xmlns:a16="http://schemas.microsoft.com/office/drawing/2014/main" id="{79FAA78E-B95D-48F6-AB52-07BF508EC6A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05" name="TextBox 404">
          <a:extLst>
            <a:ext uri="{FF2B5EF4-FFF2-40B4-BE49-F238E27FC236}">
              <a16:creationId xmlns:a16="http://schemas.microsoft.com/office/drawing/2014/main" id="{0F296098-81E9-4019-BD73-E5921A9FF0F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06" name="TextBox 405">
          <a:extLst>
            <a:ext uri="{FF2B5EF4-FFF2-40B4-BE49-F238E27FC236}">
              <a16:creationId xmlns:a16="http://schemas.microsoft.com/office/drawing/2014/main" id="{026ADCB1-D1D7-4B2A-A4AA-42FF341A08D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07" name="TextBox 406">
          <a:extLst>
            <a:ext uri="{FF2B5EF4-FFF2-40B4-BE49-F238E27FC236}">
              <a16:creationId xmlns:a16="http://schemas.microsoft.com/office/drawing/2014/main" id="{50390327-B911-4424-9A00-EF3EB7548C8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08" name="TextBox 407">
          <a:extLst>
            <a:ext uri="{FF2B5EF4-FFF2-40B4-BE49-F238E27FC236}">
              <a16:creationId xmlns:a16="http://schemas.microsoft.com/office/drawing/2014/main" id="{06568222-CC21-45E0-AF4D-650896047EF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09" name="TextBox 408">
          <a:extLst>
            <a:ext uri="{FF2B5EF4-FFF2-40B4-BE49-F238E27FC236}">
              <a16:creationId xmlns:a16="http://schemas.microsoft.com/office/drawing/2014/main" id="{580B2EA0-6C0D-4EC1-845B-D60D7CD8D8D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10" name="TextBox 409">
          <a:extLst>
            <a:ext uri="{FF2B5EF4-FFF2-40B4-BE49-F238E27FC236}">
              <a16:creationId xmlns:a16="http://schemas.microsoft.com/office/drawing/2014/main" id="{A8D29652-79D9-4D61-B2C6-A05A32050BE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11" name="TextBox 410">
          <a:extLst>
            <a:ext uri="{FF2B5EF4-FFF2-40B4-BE49-F238E27FC236}">
              <a16:creationId xmlns:a16="http://schemas.microsoft.com/office/drawing/2014/main" id="{23226B09-12BC-4D70-AEFA-E17C6093B84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12" name="TextBox 411">
          <a:extLst>
            <a:ext uri="{FF2B5EF4-FFF2-40B4-BE49-F238E27FC236}">
              <a16:creationId xmlns:a16="http://schemas.microsoft.com/office/drawing/2014/main" id="{F91E1013-5DF7-4536-83FC-625130E4050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13" name="TextBox 412">
          <a:extLst>
            <a:ext uri="{FF2B5EF4-FFF2-40B4-BE49-F238E27FC236}">
              <a16:creationId xmlns:a16="http://schemas.microsoft.com/office/drawing/2014/main" id="{FAA58E56-2A2D-4DCD-AFD9-55F37623418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14" name="TextBox 413">
          <a:extLst>
            <a:ext uri="{FF2B5EF4-FFF2-40B4-BE49-F238E27FC236}">
              <a16:creationId xmlns:a16="http://schemas.microsoft.com/office/drawing/2014/main" id="{C4AAEF9B-0F15-455C-91A0-91BFE8DC13D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15" name="TextBox 414">
          <a:extLst>
            <a:ext uri="{FF2B5EF4-FFF2-40B4-BE49-F238E27FC236}">
              <a16:creationId xmlns:a16="http://schemas.microsoft.com/office/drawing/2014/main" id="{3CCD7D2C-6023-428B-A3B3-0BE54CC88B7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16" name="TextBox 415">
          <a:extLst>
            <a:ext uri="{FF2B5EF4-FFF2-40B4-BE49-F238E27FC236}">
              <a16:creationId xmlns:a16="http://schemas.microsoft.com/office/drawing/2014/main" id="{C68F902A-296C-4EF1-9D27-4931761A8F2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17" name="TextBox 416">
          <a:extLst>
            <a:ext uri="{FF2B5EF4-FFF2-40B4-BE49-F238E27FC236}">
              <a16:creationId xmlns:a16="http://schemas.microsoft.com/office/drawing/2014/main" id="{ABAEE459-ABBE-4558-92E0-7897E40188A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18" name="TextBox 417">
          <a:extLst>
            <a:ext uri="{FF2B5EF4-FFF2-40B4-BE49-F238E27FC236}">
              <a16:creationId xmlns:a16="http://schemas.microsoft.com/office/drawing/2014/main" id="{BD16AC39-46B4-47C0-8B25-AE20EBCE048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19" name="TextBox 418">
          <a:extLst>
            <a:ext uri="{FF2B5EF4-FFF2-40B4-BE49-F238E27FC236}">
              <a16:creationId xmlns:a16="http://schemas.microsoft.com/office/drawing/2014/main" id="{C9869EF4-511E-42A1-826D-A426DED31D5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20" name="TextBox 419">
          <a:extLst>
            <a:ext uri="{FF2B5EF4-FFF2-40B4-BE49-F238E27FC236}">
              <a16:creationId xmlns:a16="http://schemas.microsoft.com/office/drawing/2014/main" id="{8D219FE8-DBF9-48E5-B1FB-C4188A95A73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21" name="TextBox 420">
          <a:extLst>
            <a:ext uri="{FF2B5EF4-FFF2-40B4-BE49-F238E27FC236}">
              <a16:creationId xmlns:a16="http://schemas.microsoft.com/office/drawing/2014/main" id="{E12F1AAC-70A2-43AA-B6A2-0DB9138A611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22" name="TextBox 421">
          <a:extLst>
            <a:ext uri="{FF2B5EF4-FFF2-40B4-BE49-F238E27FC236}">
              <a16:creationId xmlns:a16="http://schemas.microsoft.com/office/drawing/2014/main" id="{E5558F8B-4A9A-4D20-8D20-ABD6CB82E05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23" name="TextBox 422">
          <a:extLst>
            <a:ext uri="{FF2B5EF4-FFF2-40B4-BE49-F238E27FC236}">
              <a16:creationId xmlns:a16="http://schemas.microsoft.com/office/drawing/2014/main" id="{B040960A-27E6-4693-8263-F43C7A87515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24" name="TextBox 423">
          <a:extLst>
            <a:ext uri="{FF2B5EF4-FFF2-40B4-BE49-F238E27FC236}">
              <a16:creationId xmlns:a16="http://schemas.microsoft.com/office/drawing/2014/main" id="{5AC29DA2-ACA3-4696-8E85-6398DBB39B1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25" name="TextBox 424">
          <a:extLst>
            <a:ext uri="{FF2B5EF4-FFF2-40B4-BE49-F238E27FC236}">
              <a16:creationId xmlns:a16="http://schemas.microsoft.com/office/drawing/2014/main" id="{8B9167CA-DA11-4DC1-ABDA-CF195153DFE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26" name="TextBox 425">
          <a:extLst>
            <a:ext uri="{FF2B5EF4-FFF2-40B4-BE49-F238E27FC236}">
              <a16:creationId xmlns:a16="http://schemas.microsoft.com/office/drawing/2014/main" id="{0B209040-308F-4740-B5AA-E8F1920F471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27" name="TextBox 426">
          <a:extLst>
            <a:ext uri="{FF2B5EF4-FFF2-40B4-BE49-F238E27FC236}">
              <a16:creationId xmlns:a16="http://schemas.microsoft.com/office/drawing/2014/main" id="{36636034-DC82-4509-B214-5131C167F11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28" name="TextBox 427">
          <a:extLst>
            <a:ext uri="{FF2B5EF4-FFF2-40B4-BE49-F238E27FC236}">
              <a16:creationId xmlns:a16="http://schemas.microsoft.com/office/drawing/2014/main" id="{08684821-FF57-43CA-A9B2-3AC4D3961E1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29" name="TextBox 428">
          <a:extLst>
            <a:ext uri="{FF2B5EF4-FFF2-40B4-BE49-F238E27FC236}">
              <a16:creationId xmlns:a16="http://schemas.microsoft.com/office/drawing/2014/main" id="{4F3BDB5B-1E5A-44F7-9EDD-956F70879BD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30" name="TextBox 429">
          <a:extLst>
            <a:ext uri="{FF2B5EF4-FFF2-40B4-BE49-F238E27FC236}">
              <a16:creationId xmlns:a16="http://schemas.microsoft.com/office/drawing/2014/main" id="{EB3D55B9-9998-4988-AD11-DDAD82662E6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31" name="TextBox 430">
          <a:extLst>
            <a:ext uri="{FF2B5EF4-FFF2-40B4-BE49-F238E27FC236}">
              <a16:creationId xmlns:a16="http://schemas.microsoft.com/office/drawing/2014/main" id="{B9BD1C69-0234-485F-ABC2-42DC2CD961C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32" name="TextBox 431">
          <a:extLst>
            <a:ext uri="{FF2B5EF4-FFF2-40B4-BE49-F238E27FC236}">
              <a16:creationId xmlns:a16="http://schemas.microsoft.com/office/drawing/2014/main" id="{4188D29F-AF56-45BC-BC9B-EF8A55ECAD6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33" name="TextBox 432">
          <a:extLst>
            <a:ext uri="{FF2B5EF4-FFF2-40B4-BE49-F238E27FC236}">
              <a16:creationId xmlns:a16="http://schemas.microsoft.com/office/drawing/2014/main" id="{A985F602-BDDF-47F5-8751-BF0889843F0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34" name="TextBox 433">
          <a:extLst>
            <a:ext uri="{FF2B5EF4-FFF2-40B4-BE49-F238E27FC236}">
              <a16:creationId xmlns:a16="http://schemas.microsoft.com/office/drawing/2014/main" id="{7C81EB12-DD15-4B57-9917-6BB23DF30DA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35" name="TextBox 434">
          <a:extLst>
            <a:ext uri="{FF2B5EF4-FFF2-40B4-BE49-F238E27FC236}">
              <a16:creationId xmlns:a16="http://schemas.microsoft.com/office/drawing/2014/main" id="{2CE9CF67-1C2F-41D5-9EBE-F17E19D1446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36" name="TextBox 435">
          <a:extLst>
            <a:ext uri="{FF2B5EF4-FFF2-40B4-BE49-F238E27FC236}">
              <a16:creationId xmlns:a16="http://schemas.microsoft.com/office/drawing/2014/main" id="{07322142-F7D9-49D2-B28D-6CB7A072D1A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37" name="TextBox 436">
          <a:extLst>
            <a:ext uri="{FF2B5EF4-FFF2-40B4-BE49-F238E27FC236}">
              <a16:creationId xmlns:a16="http://schemas.microsoft.com/office/drawing/2014/main" id="{95545A99-3092-4F7A-8216-3821AF95132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38" name="TextBox 437">
          <a:extLst>
            <a:ext uri="{FF2B5EF4-FFF2-40B4-BE49-F238E27FC236}">
              <a16:creationId xmlns:a16="http://schemas.microsoft.com/office/drawing/2014/main" id="{262CBC08-E91A-4577-BAFC-383B9EDBC43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39" name="TextBox 438">
          <a:extLst>
            <a:ext uri="{FF2B5EF4-FFF2-40B4-BE49-F238E27FC236}">
              <a16:creationId xmlns:a16="http://schemas.microsoft.com/office/drawing/2014/main" id="{E1C7581E-86BD-4AAA-9EBB-B3C0CCFE209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40" name="TextBox 439">
          <a:extLst>
            <a:ext uri="{FF2B5EF4-FFF2-40B4-BE49-F238E27FC236}">
              <a16:creationId xmlns:a16="http://schemas.microsoft.com/office/drawing/2014/main" id="{A5991D1B-8243-4C2E-BC2B-F89F5279346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41" name="TextBox 440">
          <a:extLst>
            <a:ext uri="{FF2B5EF4-FFF2-40B4-BE49-F238E27FC236}">
              <a16:creationId xmlns:a16="http://schemas.microsoft.com/office/drawing/2014/main" id="{1F2D1C88-014A-4B24-B064-6CC40EF7060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42" name="TextBox 441">
          <a:extLst>
            <a:ext uri="{FF2B5EF4-FFF2-40B4-BE49-F238E27FC236}">
              <a16:creationId xmlns:a16="http://schemas.microsoft.com/office/drawing/2014/main" id="{80C1ED0E-4BDC-44E1-A038-9773C3135C6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43" name="TextBox 442">
          <a:extLst>
            <a:ext uri="{FF2B5EF4-FFF2-40B4-BE49-F238E27FC236}">
              <a16:creationId xmlns:a16="http://schemas.microsoft.com/office/drawing/2014/main" id="{F4E739FD-0FCE-4CA2-9639-85058381BED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44" name="TextBox 443">
          <a:extLst>
            <a:ext uri="{FF2B5EF4-FFF2-40B4-BE49-F238E27FC236}">
              <a16:creationId xmlns:a16="http://schemas.microsoft.com/office/drawing/2014/main" id="{D47D1B27-5856-47C8-9A2B-A5072ADF0C6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45" name="TextBox 444">
          <a:extLst>
            <a:ext uri="{FF2B5EF4-FFF2-40B4-BE49-F238E27FC236}">
              <a16:creationId xmlns:a16="http://schemas.microsoft.com/office/drawing/2014/main" id="{E9ED3E45-A749-4512-8E19-F374E4332ED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46" name="TextBox 445">
          <a:extLst>
            <a:ext uri="{FF2B5EF4-FFF2-40B4-BE49-F238E27FC236}">
              <a16:creationId xmlns:a16="http://schemas.microsoft.com/office/drawing/2014/main" id="{F05631C8-1A67-44F5-9B14-2CAD73AC35E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47" name="TextBox 446">
          <a:extLst>
            <a:ext uri="{FF2B5EF4-FFF2-40B4-BE49-F238E27FC236}">
              <a16:creationId xmlns:a16="http://schemas.microsoft.com/office/drawing/2014/main" id="{6E84F020-7F73-4F77-95C0-84DE3AB16DC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48" name="TextBox 447">
          <a:extLst>
            <a:ext uri="{FF2B5EF4-FFF2-40B4-BE49-F238E27FC236}">
              <a16:creationId xmlns:a16="http://schemas.microsoft.com/office/drawing/2014/main" id="{0EF49EF3-DCFD-416D-A4F1-F9F821FB9E9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49" name="TextBox 448">
          <a:extLst>
            <a:ext uri="{FF2B5EF4-FFF2-40B4-BE49-F238E27FC236}">
              <a16:creationId xmlns:a16="http://schemas.microsoft.com/office/drawing/2014/main" id="{1BDD692E-FAD8-4F02-A52D-ECAAD0DED55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50" name="TextBox 449">
          <a:extLst>
            <a:ext uri="{FF2B5EF4-FFF2-40B4-BE49-F238E27FC236}">
              <a16:creationId xmlns:a16="http://schemas.microsoft.com/office/drawing/2014/main" id="{F8594176-DBDE-48CF-8905-6667761D7CF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51" name="TextBox 450">
          <a:extLst>
            <a:ext uri="{FF2B5EF4-FFF2-40B4-BE49-F238E27FC236}">
              <a16:creationId xmlns:a16="http://schemas.microsoft.com/office/drawing/2014/main" id="{0051DAEB-83A2-4EE5-B7AB-CCE64F555B3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52" name="TextBox 451">
          <a:extLst>
            <a:ext uri="{FF2B5EF4-FFF2-40B4-BE49-F238E27FC236}">
              <a16:creationId xmlns:a16="http://schemas.microsoft.com/office/drawing/2014/main" id="{A55DD2F5-B922-4BB2-9963-1E2A16632CB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53" name="TextBox 452">
          <a:extLst>
            <a:ext uri="{FF2B5EF4-FFF2-40B4-BE49-F238E27FC236}">
              <a16:creationId xmlns:a16="http://schemas.microsoft.com/office/drawing/2014/main" id="{6496836B-D72E-42ED-86A0-BCCC4C2BD6E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54" name="TextBox 453">
          <a:extLst>
            <a:ext uri="{FF2B5EF4-FFF2-40B4-BE49-F238E27FC236}">
              <a16:creationId xmlns:a16="http://schemas.microsoft.com/office/drawing/2014/main" id="{32D0F81C-CBFA-4BBF-B239-9B519CB3215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55" name="TextBox 454">
          <a:extLst>
            <a:ext uri="{FF2B5EF4-FFF2-40B4-BE49-F238E27FC236}">
              <a16:creationId xmlns:a16="http://schemas.microsoft.com/office/drawing/2014/main" id="{8510AA21-4399-430F-AC1C-EE84A323341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56" name="TextBox 455">
          <a:extLst>
            <a:ext uri="{FF2B5EF4-FFF2-40B4-BE49-F238E27FC236}">
              <a16:creationId xmlns:a16="http://schemas.microsoft.com/office/drawing/2014/main" id="{87C241BE-55CE-43A5-A871-9659CD748EA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57" name="TextBox 456">
          <a:extLst>
            <a:ext uri="{FF2B5EF4-FFF2-40B4-BE49-F238E27FC236}">
              <a16:creationId xmlns:a16="http://schemas.microsoft.com/office/drawing/2014/main" id="{C7D93A27-9262-4BAF-8DED-55DC9DEC4C6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58" name="TextBox 457">
          <a:extLst>
            <a:ext uri="{FF2B5EF4-FFF2-40B4-BE49-F238E27FC236}">
              <a16:creationId xmlns:a16="http://schemas.microsoft.com/office/drawing/2014/main" id="{8E10A981-662B-46BA-A827-D18DEA89195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59" name="TextBox 458">
          <a:extLst>
            <a:ext uri="{FF2B5EF4-FFF2-40B4-BE49-F238E27FC236}">
              <a16:creationId xmlns:a16="http://schemas.microsoft.com/office/drawing/2014/main" id="{01D851C7-009C-4229-9D13-8A93E3EC8E5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60" name="TextBox 459">
          <a:extLst>
            <a:ext uri="{FF2B5EF4-FFF2-40B4-BE49-F238E27FC236}">
              <a16:creationId xmlns:a16="http://schemas.microsoft.com/office/drawing/2014/main" id="{3A393606-1169-486C-97D8-DA38452BB2D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61" name="TextBox 460">
          <a:extLst>
            <a:ext uri="{FF2B5EF4-FFF2-40B4-BE49-F238E27FC236}">
              <a16:creationId xmlns:a16="http://schemas.microsoft.com/office/drawing/2014/main" id="{49163B83-1A43-438D-B047-054D2332F36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62" name="TextBox 461">
          <a:extLst>
            <a:ext uri="{FF2B5EF4-FFF2-40B4-BE49-F238E27FC236}">
              <a16:creationId xmlns:a16="http://schemas.microsoft.com/office/drawing/2014/main" id="{8487BE79-DBE1-470B-993F-4B1D94C3751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63" name="TextBox 462">
          <a:extLst>
            <a:ext uri="{FF2B5EF4-FFF2-40B4-BE49-F238E27FC236}">
              <a16:creationId xmlns:a16="http://schemas.microsoft.com/office/drawing/2014/main" id="{BF8A9863-0595-4598-9470-E07C8D763A5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64" name="TextBox 463">
          <a:extLst>
            <a:ext uri="{FF2B5EF4-FFF2-40B4-BE49-F238E27FC236}">
              <a16:creationId xmlns:a16="http://schemas.microsoft.com/office/drawing/2014/main" id="{B8762531-732E-4254-91EA-E125D091C99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65" name="TextBox 464">
          <a:extLst>
            <a:ext uri="{FF2B5EF4-FFF2-40B4-BE49-F238E27FC236}">
              <a16:creationId xmlns:a16="http://schemas.microsoft.com/office/drawing/2014/main" id="{784CD622-866D-400A-B1C6-3BD410E75A4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66" name="TextBox 465">
          <a:extLst>
            <a:ext uri="{FF2B5EF4-FFF2-40B4-BE49-F238E27FC236}">
              <a16:creationId xmlns:a16="http://schemas.microsoft.com/office/drawing/2014/main" id="{862D5BD5-EA1A-4E53-A7C1-2775CCFB82D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67" name="TextBox 466">
          <a:extLst>
            <a:ext uri="{FF2B5EF4-FFF2-40B4-BE49-F238E27FC236}">
              <a16:creationId xmlns:a16="http://schemas.microsoft.com/office/drawing/2014/main" id="{D13C7A3C-4221-4611-AD6B-ACA091EEA94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68" name="TextBox 467">
          <a:extLst>
            <a:ext uri="{FF2B5EF4-FFF2-40B4-BE49-F238E27FC236}">
              <a16:creationId xmlns:a16="http://schemas.microsoft.com/office/drawing/2014/main" id="{3719C55A-5800-4D22-80DE-53420AD3E42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69" name="TextBox 468">
          <a:extLst>
            <a:ext uri="{FF2B5EF4-FFF2-40B4-BE49-F238E27FC236}">
              <a16:creationId xmlns:a16="http://schemas.microsoft.com/office/drawing/2014/main" id="{ECFB01A3-C256-432C-A57F-070E925E8C0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70" name="TextBox 469">
          <a:extLst>
            <a:ext uri="{FF2B5EF4-FFF2-40B4-BE49-F238E27FC236}">
              <a16:creationId xmlns:a16="http://schemas.microsoft.com/office/drawing/2014/main" id="{3E53A55B-54CF-4B59-BA16-2C1BE5D3622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71" name="TextBox 470">
          <a:extLst>
            <a:ext uri="{FF2B5EF4-FFF2-40B4-BE49-F238E27FC236}">
              <a16:creationId xmlns:a16="http://schemas.microsoft.com/office/drawing/2014/main" id="{EAD083D2-6DC5-4DE4-A3E4-8076F319309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72" name="TextBox 471">
          <a:extLst>
            <a:ext uri="{FF2B5EF4-FFF2-40B4-BE49-F238E27FC236}">
              <a16:creationId xmlns:a16="http://schemas.microsoft.com/office/drawing/2014/main" id="{4AA608E4-B520-4839-AB37-25541921939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73" name="TextBox 472">
          <a:extLst>
            <a:ext uri="{FF2B5EF4-FFF2-40B4-BE49-F238E27FC236}">
              <a16:creationId xmlns:a16="http://schemas.microsoft.com/office/drawing/2014/main" id="{F005CAFA-6414-4FCC-BF8A-95236A4D52C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74" name="TextBox 473">
          <a:extLst>
            <a:ext uri="{FF2B5EF4-FFF2-40B4-BE49-F238E27FC236}">
              <a16:creationId xmlns:a16="http://schemas.microsoft.com/office/drawing/2014/main" id="{E7683602-EAF9-41DD-9462-6293DED0FBE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75" name="TextBox 474">
          <a:extLst>
            <a:ext uri="{FF2B5EF4-FFF2-40B4-BE49-F238E27FC236}">
              <a16:creationId xmlns:a16="http://schemas.microsoft.com/office/drawing/2014/main" id="{E2871352-261C-43A4-BE51-CF283060646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76" name="TextBox 475">
          <a:extLst>
            <a:ext uri="{FF2B5EF4-FFF2-40B4-BE49-F238E27FC236}">
              <a16:creationId xmlns:a16="http://schemas.microsoft.com/office/drawing/2014/main" id="{F492D7AC-A4AA-4D2B-8691-09C5F96D79E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77" name="TextBox 476">
          <a:extLst>
            <a:ext uri="{FF2B5EF4-FFF2-40B4-BE49-F238E27FC236}">
              <a16:creationId xmlns:a16="http://schemas.microsoft.com/office/drawing/2014/main" id="{D0045BA3-9176-4624-95AC-0365CA381CF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78" name="TextBox 477">
          <a:extLst>
            <a:ext uri="{FF2B5EF4-FFF2-40B4-BE49-F238E27FC236}">
              <a16:creationId xmlns:a16="http://schemas.microsoft.com/office/drawing/2014/main" id="{4CF3897C-925A-4A5C-B56E-B8C496A6839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79" name="TextBox 478">
          <a:extLst>
            <a:ext uri="{FF2B5EF4-FFF2-40B4-BE49-F238E27FC236}">
              <a16:creationId xmlns:a16="http://schemas.microsoft.com/office/drawing/2014/main" id="{B4DE71A8-9BDF-4C63-B9DC-E351D063BB6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80" name="TextBox 479">
          <a:extLst>
            <a:ext uri="{FF2B5EF4-FFF2-40B4-BE49-F238E27FC236}">
              <a16:creationId xmlns:a16="http://schemas.microsoft.com/office/drawing/2014/main" id="{A9652BF2-24D2-4CF9-8340-672CCB0CE8C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81" name="TextBox 480">
          <a:extLst>
            <a:ext uri="{FF2B5EF4-FFF2-40B4-BE49-F238E27FC236}">
              <a16:creationId xmlns:a16="http://schemas.microsoft.com/office/drawing/2014/main" id="{0384DDDE-EC63-4E02-A5A0-6A9C082D565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82" name="TextBox 481">
          <a:extLst>
            <a:ext uri="{FF2B5EF4-FFF2-40B4-BE49-F238E27FC236}">
              <a16:creationId xmlns:a16="http://schemas.microsoft.com/office/drawing/2014/main" id="{E57F0417-AB8F-45F8-A24D-3142DE750CD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83" name="TextBox 482">
          <a:extLst>
            <a:ext uri="{FF2B5EF4-FFF2-40B4-BE49-F238E27FC236}">
              <a16:creationId xmlns:a16="http://schemas.microsoft.com/office/drawing/2014/main" id="{3BBFA629-4F24-4391-82C6-502FA318670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84" name="TextBox 483">
          <a:extLst>
            <a:ext uri="{FF2B5EF4-FFF2-40B4-BE49-F238E27FC236}">
              <a16:creationId xmlns:a16="http://schemas.microsoft.com/office/drawing/2014/main" id="{204E11E7-F6EC-42C6-AF21-AD655C54464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85" name="TextBox 484">
          <a:extLst>
            <a:ext uri="{FF2B5EF4-FFF2-40B4-BE49-F238E27FC236}">
              <a16:creationId xmlns:a16="http://schemas.microsoft.com/office/drawing/2014/main" id="{21888F17-9E25-4A14-B23A-A0A0A58CAFD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86" name="TextBox 485">
          <a:extLst>
            <a:ext uri="{FF2B5EF4-FFF2-40B4-BE49-F238E27FC236}">
              <a16:creationId xmlns:a16="http://schemas.microsoft.com/office/drawing/2014/main" id="{D07708E9-EEC1-44BD-B9D3-2994A88CF43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87" name="TextBox 486">
          <a:extLst>
            <a:ext uri="{FF2B5EF4-FFF2-40B4-BE49-F238E27FC236}">
              <a16:creationId xmlns:a16="http://schemas.microsoft.com/office/drawing/2014/main" id="{CC507334-0C05-4E0A-92A9-E0CD0294194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88" name="TextBox 487">
          <a:extLst>
            <a:ext uri="{FF2B5EF4-FFF2-40B4-BE49-F238E27FC236}">
              <a16:creationId xmlns:a16="http://schemas.microsoft.com/office/drawing/2014/main" id="{FE5A1941-01AB-484A-A7CD-A15EF8A6F0E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89" name="TextBox 488">
          <a:extLst>
            <a:ext uri="{FF2B5EF4-FFF2-40B4-BE49-F238E27FC236}">
              <a16:creationId xmlns:a16="http://schemas.microsoft.com/office/drawing/2014/main" id="{B9E3AB27-D6BC-4C5F-8D62-D7D503F4842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90" name="TextBox 489">
          <a:extLst>
            <a:ext uri="{FF2B5EF4-FFF2-40B4-BE49-F238E27FC236}">
              <a16:creationId xmlns:a16="http://schemas.microsoft.com/office/drawing/2014/main" id="{0605E008-A840-440D-881B-5B2E9611994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91" name="TextBox 490">
          <a:extLst>
            <a:ext uri="{FF2B5EF4-FFF2-40B4-BE49-F238E27FC236}">
              <a16:creationId xmlns:a16="http://schemas.microsoft.com/office/drawing/2014/main" id="{558D655A-535D-480D-AB72-BE2029034A9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92" name="TextBox 491">
          <a:extLst>
            <a:ext uri="{FF2B5EF4-FFF2-40B4-BE49-F238E27FC236}">
              <a16:creationId xmlns:a16="http://schemas.microsoft.com/office/drawing/2014/main" id="{665EA60F-6690-452C-8F4B-60D81046084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93" name="TextBox 492">
          <a:extLst>
            <a:ext uri="{FF2B5EF4-FFF2-40B4-BE49-F238E27FC236}">
              <a16:creationId xmlns:a16="http://schemas.microsoft.com/office/drawing/2014/main" id="{4E5C86D0-A8E5-4404-946A-021C8F003C3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94" name="TextBox 493">
          <a:extLst>
            <a:ext uri="{FF2B5EF4-FFF2-40B4-BE49-F238E27FC236}">
              <a16:creationId xmlns:a16="http://schemas.microsoft.com/office/drawing/2014/main" id="{F7D61ADB-7BA9-4CCE-BC16-11954891BC1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95" name="TextBox 494">
          <a:extLst>
            <a:ext uri="{FF2B5EF4-FFF2-40B4-BE49-F238E27FC236}">
              <a16:creationId xmlns:a16="http://schemas.microsoft.com/office/drawing/2014/main" id="{FFDFA618-6CFF-4E90-AEF0-6D058E34ABE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96" name="TextBox 495">
          <a:extLst>
            <a:ext uri="{FF2B5EF4-FFF2-40B4-BE49-F238E27FC236}">
              <a16:creationId xmlns:a16="http://schemas.microsoft.com/office/drawing/2014/main" id="{BC1EA257-DAC4-4185-88A0-146455FA94F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97" name="TextBox 496">
          <a:extLst>
            <a:ext uri="{FF2B5EF4-FFF2-40B4-BE49-F238E27FC236}">
              <a16:creationId xmlns:a16="http://schemas.microsoft.com/office/drawing/2014/main" id="{8365AC25-2585-437C-8367-0398E274B1B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98" name="TextBox 497">
          <a:extLst>
            <a:ext uri="{FF2B5EF4-FFF2-40B4-BE49-F238E27FC236}">
              <a16:creationId xmlns:a16="http://schemas.microsoft.com/office/drawing/2014/main" id="{2607524C-0CB9-4287-9E41-D7B52981D06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499" name="TextBox 498">
          <a:extLst>
            <a:ext uri="{FF2B5EF4-FFF2-40B4-BE49-F238E27FC236}">
              <a16:creationId xmlns:a16="http://schemas.microsoft.com/office/drawing/2014/main" id="{9CC25FFD-3414-4CB0-882E-039FC5C0FA8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00" name="TextBox 499">
          <a:extLst>
            <a:ext uri="{FF2B5EF4-FFF2-40B4-BE49-F238E27FC236}">
              <a16:creationId xmlns:a16="http://schemas.microsoft.com/office/drawing/2014/main" id="{7D9FBE24-C064-46A2-84A6-0ADF4C7B7F5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01" name="TextBox 500">
          <a:extLst>
            <a:ext uri="{FF2B5EF4-FFF2-40B4-BE49-F238E27FC236}">
              <a16:creationId xmlns:a16="http://schemas.microsoft.com/office/drawing/2014/main" id="{B900CFBC-5C3F-4883-9C08-06675BA50FF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02" name="TextBox 501">
          <a:extLst>
            <a:ext uri="{FF2B5EF4-FFF2-40B4-BE49-F238E27FC236}">
              <a16:creationId xmlns:a16="http://schemas.microsoft.com/office/drawing/2014/main" id="{7E949830-79BF-4245-BC76-09D9FF74040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03" name="TextBox 502">
          <a:extLst>
            <a:ext uri="{FF2B5EF4-FFF2-40B4-BE49-F238E27FC236}">
              <a16:creationId xmlns:a16="http://schemas.microsoft.com/office/drawing/2014/main" id="{FDEC1886-14D7-4C5A-9CF2-519116E7D1D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04" name="TextBox 503">
          <a:extLst>
            <a:ext uri="{FF2B5EF4-FFF2-40B4-BE49-F238E27FC236}">
              <a16:creationId xmlns:a16="http://schemas.microsoft.com/office/drawing/2014/main" id="{9571514B-A1D3-4913-A218-A8E7872B85D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05" name="TextBox 504">
          <a:extLst>
            <a:ext uri="{FF2B5EF4-FFF2-40B4-BE49-F238E27FC236}">
              <a16:creationId xmlns:a16="http://schemas.microsoft.com/office/drawing/2014/main" id="{82D7744E-10B1-447E-B34B-D430AA61B72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06" name="TextBox 505">
          <a:extLst>
            <a:ext uri="{FF2B5EF4-FFF2-40B4-BE49-F238E27FC236}">
              <a16:creationId xmlns:a16="http://schemas.microsoft.com/office/drawing/2014/main" id="{A2CF4C0C-1C0D-4D4B-A57F-D9A04C71786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07" name="TextBox 506">
          <a:extLst>
            <a:ext uri="{FF2B5EF4-FFF2-40B4-BE49-F238E27FC236}">
              <a16:creationId xmlns:a16="http://schemas.microsoft.com/office/drawing/2014/main" id="{80E21698-2DAF-4E68-87A1-857772D1AB0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08" name="TextBox 507">
          <a:extLst>
            <a:ext uri="{FF2B5EF4-FFF2-40B4-BE49-F238E27FC236}">
              <a16:creationId xmlns:a16="http://schemas.microsoft.com/office/drawing/2014/main" id="{93F9FA4E-5799-49EF-AA0F-792EE434580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09" name="TextBox 508">
          <a:extLst>
            <a:ext uri="{FF2B5EF4-FFF2-40B4-BE49-F238E27FC236}">
              <a16:creationId xmlns:a16="http://schemas.microsoft.com/office/drawing/2014/main" id="{4D4A877A-CBB7-43A0-A701-90ACC319C1C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10" name="TextBox 509">
          <a:extLst>
            <a:ext uri="{FF2B5EF4-FFF2-40B4-BE49-F238E27FC236}">
              <a16:creationId xmlns:a16="http://schemas.microsoft.com/office/drawing/2014/main" id="{B03721F2-0016-4BE3-A7B1-26241576ED1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11" name="TextBox 510">
          <a:extLst>
            <a:ext uri="{FF2B5EF4-FFF2-40B4-BE49-F238E27FC236}">
              <a16:creationId xmlns:a16="http://schemas.microsoft.com/office/drawing/2014/main" id="{2C851407-0F32-42E3-A730-3824381A281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12" name="TextBox 511">
          <a:extLst>
            <a:ext uri="{FF2B5EF4-FFF2-40B4-BE49-F238E27FC236}">
              <a16:creationId xmlns:a16="http://schemas.microsoft.com/office/drawing/2014/main" id="{54395C58-B39D-4F1B-B816-EB4AEB88902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13" name="TextBox 512">
          <a:extLst>
            <a:ext uri="{FF2B5EF4-FFF2-40B4-BE49-F238E27FC236}">
              <a16:creationId xmlns:a16="http://schemas.microsoft.com/office/drawing/2014/main" id="{4B7639C4-BD39-466F-A284-BA424F9A54C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14" name="TextBox 513">
          <a:extLst>
            <a:ext uri="{FF2B5EF4-FFF2-40B4-BE49-F238E27FC236}">
              <a16:creationId xmlns:a16="http://schemas.microsoft.com/office/drawing/2014/main" id="{38D55306-23B4-43ED-82E2-B3D0D39709E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15" name="TextBox 514">
          <a:extLst>
            <a:ext uri="{FF2B5EF4-FFF2-40B4-BE49-F238E27FC236}">
              <a16:creationId xmlns:a16="http://schemas.microsoft.com/office/drawing/2014/main" id="{D054929A-0D6A-4D2E-96D3-A3CCF840B9B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16" name="TextBox 515">
          <a:extLst>
            <a:ext uri="{FF2B5EF4-FFF2-40B4-BE49-F238E27FC236}">
              <a16:creationId xmlns:a16="http://schemas.microsoft.com/office/drawing/2014/main" id="{A7E42D2C-4267-46F8-A91D-C0DF8616E7B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17" name="TextBox 516">
          <a:extLst>
            <a:ext uri="{FF2B5EF4-FFF2-40B4-BE49-F238E27FC236}">
              <a16:creationId xmlns:a16="http://schemas.microsoft.com/office/drawing/2014/main" id="{332E7A4E-C124-45E9-9051-9D83BEB91C8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18" name="TextBox 517">
          <a:extLst>
            <a:ext uri="{FF2B5EF4-FFF2-40B4-BE49-F238E27FC236}">
              <a16:creationId xmlns:a16="http://schemas.microsoft.com/office/drawing/2014/main" id="{CAFA31BB-64E3-4C19-BD60-97B4DF3F785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19" name="TextBox 518">
          <a:extLst>
            <a:ext uri="{FF2B5EF4-FFF2-40B4-BE49-F238E27FC236}">
              <a16:creationId xmlns:a16="http://schemas.microsoft.com/office/drawing/2014/main" id="{AA37A1F8-4671-4BFD-9E63-81C41B5C29A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20" name="TextBox 519">
          <a:extLst>
            <a:ext uri="{FF2B5EF4-FFF2-40B4-BE49-F238E27FC236}">
              <a16:creationId xmlns:a16="http://schemas.microsoft.com/office/drawing/2014/main" id="{4F45A1BE-FFA2-4760-8C49-EED5779CF6B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21" name="TextBox 520">
          <a:extLst>
            <a:ext uri="{FF2B5EF4-FFF2-40B4-BE49-F238E27FC236}">
              <a16:creationId xmlns:a16="http://schemas.microsoft.com/office/drawing/2014/main" id="{07B98CE0-74B4-453F-A42E-DB73DD5BB8B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22" name="TextBox 521">
          <a:extLst>
            <a:ext uri="{FF2B5EF4-FFF2-40B4-BE49-F238E27FC236}">
              <a16:creationId xmlns:a16="http://schemas.microsoft.com/office/drawing/2014/main" id="{D5C05F14-35BF-4F24-AC39-D2C2A02B369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23" name="TextBox 522">
          <a:extLst>
            <a:ext uri="{FF2B5EF4-FFF2-40B4-BE49-F238E27FC236}">
              <a16:creationId xmlns:a16="http://schemas.microsoft.com/office/drawing/2014/main" id="{2BF863BC-5FA4-4E3A-A587-DE3A9AF2AE7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24" name="TextBox 523">
          <a:extLst>
            <a:ext uri="{FF2B5EF4-FFF2-40B4-BE49-F238E27FC236}">
              <a16:creationId xmlns:a16="http://schemas.microsoft.com/office/drawing/2014/main" id="{CEADE4DD-376C-47F2-9D29-49890D5EC1A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25" name="TextBox 524">
          <a:extLst>
            <a:ext uri="{FF2B5EF4-FFF2-40B4-BE49-F238E27FC236}">
              <a16:creationId xmlns:a16="http://schemas.microsoft.com/office/drawing/2014/main" id="{1AC168D0-A90D-4438-8BFD-6D4B13217CC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26" name="TextBox 525">
          <a:extLst>
            <a:ext uri="{FF2B5EF4-FFF2-40B4-BE49-F238E27FC236}">
              <a16:creationId xmlns:a16="http://schemas.microsoft.com/office/drawing/2014/main" id="{F1814CAA-4357-43A7-A6C7-16EE103E632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27" name="TextBox 526">
          <a:extLst>
            <a:ext uri="{FF2B5EF4-FFF2-40B4-BE49-F238E27FC236}">
              <a16:creationId xmlns:a16="http://schemas.microsoft.com/office/drawing/2014/main" id="{A9240140-6025-49BF-A83F-6B336B55681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28" name="TextBox 527">
          <a:extLst>
            <a:ext uri="{FF2B5EF4-FFF2-40B4-BE49-F238E27FC236}">
              <a16:creationId xmlns:a16="http://schemas.microsoft.com/office/drawing/2014/main" id="{E49853D6-4B10-4D42-9F3A-622CB675B6C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29" name="TextBox 528">
          <a:extLst>
            <a:ext uri="{FF2B5EF4-FFF2-40B4-BE49-F238E27FC236}">
              <a16:creationId xmlns:a16="http://schemas.microsoft.com/office/drawing/2014/main" id="{258D89A9-6F69-4A62-B900-B635352FD09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30" name="TextBox 529">
          <a:extLst>
            <a:ext uri="{FF2B5EF4-FFF2-40B4-BE49-F238E27FC236}">
              <a16:creationId xmlns:a16="http://schemas.microsoft.com/office/drawing/2014/main" id="{216C53C3-9F6D-4753-8FDE-6AE82DDB858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31" name="TextBox 530">
          <a:extLst>
            <a:ext uri="{FF2B5EF4-FFF2-40B4-BE49-F238E27FC236}">
              <a16:creationId xmlns:a16="http://schemas.microsoft.com/office/drawing/2014/main" id="{EB4D7CCD-F151-4272-AACE-43D2D861CE1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32" name="TextBox 531">
          <a:extLst>
            <a:ext uri="{FF2B5EF4-FFF2-40B4-BE49-F238E27FC236}">
              <a16:creationId xmlns:a16="http://schemas.microsoft.com/office/drawing/2014/main" id="{6BFDB6EA-D037-4D97-B531-10BB2032608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33" name="TextBox 532">
          <a:extLst>
            <a:ext uri="{FF2B5EF4-FFF2-40B4-BE49-F238E27FC236}">
              <a16:creationId xmlns:a16="http://schemas.microsoft.com/office/drawing/2014/main" id="{29348861-A3FC-48A2-9299-28FF80B1932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34" name="TextBox 533">
          <a:extLst>
            <a:ext uri="{FF2B5EF4-FFF2-40B4-BE49-F238E27FC236}">
              <a16:creationId xmlns:a16="http://schemas.microsoft.com/office/drawing/2014/main" id="{3F90CD67-A03C-4E60-A92D-04AF5FF5CCB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35" name="TextBox 534">
          <a:extLst>
            <a:ext uri="{FF2B5EF4-FFF2-40B4-BE49-F238E27FC236}">
              <a16:creationId xmlns:a16="http://schemas.microsoft.com/office/drawing/2014/main" id="{E122573C-6EE5-42A3-8FD9-15EB6ADC247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36" name="TextBox 535">
          <a:extLst>
            <a:ext uri="{FF2B5EF4-FFF2-40B4-BE49-F238E27FC236}">
              <a16:creationId xmlns:a16="http://schemas.microsoft.com/office/drawing/2014/main" id="{C027F65A-BFB0-4466-9D52-42E2C75929B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37" name="TextBox 536">
          <a:extLst>
            <a:ext uri="{FF2B5EF4-FFF2-40B4-BE49-F238E27FC236}">
              <a16:creationId xmlns:a16="http://schemas.microsoft.com/office/drawing/2014/main" id="{A6644F72-4EC7-44A6-9E47-86B7F4331C5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38" name="TextBox 537">
          <a:extLst>
            <a:ext uri="{FF2B5EF4-FFF2-40B4-BE49-F238E27FC236}">
              <a16:creationId xmlns:a16="http://schemas.microsoft.com/office/drawing/2014/main" id="{97EBF004-FE27-4CD1-BB2B-AF9CB547906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39" name="TextBox 538">
          <a:extLst>
            <a:ext uri="{FF2B5EF4-FFF2-40B4-BE49-F238E27FC236}">
              <a16:creationId xmlns:a16="http://schemas.microsoft.com/office/drawing/2014/main" id="{B4A5CB56-63E6-45E2-A6FA-28C0DD02525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40" name="TextBox 539">
          <a:extLst>
            <a:ext uri="{FF2B5EF4-FFF2-40B4-BE49-F238E27FC236}">
              <a16:creationId xmlns:a16="http://schemas.microsoft.com/office/drawing/2014/main" id="{89AB7E95-F96F-4D4B-B326-64D652AFBDC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41" name="TextBox 540">
          <a:extLst>
            <a:ext uri="{FF2B5EF4-FFF2-40B4-BE49-F238E27FC236}">
              <a16:creationId xmlns:a16="http://schemas.microsoft.com/office/drawing/2014/main" id="{0553B271-8FB2-466C-81F0-689DEC1E731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42" name="TextBox 541">
          <a:extLst>
            <a:ext uri="{FF2B5EF4-FFF2-40B4-BE49-F238E27FC236}">
              <a16:creationId xmlns:a16="http://schemas.microsoft.com/office/drawing/2014/main" id="{5FF0BEA0-B557-4C15-95FE-F36F3A60A34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43" name="TextBox 542">
          <a:extLst>
            <a:ext uri="{FF2B5EF4-FFF2-40B4-BE49-F238E27FC236}">
              <a16:creationId xmlns:a16="http://schemas.microsoft.com/office/drawing/2014/main" id="{7B4A0E3E-C35B-4500-AF52-03B9D5F1053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44" name="TextBox 543">
          <a:extLst>
            <a:ext uri="{FF2B5EF4-FFF2-40B4-BE49-F238E27FC236}">
              <a16:creationId xmlns:a16="http://schemas.microsoft.com/office/drawing/2014/main" id="{2F4A61C6-16D6-4DB2-9102-4349A3745E3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45" name="TextBox 544">
          <a:extLst>
            <a:ext uri="{FF2B5EF4-FFF2-40B4-BE49-F238E27FC236}">
              <a16:creationId xmlns:a16="http://schemas.microsoft.com/office/drawing/2014/main" id="{1D19D5A5-84CB-4291-A953-7EEAFA347AF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46" name="TextBox 545">
          <a:extLst>
            <a:ext uri="{FF2B5EF4-FFF2-40B4-BE49-F238E27FC236}">
              <a16:creationId xmlns:a16="http://schemas.microsoft.com/office/drawing/2014/main" id="{965EF7B2-4BBB-4992-837F-2DC20E967C3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47" name="TextBox 546">
          <a:extLst>
            <a:ext uri="{FF2B5EF4-FFF2-40B4-BE49-F238E27FC236}">
              <a16:creationId xmlns:a16="http://schemas.microsoft.com/office/drawing/2014/main" id="{7B236D48-9E7C-40F8-84CB-BB678322F30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48" name="TextBox 547">
          <a:extLst>
            <a:ext uri="{FF2B5EF4-FFF2-40B4-BE49-F238E27FC236}">
              <a16:creationId xmlns:a16="http://schemas.microsoft.com/office/drawing/2014/main" id="{6EDFB6FD-E3F9-4D72-8A48-2823637485C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49" name="TextBox 548">
          <a:extLst>
            <a:ext uri="{FF2B5EF4-FFF2-40B4-BE49-F238E27FC236}">
              <a16:creationId xmlns:a16="http://schemas.microsoft.com/office/drawing/2014/main" id="{A6D4CA4D-4E91-41AE-89C0-E052DE7BA39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50" name="TextBox 549">
          <a:extLst>
            <a:ext uri="{FF2B5EF4-FFF2-40B4-BE49-F238E27FC236}">
              <a16:creationId xmlns:a16="http://schemas.microsoft.com/office/drawing/2014/main" id="{CE87232A-E699-45A0-9781-F153A492CA5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51" name="TextBox 550">
          <a:extLst>
            <a:ext uri="{FF2B5EF4-FFF2-40B4-BE49-F238E27FC236}">
              <a16:creationId xmlns:a16="http://schemas.microsoft.com/office/drawing/2014/main" id="{0E0CFA6E-F35F-492E-AE6E-A513AF8BC75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52" name="TextBox 551">
          <a:extLst>
            <a:ext uri="{FF2B5EF4-FFF2-40B4-BE49-F238E27FC236}">
              <a16:creationId xmlns:a16="http://schemas.microsoft.com/office/drawing/2014/main" id="{6D2F32BE-80B3-44B1-82E3-0786FAC6263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53" name="TextBox 552">
          <a:extLst>
            <a:ext uri="{FF2B5EF4-FFF2-40B4-BE49-F238E27FC236}">
              <a16:creationId xmlns:a16="http://schemas.microsoft.com/office/drawing/2014/main" id="{278C428C-BF4D-47AD-8E99-CBD046337B4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54" name="TextBox 553">
          <a:extLst>
            <a:ext uri="{FF2B5EF4-FFF2-40B4-BE49-F238E27FC236}">
              <a16:creationId xmlns:a16="http://schemas.microsoft.com/office/drawing/2014/main" id="{C16C66DB-672E-4884-9CB0-E8ED28FF144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55" name="TextBox 554">
          <a:extLst>
            <a:ext uri="{FF2B5EF4-FFF2-40B4-BE49-F238E27FC236}">
              <a16:creationId xmlns:a16="http://schemas.microsoft.com/office/drawing/2014/main" id="{27D0B0E4-31CC-4C15-BDD7-880EFAD19EE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56" name="TextBox 555">
          <a:extLst>
            <a:ext uri="{FF2B5EF4-FFF2-40B4-BE49-F238E27FC236}">
              <a16:creationId xmlns:a16="http://schemas.microsoft.com/office/drawing/2014/main" id="{F7358BF3-F989-43EE-B5E4-EE4EABE0ED4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57" name="TextBox 556">
          <a:extLst>
            <a:ext uri="{FF2B5EF4-FFF2-40B4-BE49-F238E27FC236}">
              <a16:creationId xmlns:a16="http://schemas.microsoft.com/office/drawing/2014/main" id="{91347BCA-2E0E-4761-957D-CE2AA821A12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58" name="TextBox 557">
          <a:extLst>
            <a:ext uri="{FF2B5EF4-FFF2-40B4-BE49-F238E27FC236}">
              <a16:creationId xmlns:a16="http://schemas.microsoft.com/office/drawing/2014/main" id="{E2F09D35-4C3E-4070-9250-D38823C73DC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59" name="TextBox 558">
          <a:extLst>
            <a:ext uri="{FF2B5EF4-FFF2-40B4-BE49-F238E27FC236}">
              <a16:creationId xmlns:a16="http://schemas.microsoft.com/office/drawing/2014/main" id="{32F35659-0D28-4FF8-A688-A5A11E9F090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60" name="TextBox 559">
          <a:extLst>
            <a:ext uri="{FF2B5EF4-FFF2-40B4-BE49-F238E27FC236}">
              <a16:creationId xmlns:a16="http://schemas.microsoft.com/office/drawing/2014/main" id="{5435DBDC-2E31-44C0-8B22-2357EA70230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61" name="TextBox 560">
          <a:extLst>
            <a:ext uri="{FF2B5EF4-FFF2-40B4-BE49-F238E27FC236}">
              <a16:creationId xmlns:a16="http://schemas.microsoft.com/office/drawing/2014/main" id="{F1A064EB-E6F0-410B-8A73-853AF818640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62" name="TextBox 561">
          <a:extLst>
            <a:ext uri="{FF2B5EF4-FFF2-40B4-BE49-F238E27FC236}">
              <a16:creationId xmlns:a16="http://schemas.microsoft.com/office/drawing/2014/main" id="{2328FA1D-3682-4D23-B937-40704745CE0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63" name="TextBox 562">
          <a:extLst>
            <a:ext uri="{FF2B5EF4-FFF2-40B4-BE49-F238E27FC236}">
              <a16:creationId xmlns:a16="http://schemas.microsoft.com/office/drawing/2014/main" id="{A46D9EDA-A2D2-4697-B9EB-9AF3A7C1343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64" name="TextBox 563">
          <a:extLst>
            <a:ext uri="{FF2B5EF4-FFF2-40B4-BE49-F238E27FC236}">
              <a16:creationId xmlns:a16="http://schemas.microsoft.com/office/drawing/2014/main" id="{1392D9DC-3CD1-4386-A35B-88DEA321F40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65" name="TextBox 564">
          <a:extLst>
            <a:ext uri="{FF2B5EF4-FFF2-40B4-BE49-F238E27FC236}">
              <a16:creationId xmlns:a16="http://schemas.microsoft.com/office/drawing/2014/main" id="{999D0B79-A065-4E02-837E-67BAEF2BDC1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66" name="TextBox 565">
          <a:extLst>
            <a:ext uri="{FF2B5EF4-FFF2-40B4-BE49-F238E27FC236}">
              <a16:creationId xmlns:a16="http://schemas.microsoft.com/office/drawing/2014/main" id="{5CB5B490-C6C9-4907-A1EF-D679DA1D54D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67" name="TextBox 566">
          <a:extLst>
            <a:ext uri="{FF2B5EF4-FFF2-40B4-BE49-F238E27FC236}">
              <a16:creationId xmlns:a16="http://schemas.microsoft.com/office/drawing/2014/main" id="{F50AA234-3675-4518-A7F7-B78D83CB890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68" name="TextBox 567">
          <a:extLst>
            <a:ext uri="{FF2B5EF4-FFF2-40B4-BE49-F238E27FC236}">
              <a16:creationId xmlns:a16="http://schemas.microsoft.com/office/drawing/2014/main" id="{CCF3A561-8401-43C8-AA2C-002392BD965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69" name="TextBox 568">
          <a:extLst>
            <a:ext uri="{FF2B5EF4-FFF2-40B4-BE49-F238E27FC236}">
              <a16:creationId xmlns:a16="http://schemas.microsoft.com/office/drawing/2014/main" id="{AE427BB3-39F9-4C97-B683-BC663B10884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70" name="TextBox 569">
          <a:extLst>
            <a:ext uri="{FF2B5EF4-FFF2-40B4-BE49-F238E27FC236}">
              <a16:creationId xmlns:a16="http://schemas.microsoft.com/office/drawing/2014/main" id="{1C72461D-0336-4657-A5E1-91D690CD838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71" name="TextBox 570">
          <a:extLst>
            <a:ext uri="{FF2B5EF4-FFF2-40B4-BE49-F238E27FC236}">
              <a16:creationId xmlns:a16="http://schemas.microsoft.com/office/drawing/2014/main" id="{FBA97D59-E770-401E-9A7A-DEA1CA187BA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72" name="TextBox 571">
          <a:extLst>
            <a:ext uri="{FF2B5EF4-FFF2-40B4-BE49-F238E27FC236}">
              <a16:creationId xmlns:a16="http://schemas.microsoft.com/office/drawing/2014/main" id="{66547A1E-E81B-4C9A-B217-29194379B0A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73" name="TextBox 572">
          <a:extLst>
            <a:ext uri="{FF2B5EF4-FFF2-40B4-BE49-F238E27FC236}">
              <a16:creationId xmlns:a16="http://schemas.microsoft.com/office/drawing/2014/main" id="{3D6D4D5E-D0A2-4E08-8E55-0919A4794DB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74" name="TextBox 573">
          <a:extLst>
            <a:ext uri="{FF2B5EF4-FFF2-40B4-BE49-F238E27FC236}">
              <a16:creationId xmlns:a16="http://schemas.microsoft.com/office/drawing/2014/main" id="{B35A7528-CA2D-49CA-8329-408FCCF6D7B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75" name="TextBox 574">
          <a:extLst>
            <a:ext uri="{FF2B5EF4-FFF2-40B4-BE49-F238E27FC236}">
              <a16:creationId xmlns:a16="http://schemas.microsoft.com/office/drawing/2014/main" id="{7FD587A4-DA10-4C15-95C7-F9BEA24EAC2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76" name="TextBox 575">
          <a:extLst>
            <a:ext uri="{FF2B5EF4-FFF2-40B4-BE49-F238E27FC236}">
              <a16:creationId xmlns:a16="http://schemas.microsoft.com/office/drawing/2014/main" id="{3643ECC3-2183-47A9-8F6C-735CC090665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77" name="TextBox 576">
          <a:extLst>
            <a:ext uri="{FF2B5EF4-FFF2-40B4-BE49-F238E27FC236}">
              <a16:creationId xmlns:a16="http://schemas.microsoft.com/office/drawing/2014/main" id="{6A3AC1A0-854D-4EF4-B4A8-F8A8FD53720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78" name="TextBox 577">
          <a:extLst>
            <a:ext uri="{FF2B5EF4-FFF2-40B4-BE49-F238E27FC236}">
              <a16:creationId xmlns:a16="http://schemas.microsoft.com/office/drawing/2014/main" id="{5F63BF98-D5D0-4D9C-B408-E3CB05B6A84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79" name="TextBox 578">
          <a:extLst>
            <a:ext uri="{FF2B5EF4-FFF2-40B4-BE49-F238E27FC236}">
              <a16:creationId xmlns:a16="http://schemas.microsoft.com/office/drawing/2014/main" id="{975D8B68-CFF2-4724-B876-DEE079D5240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80" name="TextBox 579">
          <a:extLst>
            <a:ext uri="{FF2B5EF4-FFF2-40B4-BE49-F238E27FC236}">
              <a16:creationId xmlns:a16="http://schemas.microsoft.com/office/drawing/2014/main" id="{1D2B9B6A-706E-4B92-93E3-88C3592E952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81" name="TextBox 580">
          <a:extLst>
            <a:ext uri="{FF2B5EF4-FFF2-40B4-BE49-F238E27FC236}">
              <a16:creationId xmlns:a16="http://schemas.microsoft.com/office/drawing/2014/main" id="{5D553E35-7E23-4629-9E90-4D8B8D4903A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82" name="TextBox 581">
          <a:extLst>
            <a:ext uri="{FF2B5EF4-FFF2-40B4-BE49-F238E27FC236}">
              <a16:creationId xmlns:a16="http://schemas.microsoft.com/office/drawing/2014/main" id="{0213893E-2021-4D81-A01B-F70DCF545BD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83" name="TextBox 582">
          <a:extLst>
            <a:ext uri="{FF2B5EF4-FFF2-40B4-BE49-F238E27FC236}">
              <a16:creationId xmlns:a16="http://schemas.microsoft.com/office/drawing/2014/main" id="{4CE5073E-C164-427A-AB1A-AB6C4701155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84" name="TextBox 583">
          <a:extLst>
            <a:ext uri="{FF2B5EF4-FFF2-40B4-BE49-F238E27FC236}">
              <a16:creationId xmlns:a16="http://schemas.microsoft.com/office/drawing/2014/main" id="{54C7C886-0C17-43DF-93C8-B3DAE0868FF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85" name="TextBox 584">
          <a:extLst>
            <a:ext uri="{FF2B5EF4-FFF2-40B4-BE49-F238E27FC236}">
              <a16:creationId xmlns:a16="http://schemas.microsoft.com/office/drawing/2014/main" id="{C2F863BE-917A-4BAA-B4E1-3E54F74E20A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86" name="TextBox 585">
          <a:extLst>
            <a:ext uri="{FF2B5EF4-FFF2-40B4-BE49-F238E27FC236}">
              <a16:creationId xmlns:a16="http://schemas.microsoft.com/office/drawing/2014/main" id="{C9884F04-4A4F-4E3D-85DF-CAB2B367044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87" name="TextBox 586">
          <a:extLst>
            <a:ext uri="{FF2B5EF4-FFF2-40B4-BE49-F238E27FC236}">
              <a16:creationId xmlns:a16="http://schemas.microsoft.com/office/drawing/2014/main" id="{6C82ABCB-1FA8-4281-87CD-B1C76F3702C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88" name="TextBox 587">
          <a:extLst>
            <a:ext uri="{FF2B5EF4-FFF2-40B4-BE49-F238E27FC236}">
              <a16:creationId xmlns:a16="http://schemas.microsoft.com/office/drawing/2014/main" id="{178217AE-FEE9-4E6F-832A-02E9056CC4C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89" name="TextBox 588">
          <a:extLst>
            <a:ext uri="{FF2B5EF4-FFF2-40B4-BE49-F238E27FC236}">
              <a16:creationId xmlns:a16="http://schemas.microsoft.com/office/drawing/2014/main" id="{E7DBEC74-A05E-4F52-8D5A-307D933F014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90" name="TextBox 589">
          <a:extLst>
            <a:ext uri="{FF2B5EF4-FFF2-40B4-BE49-F238E27FC236}">
              <a16:creationId xmlns:a16="http://schemas.microsoft.com/office/drawing/2014/main" id="{B2349558-142C-44D5-AFF1-FDE03B4E2EB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91" name="TextBox 590">
          <a:extLst>
            <a:ext uri="{FF2B5EF4-FFF2-40B4-BE49-F238E27FC236}">
              <a16:creationId xmlns:a16="http://schemas.microsoft.com/office/drawing/2014/main" id="{E3018191-594A-40C6-A668-362FB68E00A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92" name="TextBox 591">
          <a:extLst>
            <a:ext uri="{FF2B5EF4-FFF2-40B4-BE49-F238E27FC236}">
              <a16:creationId xmlns:a16="http://schemas.microsoft.com/office/drawing/2014/main" id="{5EE50FFA-EB9B-49D5-AA29-E29BAD7331B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93" name="TextBox 592">
          <a:extLst>
            <a:ext uri="{FF2B5EF4-FFF2-40B4-BE49-F238E27FC236}">
              <a16:creationId xmlns:a16="http://schemas.microsoft.com/office/drawing/2014/main" id="{16609540-ED9D-41EB-B216-35A5DD6F94A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94" name="TextBox 593">
          <a:extLst>
            <a:ext uri="{FF2B5EF4-FFF2-40B4-BE49-F238E27FC236}">
              <a16:creationId xmlns:a16="http://schemas.microsoft.com/office/drawing/2014/main" id="{B400DFB6-88D0-43B5-91BA-B5353ECF296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95" name="TextBox 594">
          <a:extLst>
            <a:ext uri="{FF2B5EF4-FFF2-40B4-BE49-F238E27FC236}">
              <a16:creationId xmlns:a16="http://schemas.microsoft.com/office/drawing/2014/main" id="{AE344429-3B3E-41AF-8055-37CFBD9E97E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96" name="TextBox 595">
          <a:extLst>
            <a:ext uri="{FF2B5EF4-FFF2-40B4-BE49-F238E27FC236}">
              <a16:creationId xmlns:a16="http://schemas.microsoft.com/office/drawing/2014/main" id="{8E605A6A-95D3-4B49-A5F5-B07DA1A3C40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97" name="TextBox 596">
          <a:extLst>
            <a:ext uri="{FF2B5EF4-FFF2-40B4-BE49-F238E27FC236}">
              <a16:creationId xmlns:a16="http://schemas.microsoft.com/office/drawing/2014/main" id="{D46F8704-9361-4C64-91CA-5E25A1A3162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98" name="TextBox 597">
          <a:extLst>
            <a:ext uri="{FF2B5EF4-FFF2-40B4-BE49-F238E27FC236}">
              <a16:creationId xmlns:a16="http://schemas.microsoft.com/office/drawing/2014/main" id="{85A3F907-F55C-4682-8CE2-AE7A1BECFDF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599" name="TextBox 598">
          <a:extLst>
            <a:ext uri="{FF2B5EF4-FFF2-40B4-BE49-F238E27FC236}">
              <a16:creationId xmlns:a16="http://schemas.microsoft.com/office/drawing/2014/main" id="{197E4D52-08CD-4787-A115-DCF2BA80B6F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00" name="TextBox 599">
          <a:extLst>
            <a:ext uri="{FF2B5EF4-FFF2-40B4-BE49-F238E27FC236}">
              <a16:creationId xmlns:a16="http://schemas.microsoft.com/office/drawing/2014/main" id="{397EC863-9AAC-44FA-96BE-9E83D864BAC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01" name="TextBox 600">
          <a:extLst>
            <a:ext uri="{FF2B5EF4-FFF2-40B4-BE49-F238E27FC236}">
              <a16:creationId xmlns:a16="http://schemas.microsoft.com/office/drawing/2014/main" id="{FA56DBE8-B0CB-40FB-B704-54FB16D355A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02" name="TextBox 601">
          <a:extLst>
            <a:ext uri="{FF2B5EF4-FFF2-40B4-BE49-F238E27FC236}">
              <a16:creationId xmlns:a16="http://schemas.microsoft.com/office/drawing/2014/main" id="{83852149-90C9-48D3-B56B-A7F5BEBCC67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03" name="TextBox 602">
          <a:extLst>
            <a:ext uri="{FF2B5EF4-FFF2-40B4-BE49-F238E27FC236}">
              <a16:creationId xmlns:a16="http://schemas.microsoft.com/office/drawing/2014/main" id="{8A66E4A3-29CE-466B-9008-1016D83A601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04" name="TextBox 603">
          <a:extLst>
            <a:ext uri="{FF2B5EF4-FFF2-40B4-BE49-F238E27FC236}">
              <a16:creationId xmlns:a16="http://schemas.microsoft.com/office/drawing/2014/main" id="{DE31FFAC-46FE-4D8E-9C51-175F21903F1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05" name="TextBox 604">
          <a:extLst>
            <a:ext uri="{FF2B5EF4-FFF2-40B4-BE49-F238E27FC236}">
              <a16:creationId xmlns:a16="http://schemas.microsoft.com/office/drawing/2014/main" id="{E1884D5A-63CF-4C5C-AD58-FC989F32E94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06" name="TextBox 605">
          <a:extLst>
            <a:ext uri="{FF2B5EF4-FFF2-40B4-BE49-F238E27FC236}">
              <a16:creationId xmlns:a16="http://schemas.microsoft.com/office/drawing/2014/main" id="{188DB57F-8050-43C0-A09D-876B239BDC8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07" name="TextBox 606">
          <a:extLst>
            <a:ext uri="{FF2B5EF4-FFF2-40B4-BE49-F238E27FC236}">
              <a16:creationId xmlns:a16="http://schemas.microsoft.com/office/drawing/2014/main" id="{36B3E70D-6000-4C72-B2F5-F6401EDC42E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08" name="TextBox 607">
          <a:extLst>
            <a:ext uri="{FF2B5EF4-FFF2-40B4-BE49-F238E27FC236}">
              <a16:creationId xmlns:a16="http://schemas.microsoft.com/office/drawing/2014/main" id="{A0828F63-F582-4F19-BB60-82C52693A1E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09" name="TextBox 608">
          <a:extLst>
            <a:ext uri="{FF2B5EF4-FFF2-40B4-BE49-F238E27FC236}">
              <a16:creationId xmlns:a16="http://schemas.microsoft.com/office/drawing/2014/main" id="{40B5ED9D-12BE-457E-845A-9F5C93704DD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10" name="TextBox 609">
          <a:extLst>
            <a:ext uri="{FF2B5EF4-FFF2-40B4-BE49-F238E27FC236}">
              <a16:creationId xmlns:a16="http://schemas.microsoft.com/office/drawing/2014/main" id="{5EE96115-EECA-42C0-9958-0488DEBAC8C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11" name="TextBox 610">
          <a:extLst>
            <a:ext uri="{FF2B5EF4-FFF2-40B4-BE49-F238E27FC236}">
              <a16:creationId xmlns:a16="http://schemas.microsoft.com/office/drawing/2014/main" id="{FA42557A-01E1-4775-A721-CF76169244B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12" name="TextBox 611">
          <a:extLst>
            <a:ext uri="{FF2B5EF4-FFF2-40B4-BE49-F238E27FC236}">
              <a16:creationId xmlns:a16="http://schemas.microsoft.com/office/drawing/2014/main" id="{312A86A2-52A2-41A0-B6D5-DB1F62B81AB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13" name="TextBox 612">
          <a:extLst>
            <a:ext uri="{FF2B5EF4-FFF2-40B4-BE49-F238E27FC236}">
              <a16:creationId xmlns:a16="http://schemas.microsoft.com/office/drawing/2014/main" id="{32393336-22DD-4CFC-9382-64F8E6AF506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14" name="TextBox 613">
          <a:extLst>
            <a:ext uri="{FF2B5EF4-FFF2-40B4-BE49-F238E27FC236}">
              <a16:creationId xmlns:a16="http://schemas.microsoft.com/office/drawing/2014/main" id="{25C440AA-036F-46C2-9646-A182B7B29EE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15" name="TextBox 614">
          <a:extLst>
            <a:ext uri="{FF2B5EF4-FFF2-40B4-BE49-F238E27FC236}">
              <a16:creationId xmlns:a16="http://schemas.microsoft.com/office/drawing/2014/main" id="{803BF52F-3390-4F3E-8BB6-A9927888027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16" name="TextBox 615">
          <a:extLst>
            <a:ext uri="{FF2B5EF4-FFF2-40B4-BE49-F238E27FC236}">
              <a16:creationId xmlns:a16="http://schemas.microsoft.com/office/drawing/2014/main" id="{44DACBDD-2B27-4A2E-84D4-8973777E1E3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17" name="TextBox 616">
          <a:extLst>
            <a:ext uri="{FF2B5EF4-FFF2-40B4-BE49-F238E27FC236}">
              <a16:creationId xmlns:a16="http://schemas.microsoft.com/office/drawing/2014/main" id="{273A22DE-DE8F-4DAE-AEFD-149804A7EC5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18" name="TextBox 617">
          <a:extLst>
            <a:ext uri="{FF2B5EF4-FFF2-40B4-BE49-F238E27FC236}">
              <a16:creationId xmlns:a16="http://schemas.microsoft.com/office/drawing/2014/main" id="{C22658DC-4F76-45A0-BD03-9F0BA051534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19" name="TextBox 618">
          <a:extLst>
            <a:ext uri="{FF2B5EF4-FFF2-40B4-BE49-F238E27FC236}">
              <a16:creationId xmlns:a16="http://schemas.microsoft.com/office/drawing/2014/main" id="{643FB1AC-208A-4950-8478-05C36246EB9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20" name="TextBox 619">
          <a:extLst>
            <a:ext uri="{FF2B5EF4-FFF2-40B4-BE49-F238E27FC236}">
              <a16:creationId xmlns:a16="http://schemas.microsoft.com/office/drawing/2014/main" id="{CD2AE4F6-3561-4329-AFC0-F3386AD83C7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21" name="TextBox 620">
          <a:extLst>
            <a:ext uri="{FF2B5EF4-FFF2-40B4-BE49-F238E27FC236}">
              <a16:creationId xmlns:a16="http://schemas.microsoft.com/office/drawing/2014/main" id="{58A11B69-5857-46ED-A446-1CA07B1AAAC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22" name="TextBox 621">
          <a:extLst>
            <a:ext uri="{FF2B5EF4-FFF2-40B4-BE49-F238E27FC236}">
              <a16:creationId xmlns:a16="http://schemas.microsoft.com/office/drawing/2014/main" id="{792B0539-E2E5-4002-AA39-0F659B236F7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23" name="TextBox 622">
          <a:extLst>
            <a:ext uri="{FF2B5EF4-FFF2-40B4-BE49-F238E27FC236}">
              <a16:creationId xmlns:a16="http://schemas.microsoft.com/office/drawing/2014/main" id="{993D1C5F-1AEE-44BE-A58C-118F6A12EEC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24" name="TextBox 623">
          <a:extLst>
            <a:ext uri="{FF2B5EF4-FFF2-40B4-BE49-F238E27FC236}">
              <a16:creationId xmlns:a16="http://schemas.microsoft.com/office/drawing/2014/main" id="{C7466F58-C7A0-41BD-8FF1-6BB71FB8B2E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25" name="TextBox 624">
          <a:extLst>
            <a:ext uri="{FF2B5EF4-FFF2-40B4-BE49-F238E27FC236}">
              <a16:creationId xmlns:a16="http://schemas.microsoft.com/office/drawing/2014/main" id="{9A4AB36A-AC72-47E0-B04C-AB6979D5672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26" name="TextBox 625">
          <a:extLst>
            <a:ext uri="{FF2B5EF4-FFF2-40B4-BE49-F238E27FC236}">
              <a16:creationId xmlns:a16="http://schemas.microsoft.com/office/drawing/2014/main" id="{6B41379B-4939-4C41-9D0A-A598A7A5A68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27" name="TextBox 626">
          <a:extLst>
            <a:ext uri="{FF2B5EF4-FFF2-40B4-BE49-F238E27FC236}">
              <a16:creationId xmlns:a16="http://schemas.microsoft.com/office/drawing/2014/main" id="{3BE12784-8869-41CE-8635-E68E5C0BDE5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28" name="TextBox 627">
          <a:extLst>
            <a:ext uri="{FF2B5EF4-FFF2-40B4-BE49-F238E27FC236}">
              <a16:creationId xmlns:a16="http://schemas.microsoft.com/office/drawing/2014/main" id="{383DCAF4-EBBD-436A-99FE-F1F309045AB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29" name="TextBox 628">
          <a:extLst>
            <a:ext uri="{FF2B5EF4-FFF2-40B4-BE49-F238E27FC236}">
              <a16:creationId xmlns:a16="http://schemas.microsoft.com/office/drawing/2014/main" id="{CF7B09A5-41B1-4193-9638-27F7A08985C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30" name="TextBox 629">
          <a:extLst>
            <a:ext uri="{FF2B5EF4-FFF2-40B4-BE49-F238E27FC236}">
              <a16:creationId xmlns:a16="http://schemas.microsoft.com/office/drawing/2014/main" id="{41748DCB-FE16-48E2-900B-ABAFDA0223B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31" name="TextBox 630">
          <a:extLst>
            <a:ext uri="{FF2B5EF4-FFF2-40B4-BE49-F238E27FC236}">
              <a16:creationId xmlns:a16="http://schemas.microsoft.com/office/drawing/2014/main" id="{B3E2F3F0-E45A-4079-BF17-9898FCE57DD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32" name="TextBox 631">
          <a:extLst>
            <a:ext uri="{FF2B5EF4-FFF2-40B4-BE49-F238E27FC236}">
              <a16:creationId xmlns:a16="http://schemas.microsoft.com/office/drawing/2014/main" id="{5A236EA8-D436-422C-BA79-CFA1011BBD8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33" name="TextBox 632">
          <a:extLst>
            <a:ext uri="{FF2B5EF4-FFF2-40B4-BE49-F238E27FC236}">
              <a16:creationId xmlns:a16="http://schemas.microsoft.com/office/drawing/2014/main" id="{B1D68615-3ED6-472D-A93B-FF3FEA48F79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34" name="TextBox 633">
          <a:extLst>
            <a:ext uri="{FF2B5EF4-FFF2-40B4-BE49-F238E27FC236}">
              <a16:creationId xmlns:a16="http://schemas.microsoft.com/office/drawing/2014/main" id="{2F67BC9B-CE1A-4624-ABFB-EDB2EF85644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35" name="TextBox 634">
          <a:extLst>
            <a:ext uri="{FF2B5EF4-FFF2-40B4-BE49-F238E27FC236}">
              <a16:creationId xmlns:a16="http://schemas.microsoft.com/office/drawing/2014/main" id="{AA7141FD-729B-46B4-8C80-ABE25C25395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36" name="TextBox 635">
          <a:extLst>
            <a:ext uri="{FF2B5EF4-FFF2-40B4-BE49-F238E27FC236}">
              <a16:creationId xmlns:a16="http://schemas.microsoft.com/office/drawing/2014/main" id="{1981315E-D31B-4347-8739-14FBF7E60CF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37" name="TextBox 636">
          <a:extLst>
            <a:ext uri="{FF2B5EF4-FFF2-40B4-BE49-F238E27FC236}">
              <a16:creationId xmlns:a16="http://schemas.microsoft.com/office/drawing/2014/main" id="{39F6112D-CC4B-43F0-8EA8-FD61DA74BF9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38" name="TextBox 637">
          <a:extLst>
            <a:ext uri="{FF2B5EF4-FFF2-40B4-BE49-F238E27FC236}">
              <a16:creationId xmlns:a16="http://schemas.microsoft.com/office/drawing/2014/main" id="{1A55E664-17C9-457F-83D7-BCCBB1BA3C4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39" name="TextBox 638">
          <a:extLst>
            <a:ext uri="{FF2B5EF4-FFF2-40B4-BE49-F238E27FC236}">
              <a16:creationId xmlns:a16="http://schemas.microsoft.com/office/drawing/2014/main" id="{D7D37726-713D-4B97-BDAA-4B6521DA872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40" name="TextBox 639">
          <a:extLst>
            <a:ext uri="{FF2B5EF4-FFF2-40B4-BE49-F238E27FC236}">
              <a16:creationId xmlns:a16="http://schemas.microsoft.com/office/drawing/2014/main" id="{C749BBDF-678D-41F1-A4AC-822EB016315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41" name="TextBox 640">
          <a:extLst>
            <a:ext uri="{FF2B5EF4-FFF2-40B4-BE49-F238E27FC236}">
              <a16:creationId xmlns:a16="http://schemas.microsoft.com/office/drawing/2014/main" id="{410429DF-E3AE-445B-811C-5CFD4B1BD30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42" name="TextBox 641">
          <a:extLst>
            <a:ext uri="{FF2B5EF4-FFF2-40B4-BE49-F238E27FC236}">
              <a16:creationId xmlns:a16="http://schemas.microsoft.com/office/drawing/2014/main" id="{819BA77D-B4E0-4488-BC7A-F64088E635B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43" name="TextBox 642">
          <a:extLst>
            <a:ext uri="{FF2B5EF4-FFF2-40B4-BE49-F238E27FC236}">
              <a16:creationId xmlns:a16="http://schemas.microsoft.com/office/drawing/2014/main" id="{34B49895-606A-4239-9840-0CE153641B7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44" name="TextBox 643">
          <a:extLst>
            <a:ext uri="{FF2B5EF4-FFF2-40B4-BE49-F238E27FC236}">
              <a16:creationId xmlns:a16="http://schemas.microsoft.com/office/drawing/2014/main" id="{AE45F584-5E8A-46DB-B64F-740DDA72DC7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45" name="TextBox 644">
          <a:extLst>
            <a:ext uri="{FF2B5EF4-FFF2-40B4-BE49-F238E27FC236}">
              <a16:creationId xmlns:a16="http://schemas.microsoft.com/office/drawing/2014/main" id="{2241BC44-DD59-48D0-9172-3697C7F9D7F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46" name="TextBox 645">
          <a:extLst>
            <a:ext uri="{FF2B5EF4-FFF2-40B4-BE49-F238E27FC236}">
              <a16:creationId xmlns:a16="http://schemas.microsoft.com/office/drawing/2014/main" id="{DD4ED05D-1D62-4ECF-8672-26165677927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47" name="TextBox 646">
          <a:extLst>
            <a:ext uri="{FF2B5EF4-FFF2-40B4-BE49-F238E27FC236}">
              <a16:creationId xmlns:a16="http://schemas.microsoft.com/office/drawing/2014/main" id="{4701D4AC-BD60-4AF1-A0F8-C885191FF60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48" name="TextBox 647">
          <a:extLst>
            <a:ext uri="{FF2B5EF4-FFF2-40B4-BE49-F238E27FC236}">
              <a16:creationId xmlns:a16="http://schemas.microsoft.com/office/drawing/2014/main" id="{1C6A948C-A1C3-435B-8D4F-F87385B0264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49" name="TextBox 648">
          <a:extLst>
            <a:ext uri="{FF2B5EF4-FFF2-40B4-BE49-F238E27FC236}">
              <a16:creationId xmlns:a16="http://schemas.microsoft.com/office/drawing/2014/main" id="{3E4C6737-A577-486A-90A2-E86369CDBF4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50" name="TextBox 649">
          <a:extLst>
            <a:ext uri="{FF2B5EF4-FFF2-40B4-BE49-F238E27FC236}">
              <a16:creationId xmlns:a16="http://schemas.microsoft.com/office/drawing/2014/main" id="{7C2D5098-C575-4C31-A72F-AC71E94A540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651" name="TextBox 650">
          <a:extLst>
            <a:ext uri="{FF2B5EF4-FFF2-40B4-BE49-F238E27FC236}">
              <a16:creationId xmlns:a16="http://schemas.microsoft.com/office/drawing/2014/main" id="{EB3CD82F-2B78-402A-B1A4-F8C4B4311F5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52" name="TextBox 651">
          <a:extLst>
            <a:ext uri="{FF2B5EF4-FFF2-40B4-BE49-F238E27FC236}">
              <a16:creationId xmlns:a16="http://schemas.microsoft.com/office/drawing/2014/main" id="{55B732B9-EA34-4874-8780-748016ED34E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53" name="TextBox 652">
          <a:extLst>
            <a:ext uri="{FF2B5EF4-FFF2-40B4-BE49-F238E27FC236}">
              <a16:creationId xmlns:a16="http://schemas.microsoft.com/office/drawing/2014/main" id="{63CE8FD1-C583-44CE-963D-E1E3AC2B1B1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54" name="TextBox 653">
          <a:extLst>
            <a:ext uri="{FF2B5EF4-FFF2-40B4-BE49-F238E27FC236}">
              <a16:creationId xmlns:a16="http://schemas.microsoft.com/office/drawing/2014/main" id="{B6D0676A-3C42-47C8-ABCE-DCDC05659B1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55" name="TextBox 654">
          <a:extLst>
            <a:ext uri="{FF2B5EF4-FFF2-40B4-BE49-F238E27FC236}">
              <a16:creationId xmlns:a16="http://schemas.microsoft.com/office/drawing/2014/main" id="{D6214CD7-3D4A-4149-BDDF-2A558EF1C28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56" name="TextBox 655">
          <a:extLst>
            <a:ext uri="{FF2B5EF4-FFF2-40B4-BE49-F238E27FC236}">
              <a16:creationId xmlns:a16="http://schemas.microsoft.com/office/drawing/2014/main" id="{ECBD241A-36CB-4CBC-9CF1-C57D04BC2B9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57" name="TextBox 656">
          <a:extLst>
            <a:ext uri="{FF2B5EF4-FFF2-40B4-BE49-F238E27FC236}">
              <a16:creationId xmlns:a16="http://schemas.microsoft.com/office/drawing/2014/main" id="{F2E889E3-8C89-4D0F-91A1-DD0F59020E2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58" name="TextBox 657">
          <a:extLst>
            <a:ext uri="{FF2B5EF4-FFF2-40B4-BE49-F238E27FC236}">
              <a16:creationId xmlns:a16="http://schemas.microsoft.com/office/drawing/2014/main" id="{27C00F8D-F2FC-46C1-90F0-96C0BF793B5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59" name="TextBox 658">
          <a:extLst>
            <a:ext uri="{FF2B5EF4-FFF2-40B4-BE49-F238E27FC236}">
              <a16:creationId xmlns:a16="http://schemas.microsoft.com/office/drawing/2014/main" id="{112239B3-4AF7-4B37-8995-E74E09A0243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60" name="TextBox 659">
          <a:extLst>
            <a:ext uri="{FF2B5EF4-FFF2-40B4-BE49-F238E27FC236}">
              <a16:creationId xmlns:a16="http://schemas.microsoft.com/office/drawing/2014/main" id="{5EF44E7F-E6FE-406C-91C9-E17C1C6FD79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61" name="TextBox 660">
          <a:extLst>
            <a:ext uri="{FF2B5EF4-FFF2-40B4-BE49-F238E27FC236}">
              <a16:creationId xmlns:a16="http://schemas.microsoft.com/office/drawing/2014/main" id="{6E1C4F7C-8113-464E-8405-D734E40D1E4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62" name="TextBox 661">
          <a:extLst>
            <a:ext uri="{FF2B5EF4-FFF2-40B4-BE49-F238E27FC236}">
              <a16:creationId xmlns:a16="http://schemas.microsoft.com/office/drawing/2014/main" id="{73726918-AAA0-414B-84AD-D18F034619D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63" name="TextBox 662">
          <a:extLst>
            <a:ext uri="{FF2B5EF4-FFF2-40B4-BE49-F238E27FC236}">
              <a16:creationId xmlns:a16="http://schemas.microsoft.com/office/drawing/2014/main" id="{D80CC526-B7E0-4AE9-9E41-8E1E8626997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64" name="TextBox 663">
          <a:extLst>
            <a:ext uri="{FF2B5EF4-FFF2-40B4-BE49-F238E27FC236}">
              <a16:creationId xmlns:a16="http://schemas.microsoft.com/office/drawing/2014/main" id="{12C04592-F366-46E0-8E3A-76A983AF0CC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65" name="TextBox 664">
          <a:extLst>
            <a:ext uri="{FF2B5EF4-FFF2-40B4-BE49-F238E27FC236}">
              <a16:creationId xmlns:a16="http://schemas.microsoft.com/office/drawing/2014/main" id="{BFE022E2-1687-4A86-BB19-3D8FA528BA4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66" name="TextBox 665">
          <a:extLst>
            <a:ext uri="{FF2B5EF4-FFF2-40B4-BE49-F238E27FC236}">
              <a16:creationId xmlns:a16="http://schemas.microsoft.com/office/drawing/2014/main" id="{F4180A10-8D43-4F51-B56F-156188E0B70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67" name="TextBox 666">
          <a:extLst>
            <a:ext uri="{FF2B5EF4-FFF2-40B4-BE49-F238E27FC236}">
              <a16:creationId xmlns:a16="http://schemas.microsoft.com/office/drawing/2014/main" id="{DBD9B943-F6B3-48BC-ABCA-F00E887ABFA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68" name="TextBox 667">
          <a:extLst>
            <a:ext uri="{FF2B5EF4-FFF2-40B4-BE49-F238E27FC236}">
              <a16:creationId xmlns:a16="http://schemas.microsoft.com/office/drawing/2014/main" id="{666EC5C5-7C84-4796-9DC9-6713FF3592C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69" name="TextBox 668">
          <a:extLst>
            <a:ext uri="{FF2B5EF4-FFF2-40B4-BE49-F238E27FC236}">
              <a16:creationId xmlns:a16="http://schemas.microsoft.com/office/drawing/2014/main" id="{21E24FB0-019D-4977-8A6E-14C595B5E6F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70" name="TextBox 669">
          <a:extLst>
            <a:ext uri="{FF2B5EF4-FFF2-40B4-BE49-F238E27FC236}">
              <a16:creationId xmlns:a16="http://schemas.microsoft.com/office/drawing/2014/main" id="{067E45DC-EB6D-45CC-AF7D-A02DD52EA84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71" name="TextBox 670">
          <a:extLst>
            <a:ext uri="{FF2B5EF4-FFF2-40B4-BE49-F238E27FC236}">
              <a16:creationId xmlns:a16="http://schemas.microsoft.com/office/drawing/2014/main" id="{8D4DD9A1-F92D-4D37-BC21-A72685C4EE8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72" name="TextBox 671">
          <a:extLst>
            <a:ext uri="{FF2B5EF4-FFF2-40B4-BE49-F238E27FC236}">
              <a16:creationId xmlns:a16="http://schemas.microsoft.com/office/drawing/2014/main" id="{830DA341-BEEC-4EEE-8319-10AE9739708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73" name="TextBox 672">
          <a:extLst>
            <a:ext uri="{FF2B5EF4-FFF2-40B4-BE49-F238E27FC236}">
              <a16:creationId xmlns:a16="http://schemas.microsoft.com/office/drawing/2014/main" id="{7B1D73D8-4846-4114-97AB-40A3DB1A7AF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74" name="TextBox 673">
          <a:extLst>
            <a:ext uri="{FF2B5EF4-FFF2-40B4-BE49-F238E27FC236}">
              <a16:creationId xmlns:a16="http://schemas.microsoft.com/office/drawing/2014/main" id="{3DC6E3A6-7F90-46F5-9D99-9A6051FFBAE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75" name="TextBox 674">
          <a:extLst>
            <a:ext uri="{FF2B5EF4-FFF2-40B4-BE49-F238E27FC236}">
              <a16:creationId xmlns:a16="http://schemas.microsoft.com/office/drawing/2014/main" id="{CC47EEB7-8BFF-44C7-96DE-D8A8F047051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76" name="TextBox 675">
          <a:extLst>
            <a:ext uri="{FF2B5EF4-FFF2-40B4-BE49-F238E27FC236}">
              <a16:creationId xmlns:a16="http://schemas.microsoft.com/office/drawing/2014/main" id="{F7D261DD-F3A3-491F-94B3-C8870795DEA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77" name="TextBox 676">
          <a:extLst>
            <a:ext uri="{FF2B5EF4-FFF2-40B4-BE49-F238E27FC236}">
              <a16:creationId xmlns:a16="http://schemas.microsoft.com/office/drawing/2014/main" id="{25B07D11-F380-4AF3-96A1-55D76E4708D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78" name="TextBox 677">
          <a:extLst>
            <a:ext uri="{FF2B5EF4-FFF2-40B4-BE49-F238E27FC236}">
              <a16:creationId xmlns:a16="http://schemas.microsoft.com/office/drawing/2014/main" id="{60269A3D-DE66-4976-A9AB-B49B04B39F1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79" name="TextBox 678">
          <a:extLst>
            <a:ext uri="{FF2B5EF4-FFF2-40B4-BE49-F238E27FC236}">
              <a16:creationId xmlns:a16="http://schemas.microsoft.com/office/drawing/2014/main" id="{815FC75F-12E1-406E-9832-32B9DFE5A9E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80" name="TextBox 679">
          <a:extLst>
            <a:ext uri="{FF2B5EF4-FFF2-40B4-BE49-F238E27FC236}">
              <a16:creationId xmlns:a16="http://schemas.microsoft.com/office/drawing/2014/main" id="{4FC1AB27-6708-417F-90CD-7CB5501FDEE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81" name="TextBox 680">
          <a:extLst>
            <a:ext uri="{FF2B5EF4-FFF2-40B4-BE49-F238E27FC236}">
              <a16:creationId xmlns:a16="http://schemas.microsoft.com/office/drawing/2014/main" id="{1491B006-CC16-4DC3-B450-2830783FBC1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82" name="TextBox 681">
          <a:extLst>
            <a:ext uri="{FF2B5EF4-FFF2-40B4-BE49-F238E27FC236}">
              <a16:creationId xmlns:a16="http://schemas.microsoft.com/office/drawing/2014/main" id="{1709FA5F-5F15-4569-8BFB-B00548463B6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83" name="TextBox 682">
          <a:extLst>
            <a:ext uri="{FF2B5EF4-FFF2-40B4-BE49-F238E27FC236}">
              <a16:creationId xmlns:a16="http://schemas.microsoft.com/office/drawing/2014/main" id="{5ECF136D-F2C5-41CF-9949-4BF62B7F52F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84" name="TextBox 683">
          <a:extLst>
            <a:ext uri="{FF2B5EF4-FFF2-40B4-BE49-F238E27FC236}">
              <a16:creationId xmlns:a16="http://schemas.microsoft.com/office/drawing/2014/main" id="{364A4D14-FDFD-49BA-A94A-64E45146FA5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85" name="TextBox 684">
          <a:extLst>
            <a:ext uri="{FF2B5EF4-FFF2-40B4-BE49-F238E27FC236}">
              <a16:creationId xmlns:a16="http://schemas.microsoft.com/office/drawing/2014/main" id="{E852CEC1-611A-4F63-89AF-AD85BC54BF1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86" name="TextBox 685">
          <a:extLst>
            <a:ext uri="{FF2B5EF4-FFF2-40B4-BE49-F238E27FC236}">
              <a16:creationId xmlns:a16="http://schemas.microsoft.com/office/drawing/2014/main" id="{A79166C0-E220-42BD-A64E-704D0C18FF8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87" name="TextBox 686">
          <a:extLst>
            <a:ext uri="{FF2B5EF4-FFF2-40B4-BE49-F238E27FC236}">
              <a16:creationId xmlns:a16="http://schemas.microsoft.com/office/drawing/2014/main" id="{A7F6190A-C0A5-46C0-9EDA-4CC44AD9497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88" name="TextBox 687">
          <a:extLst>
            <a:ext uri="{FF2B5EF4-FFF2-40B4-BE49-F238E27FC236}">
              <a16:creationId xmlns:a16="http://schemas.microsoft.com/office/drawing/2014/main" id="{07D7D8A1-8354-4107-9249-F97E0B55582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89" name="TextBox 688">
          <a:extLst>
            <a:ext uri="{FF2B5EF4-FFF2-40B4-BE49-F238E27FC236}">
              <a16:creationId xmlns:a16="http://schemas.microsoft.com/office/drawing/2014/main" id="{B11DDD97-59BF-49D6-A17E-A459E37CE30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90" name="TextBox 689">
          <a:extLst>
            <a:ext uri="{FF2B5EF4-FFF2-40B4-BE49-F238E27FC236}">
              <a16:creationId xmlns:a16="http://schemas.microsoft.com/office/drawing/2014/main" id="{0AD1522E-6FF2-45DB-A025-4FAC32EA13D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91" name="TextBox 690">
          <a:extLst>
            <a:ext uri="{FF2B5EF4-FFF2-40B4-BE49-F238E27FC236}">
              <a16:creationId xmlns:a16="http://schemas.microsoft.com/office/drawing/2014/main" id="{568D542E-240E-4153-9340-66496438279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92" name="TextBox 691">
          <a:extLst>
            <a:ext uri="{FF2B5EF4-FFF2-40B4-BE49-F238E27FC236}">
              <a16:creationId xmlns:a16="http://schemas.microsoft.com/office/drawing/2014/main" id="{1C10022E-613E-476A-A9D4-F7D1F628B92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93" name="TextBox 692">
          <a:extLst>
            <a:ext uri="{FF2B5EF4-FFF2-40B4-BE49-F238E27FC236}">
              <a16:creationId xmlns:a16="http://schemas.microsoft.com/office/drawing/2014/main" id="{09731707-D418-4AD3-AA7A-E8B088F6593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94" name="TextBox 693">
          <a:extLst>
            <a:ext uri="{FF2B5EF4-FFF2-40B4-BE49-F238E27FC236}">
              <a16:creationId xmlns:a16="http://schemas.microsoft.com/office/drawing/2014/main" id="{28B284DE-BDA9-4525-8BEE-4DF68DBB074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95" name="TextBox 694">
          <a:extLst>
            <a:ext uri="{FF2B5EF4-FFF2-40B4-BE49-F238E27FC236}">
              <a16:creationId xmlns:a16="http://schemas.microsoft.com/office/drawing/2014/main" id="{22C11347-F4D3-40A7-8215-7AAF7B12A8C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96" name="TextBox 695">
          <a:extLst>
            <a:ext uri="{FF2B5EF4-FFF2-40B4-BE49-F238E27FC236}">
              <a16:creationId xmlns:a16="http://schemas.microsoft.com/office/drawing/2014/main" id="{1BCB983B-1075-42A2-9ED2-C299468FE44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97" name="TextBox 696">
          <a:extLst>
            <a:ext uri="{FF2B5EF4-FFF2-40B4-BE49-F238E27FC236}">
              <a16:creationId xmlns:a16="http://schemas.microsoft.com/office/drawing/2014/main" id="{142BB10E-28B7-436B-AAD7-E236E35145F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98" name="TextBox 697">
          <a:extLst>
            <a:ext uri="{FF2B5EF4-FFF2-40B4-BE49-F238E27FC236}">
              <a16:creationId xmlns:a16="http://schemas.microsoft.com/office/drawing/2014/main" id="{4A7AF974-2915-41DB-93EE-DEEF85831E0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699" name="TextBox 698">
          <a:extLst>
            <a:ext uri="{FF2B5EF4-FFF2-40B4-BE49-F238E27FC236}">
              <a16:creationId xmlns:a16="http://schemas.microsoft.com/office/drawing/2014/main" id="{B869C603-9899-4D63-AC35-65F1FC2F5A2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700" name="TextBox 699">
          <a:extLst>
            <a:ext uri="{FF2B5EF4-FFF2-40B4-BE49-F238E27FC236}">
              <a16:creationId xmlns:a16="http://schemas.microsoft.com/office/drawing/2014/main" id="{A6DBDA07-E7BB-439D-B3BE-13B7B238FF0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701" name="TextBox 700">
          <a:extLst>
            <a:ext uri="{FF2B5EF4-FFF2-40B4-BE49-F238E27FC236}">
              <a16:creationId xmlns:a16="http://schemas.microsoft.com/office/drawing/2014/main" id="{595D4C12-FAFB-4885-84EE-7B80E77FFD8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02" name="TextBox 701">
          <a:extLst>
            <a:ext uri="{FF2B5EF4-FFF2-40B4-BE49-F238E27FC236}">
              <a16:creationId xmlns:a16="http://schemas.microsoft.com/office/drawing/2014/main" id="{F9234116-8F00-41E3-897C-689E943AD45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03" name="TextBox 702">
          <a:extLst>
            <a:ext uri="{FF2B5EF4-FFF2-40B4-BE49-F238E27FC236}">
              <a16:creationId xmlns:a16="http://schemas.microsoft.com/office/drawing/2014/main" id="{7941BFE0-51BE-401D-AF32-90F4435C187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04" name="TextBox 703">
          <a:extLst>
            <a:ext uri="{FF2B5EF4-FFF2-40B4-BE49-F238E27FC236}">
              <a16:creationId xmlns:a16="http://schemas.microsoft.com/office/drawing/2014/main" id="{AD16C4F2-A8B1-43FE-8ABC-035B970DCC8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05" name="TextBox 704">
          <a:extLst>
            <a:ext uri="{FF2B5EF4-FFF2-40B4-BE49-F238E27FC236}">
              <a16:creationId xmlns:a16="http://schemas.microsoft.com/office/drawing/2014/main" id="{3B5989BC-79A9-4183-AF22-BA8EA388BDA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06" name="TextBox 705">
          <a:extLst>
            <a:ext uri="{FF2B5EF4-FFF2-40B4-BE49-F238E27FC236}">
              <a16:creationId xmlns:a16="http://schemas.microsoft.com/office/drawing/2014/main" id="{1FE9D321-B1BA-46B8-8EF1-847CB09EE8F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07" name="TextBox 706">
          <a:extLst>
            <a:ext uri="{FF2B5EF4-FFF2-40B4-BE49-F238E27FC236}">
              <a16:creationId xmlns:a16="http://schemas.microsoft.com/office/drawing/2014/main" id="{044BEEFC-C922-47A4-894B-39EFF765CC9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08" name="TextBox 707">
          <a:extLst>
            <a:ext uri="{FF2B5EF4-FFF2-40B4-BE49-F238E27FC236}">
              <a16:creationId xmlns:a16="http://schemas.microsoft.com/office/drawing/2014/main" id="{7981D448-4577-4C80-AE25-B50079D70E4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09" name="TextBox 708">
          <a:extLst>
            <a:ext uri="{FF2B5EF4-FFF2-40B4-BE49-F238E27FC236}">
              <a16:creationId xmlns:a16="http://schemas.microsoft.com/office/drawing/2014/main" id="{7F05EC24-D842-4A6D-9BAE-688C21269C4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10" name="TextBox 709">
          <a:extLst>
            <a:ext uri="{FF2B5EF4-FFF2-40B4-BE49-F238E27FC236}">
              <a16:creationId xmlns:a16="http://schemas.microsoft.com/office/drawing/2014/main" id="{24D624D6-DA66-40DB-92CE-8D0A354BC54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11" name="TextBox 710">
          <a:extLst>
            <a:ext uri="{FF2B5EF4-FFF2-40B4-BE49-F238E27FC236}">
              <a16:creationId xmlns:a16="http://schemas.microsoft.com/office/drawing/2014/main" id="{3BE23473-D391-49E4-A92D-AD8B2FA31FA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12" name="TextBox 711">
          <a:extLst>
            <a:ext uri="{FF2B5EF4-FFF2-40B4-BE49-F238E27FC236}">
              <a16:creationId xmlns:a16="http://schemas.microsoft.com/office/drawing/2014/main" id="{50B2E772-44A8-40B0-B0EE-68457C153B4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13" name="TextBox 712">
          <a:extLst>
            <a:ext uri="{FF2B5EF4-FFF2-40B4-BE49-F238E27FC236}">
              <a16:creationId xmlns:a16="http://schemas.microsoft.com/office/drawing/2014/main" id="{DA38A1AD-1B73-482E-9441-9116C8B6A1C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14" name="TextBox 713">
          <a:extLst>
            <a:ext uri="{FF2B5EF4-FFF2-40B4-BE49-F238E27FC236}">
              <a16:creationId xmlns:a16="http://schemas.microsoft.com/office/drawing/2014/main" id="{F80CDB32-A58B-4D4D-ACAB-E26AF5F0529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15" name="TextBox 714">
          <a:extLst>
            <a:ext uri="{FF2B5EF4-FFF2-40B4-BE49-F238E27FC236}">
              <a16:creationId xmlns:a16="http://schemas.microsoft.com/office/drawing/2014/main" id="{F52C4406-0E45-4466-AEA2-7EC3A70555A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16" name="TextBox 715">
          <a:extLst>
            <a:ext uri="{FF2B5EF4-FFF2-40B4-BE49-F238E27FC236}">
              <a16:creationId xmlns:a16="http://schemas.microsoft.com/office/drawing/2014/main" id="{636149C0-5409-48D9-B505-A5B02B7032E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17" name="TextBox 716">
          <a:extLst>
            <a:ext uri="{FF2B5EF4-FFF2-40B4-BE49-F238E27FC236}">
              <a16:creationId xmlns:a16="http://schemas.microsoft.com/office/drawing/2014/main" id="{E5784E3B-4E52-4D3F-9F48-F7BA0D9B4B0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18" name="TextBox 717">
          <a:extLst>
            <a:ext uri="{FF2B5EF4-FFF2-40B4-BE49-F238E27FC236}">
              <a16:creationId xmlns:a16="http://schemas.microsoft.com/office/drawing/2014/main" id="{2D069DA6-2F7F-4F64-B930-79812A4ACA2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19" name="TextBox 718">
          <a:extLst>
            <a:ext uri="{FF2B5EF4-FFF2-40B4-BE49-F238E27FC236}">
              <a16:creationId xmlns:a16="http://schemas.microsoft.com/office/drawing/2014/main" id="{EFE4FB25-1CE9-4461-A96B-B748EAA6B65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20" name="TextBox 719">
          <a:extLst>
            <a:ext uri="{FF2B5EF4-FFF2-40B4-BE49-F238E27FC236}">
              <a16:creationId xmlns:a16="http://schemas.microsoft.com/office/drawing/2014/main" id="{8163B68F-D301-4BFE-96F3-C5085A6A742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21" name="TextBox 720">
          <a:extLst>
            <a:ext uri="{FF2B5EF4-FFF2-40B4-BE49-F238E27FC236}">
              <a16:creationId xmlns:a16="http://schemas.microsoft.com/office/drawing/2014/main" id="{0A715B09-7CE4-4D1E-BC5D-58CE8956E98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22" name="TextBox 721">
          <a:extLst>
            <a:ext uri="{FF2B5EF4-FFF2-40B4-BE49-F238E27FC236}">
              <a16:creationId xmlns:a16="http://schemas.microsoft.com/office/drawing/2014/main" id="{55119905-5AE1-4491-B71E-488CD1DA7D6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23" name="TextBox 722">
          <a:extLst>
            <a:ext uri="{FF2B5EF4-FFF2-40B4-BE49-F238E27FC236}">
              <a16:creationId xmlns:a16="http://schemas.microsoft.com/office/drawing/2014/main" id="{7F9CA131-9F89-4121-9634-BF844079457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24" name="TextBox 723">
          <a:extLst>
            <a:ext uri="{FF2B5EF4-FFF2-40B4-BE49-F238E27FC236}">
              <a16:creationId xmlns:a16="http://schemas.microsoft.com/office/drawing/2014/main" id="{6E705F0A-369B-447C-9A88-A9B414D30F9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25" name="TextBox 724">
          <a:extLst>
            <a:ext uri="{FF2B5EF4-FFF2-40B4-BE49-F238E27FC236}">
              <a16:creationId xmlns:a16="http://schemas.microsoft.com/office/drawing/2014/main" id="{F47C3775-3DAB-41E7-87CC-C0A82C2B917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26" name="TextBox 725">
          <a:extLst>
            <a:ext uri="{FF2B5EF4-FFF2-40B4-BE49-F238E27FC236}">
              <a16:creationId xmlns:a16="http://schemas.microsoft.com/office/drawing/2014/main" id="{297FC60F-956F-4095-BD07-414B13E1948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27" name="TextBox 726">
          <a:extLst>
            <a:ext uri="{FF2B5EF4-FFF2-40B4-BE49-F238E27FC236}">
              <a16:creationId xmlns:a16="http://schemas.microsoft.com/office/drawing/2014/main" id="{FE6EFE48-DE7D-476E-8D54-5893354B5BD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28" name="TextBox 727">
          <a:extLst>
            <a:ext uri="{FF2B5EF4-FFF2-40B4-BE49-F238E27FC236}">
              <a16:creationId xmlns:a16="http://schemas.microsoft.com/office/drawing/2014/main" id="{47F9267C-7628-417B-8A0D-C96F75E2D53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29" name="TextBox 728">
          <a:extLst>
            <a:ext uri="{FF2B5EF4-FFF2-40B4-BE49-F238E27FC236}">
              <a16:creationId xmlns:a16="http://schemas.microsoft.com/office/drawing/2014/main" id="{91157FFE-8D5C-4403-A544-732206C8BED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30" name="TextBox 729">
          <a:extLst>
            <a:ext uri="{FF2B5EF4-FFF2-40B4-BE49-F238E27FC236}">
              <a16:creationId xmlns:a16="http://schemas.microsoft.com/office/drawing/2014/main" id="{67CD1FC1-611D-4DBE-A06D-36AAAA178F6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31" name="TextBox 730">
          <a:extLst>
            <a:ext uri="{FF2B5EF4-FFF2-40B4-BE49-F238E27FC236}">
              <a16:creationId xmlns:a16="http://schemas.microsoft.com/office/drawing/2014/main" id="{9591686A-2D50-4248-B711-6A296099E8A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32" name="TextBox 731">
          <a:extLst>
            <a:ext uri="{FF2B5EF4-FFF2-40B4-BE49-F238E27FC236}">
              <a16:creationId xmlns:a16="http://schemas.microsoft.com/office/drawing/2014/main" id="{05CC9185-35C0-4088-AA1E-841C1457BF4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33" name="TextBox 732">
          <a:extLst>
            <a:ext uri="{FF2B5EF4-FFF2-40B4-BE49-F238E27FC236}">
              <a16:creationId xmlns:a16="http://schemas.microsoft.com/office/drawing/2014/main" id="{AAA9E9A5-09FE-4C32-8A4A-CFC077BC87B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34" name="TextBox 733">
          <a:extLst>
            <a:ext uri="{FF2B5EF4-FFF2-40B4-BE49-F238E27FC236}">
              <a16:creationId xmlns:a16="http://schemas.microsoft.com/office/drawing/2014/main" id="{3FCCCBEE-7262-47BE-AC83-80B65D73EEC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35" name="TextBox 734">
          <a:extLst>
            <a:ext uri="{FF2B5EF4-FFF2-40B4-BE49-F238E27FC236}">
              <a16:creationId xmlns:a16="http://schemas.microsoft.com/office/drawing/2014/main" id="{9F4510A5-6A37-4F86-BBB1-5A5346284E7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36" name="TextBox 735">
          <a:extLst>
            <a:ext uri="{FF2B5EF4-FFF2-40B4-BE49-F238E27FC236}">
              <a16:creationId xmlns:a16="http://schemas.microsoft.com/office/drawing/2014/main" id="{94F284C1-03B6-4907-913A-2BDA31AE8F1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37" name="TextBox 736">
          <a:extLst>
            <a:ext uri="{FF2B5EF4-FFF2-40B4-BE49-F238E27FC236}">
              <a16:creationId xmlns:a16="http://schemas.microsoft.com/office/drawing/2014/main" id="{427619F5-4538-4CA4-BC1C-69E743417AB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38" name="TextBox 737">
          <a:extLst>
            <a:ext uri="{FF2B5EF4-FFF2-40B4-BE49-F238E27FC236}">
              <a16:creationId xmlns:a16="http://schemas.microsoft.com/office/drawing/2014/main" id="{F1F9753A-75B7-4D7F-AC0B-4ECEA1E7DB0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39" name="TextBox 738">
          <a:extLst>
            <a:ext uri="{FF2B5EF4-FFF2-40B4-BE49-F238E27FC236}">
              <a16:creationId xmlns:a16="http://schemas.microsoft.com/office/drawing/2014/main" id="{9E1C4AEE-FCA5-44C3-8C5E-E897D71E030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40" name="TextBox 739">
          <a:extLst>
            <a:ext uri="{FF2B5EF4-FFF2-40B4-BE49-F238E27FC236}">
              <a16:creationId xmlns:a16="http://schemas.microsoft.com/office/drawing/2014/main" id="{70FBCA83-EBE2-4B96-9CFD-2AFCA0CAD95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41" name="TextBox 740">
          <a:extLst>
            <a:ext uri="{FF2B5EF4-FFF2-40B4-BE49-F238E27FC236}">
              <a16:creationId xmlns:a16="http://schemas.microsoft.com/office/drawing/2014/main" id="{37D61ADB-2EA2-4B7D-A226-F10E2C114DB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42" name="TextBox 741">
          <a:extLst>
            <a:ext uri="{FF2B5EF4-FFF2-40B4-BE49-F238E27FC236}">
              <a16:creationId xmlns:a16="http://schemas.microsoft.com/office/drawing/2014/main" id="{9946F2B7-74E5-44D8-ADDD-B3FA2F4DD67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43" name="TextBox 742">
          <a:extLst>
            <a:ext uri="{FF2B5EF4-FFF2-40B4-BE49-F238E27FC236}">
              <a16:creationId xmlns:a16="http://schemas.microsoft.com/office/drawing/2014/main" id="{8944C710-7046-41C8-B8DA-080EEC47B34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44" name="TextBox 743">
          <a:extLst>
            <a:ext uri="{FF2B5EF4-FFF2-40B4-BE49-F238E27FC236}">
              <a16:creationId xmlns:a16="http://schemas.microsoft.com/office/drawing/2014/main" id="{06C0E53C-7745-42F1-B92C-AEC34C727BF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45" name="TextBox 744">
          <a:extLst>
            <a:ext uri="{FF2B5EF4-FFF2-40B4-BE49-F238E27FC236}">
              <a16:creationId xmlns:a16="http://schemas.microsoft.com/office/drawing/2014/main" id="{F07DA7A0-0941-48DD-BC7D-753434B6D6C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46" name="TextBox 745">
          <a:extLst>
            <a:ext uri="{FF2B5EF4-FFF2-40B4-BE49-F238E27FC236}">
              <a16:creationId xmlns:a16="http://schemas.microsoft.com/office/drawing/2014/main" id="{AA61C5BF-33F0-4EAF-AC6C-546DB58D571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47" name="TextBox 746">
          <a:extLst>
            <a:ext uri="{FF2B5EF4-FFF2-40B4-BE49-F238E27FC236}">
              <a16:creationId xmlns:a16="http://schemas.microsoft.com/office/drawing/2014/main" id="{F43BB915-1AE3-4D5F-85D5-C0C2D3C8920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48" name="TextBox 747">
          <a:extLst>
            <a:ext uri="{FF2B5EF4-FFF2-40B4-BE49-F238E27FC236}">
              <a16:creationId xmlns:a16="http://schemas.microsoft.com/office/drawing/2014/main" id="{775DB0A3-3D1A-4B32-9E85-A818E8082CB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49" name="TextBox 748">
          <a:extLst>
            <a:ext uri="{FF2B5EF4-FFF2-40B4-BE49-F238E27FC236}">
              <a16:creationId xmlns:a16="http://schemas.microsoft.com/office/drawing/2014/main" id="{9DB5230B-93A5-4797-9FAC-B565F54902C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50" name="TextBox 749">
          <a:extLst>
            <a:ext uri="{FF2B5EF4-FFF2-40B4-BE49-F238E27FC236}">
              <a16:creationId xmlns:a16="http://schemas.microsoft.com/office/drawing/2014/main" id="{501358D8-621A-465E-A9B0-1C6BBABA387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51" name="TextBox 750">
          <a:extLst>
            <a:ext uri="{FF2B5EF4-FFF2-40B4-BE49-F238E27FC236}">
              <a16:creationId xmlns:a16="http://schemas.microsoft.com/office/drawing/2014/main" id="{FAB96A8B-41A9-4F2E-8B73-A313443AB59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52" name="TextBox 751">
          <a:extLst>
            <a:ext uri="{FF2B5EF4-FFF2-40B4-BE49-F238E27FC236}">
              <a16:creationId xmlns:a16="http://schemas.microsoft.com/office/drawing/2014/main" id="{2EE1B295-A1B3-4488-90AF-96D40D16D81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53" name="TextBox 752">
          <a:extLst>
            <a:ext uri="{FF2B5EF4-FFF2-40B4-BE49-F238E27FC236}">
              <a16:creationId xmlns:a16="http://schemas.microsoft.com/office/drawing/2014/main" id="{A21A4396-7153-484F-919E-F3D28EFB7E5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54" name="TextBox 753">
          <a:extLst>
            <a:ext uri="{FF2B5EF4-FFF2-40B4-BE49-F238E27FC236}">
              <a16:creationId xmlns:a16="http://schemas.microsoft.com/office/drawing/2014/main" id="{406C5E13-C26C-4D90-A00E-5BACCF22305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55" name="TextBox 754">
          <a:extLst>
            <a:ext uri="{FF2B5EF4-FFF2-40B4-BE49-F238E27FC236}">
              <a16:creationId xmlns:a16="http://schemas.microsoft.com/office/drawing/2014/main" id="{63FDEB45-6E25-4DF9-B631-461539A0670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56" name="TextBox 755">
          <a:extLst>
            <a:ext uri="{FF2B5EF4-FFF2-40B4-BE49-F238E27FC236}">
              <a16:creationId xmlns:a16="http://schemas.microsoft.com/office/drawing/2014/main" id="{FB64DBEF-E34B-44DF-B021-D3CE7200117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57" name="TextBox 756">
          <a:extLst>
            <a:ext uri="{FF2B5EF4-FFF2-40B4-BE49-F238E27FC236}">
              <a16:creationId xmlns:a16="http://schemas.microsoft.com/office/drawing/2014/main" id="{0275B4BF-EABF-454E-99B3-AFA52B7ACFC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58" name="TextBox 757">
          <a:extLst>
            <a:ext uri="{FF2B5EF4-FFF2-40B4-BE49-F238E27FC236}">
              <a16:creationId xmlns:a16="http://schemas.microsoft.com/office/drawing/2014/main" id="{747A9101-6F21-4553-97C6-EE35FFA28F9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59" name="TextBox 758">
          <a:extLst>
            <a:ext uri="{FF2B5EF4-FFF2-40B4-BE49-F238E27FC236}">
              <a16:creationId xmlns:a16="http://schemas.microsoft.com/office/drawing/2014/main" id="{71EC34D3-643A-465B-8D87-F1D922CC16C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60" name="TextBox 759">
          <a:extLst>
            <a:ext uri="{FF2B5EF4-FFF2-40B4-BE49-F238E27FC236}">
              <a16:creationId xmlns:a16="http://schemas.microsoft.com/office/drawing/2014/main" id="{9586E189-072A-431A-881A-7BB767C6CB0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61" name="TextBox 760">
          <a:extLst>
            <a:ext uri="{FF2B5EF4-FFF2-40B4-BE49-F238E27FC236}">
              <a16:creationId xmlns:a16="http://schemas.microsoft.com/office/drawing/2014/main" id="{7C835A13-E55D-4AF3-A70C-D7C192233A3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62" name="TextBox 761">
          <a:extLst>
            <a:ext uri="{FF2B5EF4-FFF2-40B4-BE49-F238E27FC236}">
              <a16:creationId xmlns:a16="http://schemas.microsoft.com/office/drawing/2014/main" id="{8F356A70-F6F8-4642-9CA1-15A8D73A670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63" name="TextBox 762">
          <a:extLst>
            <a:ext uri="{FF2B5EF4-FFF2-40B4-BE49-F238E27FC236}">
              <a16:creationId xmlns:a16="http://schemas.microsoft.com/office/drawing/2014/main" id="{EA1372F1-0C07-4622-AB86-53A13A208A2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64" name="TextBox 763">
          <a:extLst>
            <a:ext uri="{FF2B5EF4-FFF2-40B4-BE49-F238E27FC236}">
              <a16:creationId xmlns:a16="http://schemas.microsoft.com/office/drawing/2014/main" id="{83329AF7-9FEF-4B15-AEFD-F15D83B0C20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65" name="TextBox 764">
          <a:extLst>
            <a:ext uri="{FF2B5EF4-FFF2-40B4-BE49-F238E27FC236}">
              <a16:creationId xmlns:a16="http://schemas.microsoft.com/office/drawing/2014/main" id="{0C162D66-CE97-4DA4-97D9-26D5663136B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66" name="TextBox 765">
          <a:extLst>
            <a:ext uri="{FF2B5EF4-FFF2-40B4-BE49-F238E27FC236}">
              <a16:creationId xmlns:a16="http://schemas.microsoft.com/office/drawing/2014/main" id="{B1C8DE1C-6F15-48C8-AF1B-02C81032C6F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67" name="TextBox 766">
          <a:extLst>
            <a:ext uri="{FF2B5EF4-FFF2-40B4-BE49-F238E27FC236}">
              <a16:creationId xmlns:a16="http://schemas.microsoft.com/office/drawing/2014/main" id="{28FE346B-3ED1-42AD-9B09-169F04E18C5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68" name="TextBox 767">
          <a:extLst>
            <a:ext uri="{FF2B5EF4-FFF2-40B4-BE49-F238E27FC236}">
              <a16:creationId xmlns:a16="http://schemas.microsoft.com/office/drawing/2014/main" id="{3469AAB7-00CF-4986-819B-319D7802D3F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69" name="TextBox 768">
          <a:extLst>
            <a:ext uri="{FF2B5EF4-FFF2-40B4-BE49-F238E27FC236}">
              <a16:creationId xmlns:a16="http://schemas.microsoft.com/office/drawing/2014/main" id="{22E8EC17-3741-45CC-8993-6DAB9324F50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70" name="TextBox 769">
          <a:extLst>
            <a:ext uri="{FF2B5EF4-FFF2-40B4-BE49-F238E27FC236}">
              <a16:creationId xmlns:a16="http://schemas.microsoft.com/office/drawing/2014/main" id="{04ACEFDD-2BC3-4D93-B368-ACE094519A6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71" name="TextBox 770">
          <a:extLst>
            <a:ext uri="{FF2B5EF4-FFF2-40B4-BE49-F238E27FC236}">
              <a16:creationId xmlns:a16="http://schemas.microsoft.com/office/drawing/2014/main" id="{FFFED196-FAF7-4992-96EC-C1B78A3A042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72" name="TextBox 771">
          <a:extLst>
            <a:ext uri="{FF2B5EF4-FFF2-40B4-BE49-F238E27FC236}">
              <a16:creationId xmlns:a16="http://schemas.microsoft.com/office/drawing/2014/main" id="{CF1BE985-13E3-4F84-98FE-798985FF46D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73" name="TextBox 772">
          <a:extLst>
            <a:ext uri="{FF2B5EF4-FFF2-40B4-BE49-F238E27FC236}">
              <a16:creationId xmlns:a16="http://schemas.microsoft.com/office/drawing/2014/main" id="{ADF5D30F-39E5-478D-826C-D339B65044D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74" name="TextBox 773">
          <a:extLst>
            <a:ext uri="{FF2B5EF4-FFF2-40B4-BE49-F238E27FC236}">
              <a16:creationId xmlns:a16="http://schemas.microsoft.com/office/drawing/2014/main" id="{AAFBDDFC-6119-4D04-BD45-8FDE4DEBEF8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75" name="TextBox 774">
          <a:extLst>
            <a:ext uri="{FF2B5EF4-FFF2-40B4-BE49-F238E27FC236}">
              <a16:creationId xmlns:a16="http://schemas.microsoft.com/office/drawing/2014/main" id="{D5188ADB-4097-4554-A5BD-08F3B20F2D9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76" name="TextBox 775">
          <a:extLst>
            <a:ext uri="{FF2B5EF4-FFF2-40B4-BE49-F238E27FC236}">
              <a16:creationId xmlns:a16="http://schemas.microsoft.com/office/drawing/2014/main" id="{D003BBE8-F333-4B7A-8AA9-FE39D462EF8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77" name="TextBox 776">
          <a:extLst>
            <a:ext uri="{FF2B5EF4-FFF2-40B4-BE49-F238E27FC236}">
              <a16:creationId xmlns:a16="http://schemas.microsoft.com/office/drawing/2014/main" id="{CE1B17AD-95C3-4A85-B490-4D61C5D880A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78" name="TextBox 777">
          <a:extLst>
            <a:ext uri="{FF2B5EF4-FFF2-40B4-BE49-F238E27FC236}">
              <a16:creationId xmlns:a16="http://schemas.microsoft.com/office/drawing/2014/main" id="{18EA94A2-7151-4522-AAA5-582131D60AF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79" name="TextBox 778">
          <a:extLst>
            <a:ext uri="{FF2B5EF4-FFF2-40B4-BE49-F238E27FC236}">
              <a16:creationId xmlns:a16="http://schemas.microsoft.com/office/drawing/2014/main" id="{C3F61217-A3D6-4376-ABD8-81CE93DD1E1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80" name="TextBox 779">
          <a:extLst>
            <a:ext uri="{FF2B5EF4-FFF2-40B4-BE49-F238E27FC236}">
              <a16:creationId xmlns:a16="http://schemas.microsoft.com/office/drawing/2014/main" id="{6D2E9316-511B-43D4-85FE-A023A1C050A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81" name="TextBox 780">
          <a:extLst>
            <a:ext uri="{FF2B5EF4-FFF2-40B4-BE49-F238E27FC236}">
              <a16:creationId xmlns:a16="http://schemas.microsoft.com/office/drawing/2014/main" id="{88BDC0D6-D049-4230-B940-F395EF14E19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82" name="TextBox 781">
          <a:extLst>
            <a:ext uri="{FF2B5EF4-FFF2-40B4-BE49-F238E27FC236}">
              <a16:creationId xmlns:a16="http://schemas.microsoft.com/office/drawing/2014/main" id="{0342B5CC-9762-4EDD-8C39-A133962197D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83" name="TextBox 782">
          <a:extLst>
            <a:ext uri="{FF2B5EF4-FFF2-40B4-BE49-F238E27FC236}">
              <a16:creationId xmlns:a16="http://schemas.microsoft.com/office/drawing/2014/main" id="{650B872A-7DE8-43CD-9B48-F5EF9902836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84" name="TextBox 783">
          <a:extLst>
            <a:ext uri="{FF2B5EF4-FFF2-40B4-BE49-F238E27FC236}">
              <a16:creationId xmlns:a16="http://schemas.microsoft.com/office/drawing/2014/main" id="{E7CB1C54-993D-4A9C-BD4D-80E1E6FB7CF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85" name="TextBox 784">
          <a:extLst>
            <a:ext uri="{FF2B5EF4-FFF2-40B4-BE49-F238E27FC236}">
              <a16:creationId xmlns:a16="http://schemas.microsoft.com/office/drawing/2014/main" id="{FA5DC4BA-F246-44B9-82CF-2481E6C5883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86" name="TextBox 785">
          <a:extLst>
            <a:ext uri="{FF2B5EF4-FFF2-40B4-BE49-F238E27FC236}">
              <a16:creationId xmlns:a16="http://schemas.microsoft.com/office/drawing/2014/main" id="{7AE53B37-6C00-4DAE-88D9-457188C44CF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87" name="TextBox 786">
          <a:extLst>
            <a:ext uri="{FF2B5EF4-FFF2-40B4-BE49-F238E27FC236}">
              <a16:creationId xmlns:a16="http://schemas.microsoft.com/office/drawing/2014/main" id="{8CC75D10-2FAE-496C-A42C-AC3C77FE5A6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88" name="TextBox 787">
          <a:extLst>
            <a:ext uri="{FF2B5EF4-FFF2-40B4-BE49-F238E27FC236}">
              <a16:creationId xmlns:a16="http://schemas.microsoft.com/office/drawing/2014/main" id="{67F3B4A8-71CA-4A57-99E0-A823D13A413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89" name="TextBox 788">
          <a:extLst>
            <a:ext uri="{FF2B5EF4-FFF2-40B4-BE49-F238E27FC236}">
              <a16:creationId xmlns:a16="http://schemas.microsoft.com/office/drawing/2014/main" id="{C6B79C68-9272-41CA-A565-572BCFFB4F7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90" name="TextBox 789">
          <a:extLst>
            <a:ext uri="{FF2B5EF4-FFF2-40B4-BE49-F238E27FC236}">
              <a16:creationId xmlns:a16="http://schemas.microsoft.com/office/drawing/2014/main" id="{ED116F70-B1B8-4420-82E1-C9F47A0611B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91" name="TextBox 790">
          <a:extLst>
            <a:ext uri="{FF2B5EF4-FFF2-40B4-BE49-F238E27FC236}">
              <a16:creationId xmlns:a16="http://schemas.microsoft.com/office/drawing/2014/main" id="{E4A5FD62-2243-4E3A-B6CE-1BC47226AF2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92" name="TextBox 791">
          <a:extLst>
            <a:ext uri="{FF2B5EF4-FFF2-40B4-BE49-F238E27FC236}">
              <a16:creationId xmlns:a16="http://schemas.microsoft.com/office/drawing/2014/main" id="{1E68167E-F193-4CA1-8C67-F94ED510264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93" name="TextBox 792">
          <a:extLst>
            <a:ext uri="{FF2B5EF4-FFF2-40B4-BE49-F238E27FC236}">
              <a16:creationId xmlns:a16="http://schemas.microsoft.com/office/drawing/2014/main" id="{67B7F09B-62E2-43F3-8176-4576B70D0F2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94" name="TextBox 793">
          <a:extLst>
            <a:ext uri="{FF2B5EF4-FFF2-40B4-BE49-F238E27FC236}">
              <a16:creationId xmlns:a16="http://schemas.microsoft.com/office/drawing/2014/main" id="{F50ED7C6-9D1F-4704-AA94-AADC0A06A0C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95" name="TextBox 794">
          <a:extLst>
            <a:ext uri="{FF2B5EF4-FFF2-40B4-BE49-F238E27FC236}">
              <a16:creationId xmlns:a16="http://schemas.microsoft.com/office/drawing/2014/main" id="{452E95DA-B872-4678-AC1C-2B4F81D96DD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96" name="TextBox 795">
          <a:extLst>
            <a:ext uri="{FF2B5EF4-FFF2-40B4-BE49-F238E27FC236}">
              <a16:creationId xmlns:a16="http://schemas.microsoft.com/office/drawing/2014/main" id="{AE34DCFA-44BD-4C69-B347-2931B1B28BD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97" name="TextBox 796">
          <a:extLst>
            <a:ext uri="{FF2B5EF4-FFF2-40B4-BE49-F238E27FC236}">
              <a16:creationId xmlns:a16="http://schemas.microsoft.com/office/drawing/2014/main" id="{99D23D9D-DA20-42E2-A202-19E7E622FFE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98" name="TextBox 797">
          <a:extLst>
            <a:ext uri="{FF2B5EF4-FFF2-40B4-BE49-F238E27FC236}">
              <a16:creationId xmlns:a16="http://schemas.microsoft.com/office/drawing/2014/main" id="{EF79FA1F-DE29-46E8-B814-5D54DCA9595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799" name="TextBox 798">
          <a:extLst>
            <a:ext uri="{FF2B5EF4-FFF2-40B4-BE49-F238E27FC236}">
              <a16:creationId xmlns:a16="http://schemas.microsoft.com/office/drawing/2014/main" id="{45C5B22B-200A-4A3A-9F00-70B6DD43A9A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00" name="TextBox 799">
          <a:extLst>
            <a:ext uri="{FF2B5EF4-FFF2-40B4-BE49-F238E27FC236}">
              <a16:creationId xmlns:a16="http://schemas.microsoft.com/office/drawing/2014/main" id="{A9B4CDF3-7388-411A-9F04-F36A7FE6253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01" name="TextBox 800">
          <a:extLst>
            <a:ext uri="{FF2B5EF4-FFF2-40B4-BE49-F238E27FC236}">
              <a16:creationId xmlns:a16="http://schemas.microsoft.com/office/drawing/2014/main" id="{B5C0F1FB-417A-4354-9A08-34AEAAEA027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02" name="TextBox 801">
          <a:extLst>
            <a:ext uri="{FF2B5EF4-FFF2-40B4-BE49-F238E27FC236}">
              <a16:creationId xmlns:a16="http://schemas.microsoft.com/office/drawing/2014/main" id="{04B6ED09-2EF0-4BDE-A626-64C98ED9CCC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03" name="TextBox 802">
          <a:extLst>
            <a:ext uri="{FF2B5EF4-FFF2-40B4-BE49-F238E27FC236}">
              <a16:creationId xmlns:a16="http://schemas.microsoft.com/office/drawing/2014/main" id="{FEEE708C-6283-410E-8A85-7252660E488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04" name="TextBox 803">
          <a:extLst>
            <a:ext uri="{FF2B5EF4-FFF2-40B4-BE49-F238E27FC236}">
              <a16:creationId xmlns:a16="http://schemas.microsoft.com/office/drawing/2014/main" id="{710D06F2-F3EA-4343-91A9-64A1C479385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05" name="TextBox 804">
          <a:extLst>
            <a:ext uri="{FF2B5EF4-FFF2-40B4-BE49-F238E27FC236}">
              <a16:creationId xmlns:a16="http://schemas.microsoft.com/office/drawing/2014/main" id="{6E34FA4F-294C-42EE-854B-8F43FF55F4A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06" name="TextBox 805">
          <a:extLst>
            <a:ext uri="{FF2B5EF4-FFF2-40B4-BE49-F238E27FC236}">
              <a16:creationId xmlns:a16="http://schemas.microsoft.com/office/drawing/2014/main" id="{0DA1CD7C-7E89-49A6-B0C9-E2C28A8DC82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07" name="TextBox 806">
          <a:extLst>
            <a:ext uri="{FF2B5EF4-FFF2-40B4-BE49-F238E27FC236}">
              <a16:creationId xmlns:a16="http://schemas.microsoft.com/office/drawing/2014/main" id="{A43FAAFA-BD8C-4C4D-B927-194685F677F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08" name="TextBox 807">
          <a:extLst>
            <a:ext uri="{FF2B5EF4-FFF2-40B4-BE49-F238E27FC236}">
              <a16:creationId xmlns:a16="http://schemas.microsoft.com/office/drawing/2014/main" id="{CFE31161-B4E5-46A0-8FB8-9AD70519FDD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09" name="TextBox 808">
          <a:extLst>
            <a:ext uri="{FF2B5EF4-FFF2-40B4-BE49-F238E27FC236}">
              <a16:creationId xmlns:a16="http://schemas.microsoft.com/office/drawing/2014/main" id="{BE1075F4-873E-4262-9994-3266BA7F910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10" name="TextBox 809">
          <a:extLst>
            <a:ext uri="{FF2B5EF4-FFF2-40B4-BE49-F238E27FC236}">
              <a16:creationId xmlns:a16="http://schemas.microsoft.com/office/drawing/2014/main" id="{97EDB488-C794-482A-80F4-DEF6D958A62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11" name="TextBox 810">
          <a:extLst>
            <a:ext uri="{FF2B5EF4-FFF2-40B4-BE49-F238E27FC236}">
              <a16:creationId xmlns:a16="http://schemas.microsoft.com/office/drawing/2014/main" id="{6D79FC98-8319-44C3-BEFF-6D9067311B3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12" name="TextBox 811">
          <a:extLst>
            <a:ext uri="{FF2B5EF4-FFF2-40B4-BE49-F238E27FC236}">
              <a16:creationId xmlns:a16="http://schemas.microsoft.com/office/drawing/2014/main" id="{64B7E002-213F-42BC-8C29-12889B448C3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13" name="TextBox 812">
          <a:extLst>
            <a:ext uri="{FF2B5EF4-FFF2-40B4-BE49-F238E27FC236}">
              <a16:creationId xmlns:a16="http://schemas.microsoft.com/office/drawing/2014/main" id="{BB48498E-1491-4169-B104-C31962E33B8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14" name="TextBox 813">
          <a:extLst>
            <a:ext uri="{FF2B5EF4-FFF2-40B4-BE49-F238E27FC236}">
              <a16:creationId xmlns:a16="http://schemas.microsoft.com/office/drawing/2014/main" id="{D1130F04-6784-4518-B1B0-F49A2E63665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15" name="TextBox 814">
          <a:extLst>
            <a:ext uri="{FF2B5EF4-FFF2-40B4-BE49-F238E27FC236}">
              <a16:creationId xmlns:a16="http://schemas.microsoft.com/office/drawing/2014/main" id="{F1325E39-45B5-4215-8425-F01C865651D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16" name="TextBox 815">
          <a:extLst>
            <a:ext uri="{FF2B5EF4-FFF2-40B4-BE49-F238E27FC236}">
              <a16:creationId xmlns:a16="http://schemas.microsoft.com/office/drawing/2014/main" id="{57F1E88E-89B7-4F6A-9350-C242EF4F603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17" name="TextBox 816">
          <a:extLst>
            <a:ext uri="{FF2B5EF4-FFF2-40B4-BE49-F238E27FC236}">
              <a16:creationId xmlns:a16="http://schemas.microsoft.com/office/drawing/2014/main" id="{2266FE20-1632-4484-89F7-489A9FDE6E6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18" name="TextBox 817">
          <a:extLst>
            <a:ext uri="{FF2B5EF4-FFF2-40B4-BE49-F238E27FC236}">
              <a16:creationId xmlns:a16="http://schemas.microsoft.com/office/drawing/2014/main" id="{AB974547-706F-42DD-87E0-81C92F74694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19" name="TextBox 818">
          <a:extLst>
            <a:ext uri="{FF2B5EF4-FFF2-40B4-BE49-F238E27FC236}">
              <a16:creationId xmlns:a16="http://schemas.microsoft.com/office/drawing/2014/main" id="{B1487FCD-C2B1-4041-AE6B-AC20E2F789F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20" name="TextBox 819">
          <a:extLst>
            <a:ext uri="{FF2B5EF4-FFF2-40B4-BE49-F238E27FC236}">
              <a16:creationId xmlns:a16="http://schemas.microsoft.com/office/drawing/2014/main" id="{C60DC15D-2847-4728-98DB-C63E46AF1EB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21" name="TextBox 820">
          <a:extLst>
            <a:ext uri="{FF2B5EF4-FFF2-40B4-BE49-F238E27FC236}">
              <a16:creationId xmlns:a16="http://schemas.microsoft.com/office/drawing/2014/main" id="{31EBEB58-6F32-4E3D-9F15-52C34A88DE1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22" name="TextBox 821">
          <a:extLst>
            <a:ext uri="{FF2B5EF4-FFF2-40B4-BE49-F238E27FC236}">
              <a16:creationId xmlns:a16="http://schemas.microsoft.com/office/drawing/2014/main" id="{9361B7FF-91D8-41C8-ABF8-FCEC63FD644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23" name="TextBox 822">
          <a:extLst>
            <a:ext uri="{FF2B5EF4-FFF2-40B4-BE49-F238E27FC236}">
              <a16:creationId xmlns:a16="http://schemas.microsoft.com/office/drawing/2014/main" id="{A9D80C5E-834C-48B8-A8A9-CE123E0D0EA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24" name="TextBox 823">
          <a:extLst>
            <a:ext uri="{FF2B5EF4-FFF2-40B4-BE49-F238E27FC236}">
              <a16:creationId xmlns:a16="http://schemas.microsoft.com/office/drawing/2014/main" id="{F962037A-394D-49C7-AB80-AFF4ED399F8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25" name="TextBox 824">
          <a:extLst>
            <a:ext uri="{FF2B5EF4-FFF2-40B4-BE49-F238E27FC236}">
              <a16:creationId xmlns:a16="http://schemas.microsoft.com/office/drawing/2014/main" id="{AFCF617B-31C2-4DD5-A96A-864253F8D40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26" name="TextBox 825">
          <a:extLst>
            <a:ext uri="{FF2B5EF4-FFF2-40B4-BE49-F238E27FC236}">
              <a16:creationId xmlns:a16="http://schemas.microsoft.com/office/drawing/2014/main" id="{598A085F-34A6-478B-AF0E-95D344A11A5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27" name="TextBox 826">
          <a:extLst>
            <a:ext uri="{FF2B5EF4-FFF2-40B4-BE49-F238E27FC236}">
              <a16:creationId xmlns:a16="http://schemas.microsoft.com/office/drawing/2014/main" id="{A17E1E2A-93E7-4BA2-BD55-50332D2E60F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28" name="TextBox 827">
          <a:extLst>
            <a:ext uri="{FF2B5EF4-FFF2-40B4-BE49-F238E27FC236}">
              <a16:creationId xmlns:a16="http://schemas.microsoft.com/office/drawing/2014/main" id="{F3AE9039-8164-499F-BEED-1B336062089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29" name="TextBox 828">
          <a:extLst>
            <a:ext uri="{FF2B5EF4-FFF2-40B4-BE49-F238E27FC236}">
              <a16:creationId xmlns:a16="http://schemas.microsoft.com/office/drawing/2014/main" id="{54321424-B216-45CE-810C-EF2DEE61C1F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30" name="TextBox 829">
          <a:extLst>
            <a:ext uri="{FF2B5EF4-FFF2-40B4-BE49-F238E27FC236}">
              <a16:creationId xmlns:a16="http://schemas.microsoft.com/office/drawing/2014/main" id="{68E59778-D528-44EE-BEBC-2D9FEBBFDB0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31" name="TextBox 830">
          <a:extLst>
            <a:ext uri="{FF2B5EF4-FFF2-40B4-BE49-F238E27FC236}">
              <a16:creationId xmlns:a16="http://schemas.microsoft.com/office/drawing/2014/main" id="{05860138-7D22-4678-A29D-60A33DA9EC1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32" name="TextBox 831">
          <a:extLst>
            <a:ext uri="{FF2B5EF4-FFF2-40B4-BE49-F238E27FC236}">
              <a16:creationId xmlns:a16="http://schemas.microsoft.com/office/drawing/2014/main" id="{60A60C70-1388-439D-8AE2-9588703A9D1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33" name="TextBox 832">
          <a:extLst>
            <a:ext uri="{FF2B5EF4-FFF2-40B4-BE49-F238E27FC236}">
              <a16:creationId xmlns:a16="http://schemas.microsoft.com/office/drawing/2014/main" id="{F5F353AE-C7DD-4471-A6DC-40CF2F3A1BD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34" name="TextBox 833">
          <a:extLst>
            <a:ext uri="{FF2B5EF4-FFF2-40B4-BE49-F238E27FC236}">
              <a16:creationId xmlns:a16="http://schemas.microsoft.com/office/drawing/2014/main" id="{C1C0BA80-7026-4F8F-862E-F016EA45842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35" name="TextBox 834">
          <a:extLst>
            <a:ext uri="{FF2B5EF4-FFF2-40B4-BE49-F238E27FC236}">
              <a16:creationId xmlns:a16="http://schemas.microsoft.com/office/drawing/2014/main" id="{373F7FFA-C6E2-4B76-81E4-60A250DC003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36" name="TextBox 835">
          <a:extLst>
            <a:ext uri="{FF2B5EF4-FFF2-40B4-BE49-F238E27FC236}">
              <a16:creationId xmlns:a16="http://schemas.microsoft.com/office/drawing/2014/main" id="{B1A1966F-CFFC-443C-94CD-C2E2211512C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37" name="TextBox 836">
          <a:extLst>
            <a:ext uri="{FF2B5EF4-FFF2-40B4-BE49-F238E27FC236}">
              <a16:creationId xmlns:a16="http://schemas.microsoft.com/office/drawing/2014/main" id="{F39E9BB2-AB8A-4345-855D-8FB4EF764F2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38" name="TextBox 837">
          <a:extLst>
            <a:ext uri="{FF2B5EF4-FFF2-40B4-BE49-F238E27FC236}">
              <a16:creationId xmlns:a16="http://schemas.microsoft.com/office/drawing/2014/main" id="{D0C4054F-2DC9-4066-8197-C662C10397D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39" name="TextBox 838">
          <a:extLst>
            <a:ext uri="{FF2B5EF4-FFF2-40B4-BE49-F238E27FC236}">
              <a16:creationId xmlns:a16="http://schemas.microsoft.com/office/drawing/2014/main" id="{EB8C6B6D-9724-4B66-90C1-51FAEE3A225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40" name="TextBox 839">
          <a:extLst>
            <a:ext uri="{FF2B5EF4-FFF2-40B4-BE49-F238E27FC236}">
              <a16:creationId xmlns:a16="http://schemas.microsoft.com/office/drawing/2014/main" id="{98890DE2-EDFB-469D-B748-B4A39D51B22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41" name="TextBox 840">
          <a:extLst>
            <a:ext uri="{FF2B5EF4-FFF2-40B4-BE49-F238E27FC236}">
              <a16:creationId xmlns:a16="http://schemas.microsoft.com/office/drawing/2014/main" id="{C4670AC9-B88A-4221-ABB3-8112C82CCA0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42" name="TextBox 841">
          <a:extLst>
            <a:ext uri="{FF2B5EF4-FFF2-40B4-BE49-F238E27FC236}">
              <a16:creationId xmlns:a16="http://schemas.microsoft.com/office/drawing/2014/main" id="{9A6387C0-B55C-4D04-8653-2FCED09DCFE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43" name="TextBox 842">
          <a:extLst>
            <a:ext uri="{FF2B5EF4-FFF2-40B4-BE49-F238E27FC236}">
              <a16:creationId xmlns:a16="http://schemas.microsoft.com/office/drawing/2014/main" id="{C4FC8E53-F35D-4CB2-A109-1E9C758E634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44" name="TextBox 843">
          <a:extLst>
            <a:ext uri="{FF2B5EF4-FFF2-40B4-BE49-F238E27FC236}">
              <a16:creationId xmlns:a16="http://schemas.microsoft.com/office/drawing/2014/main" id="{71DBFDFF-E10E-4BB5-AFEE-AD0D1232CBC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45" name="TextBox 844">
          <a:extLst>
            <a:ext uri="{FF2B5EF4-FFF2-40B4-BE49-F238E27FC236}">
              <a16:creationId xmlns:a16="http://schemas.microsoft.com/office/drawing/2014/main" id="{D561363A-4394-4516-849B-16736685D15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46" name="TextBox 845">
          <a:extLst>
            <a:ext uri="{FF2B5EF4-FFF2-40B4-BE49-F238E27FC236}">
              <a16:creationId xmlns:a16="http://schemas.microsoft.com/office/drawing/2014/main" id="{3324DB6C-D51D-4441-8242-8E89B280358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47" name="TextBox 846">
          <a:extLst>
            <a:ext uri="{FF2B5EF4-FFF2-40B4-BE49-F238E27FC236}">
              <a16:creationId xmlns:a16="http://schemas.microsoft.com/office/drawing/2014/main" id="{DB01AA26-243F-402E-A8F7-0A324A82B5B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48" name="TextBox 847">
          <a:extLst>
            <a:ext uri="{FF2B5EF4-FFF2-40B4-BE49-F238E27FC236}">
              <a16:creationId xmlns:a16="http://schemas.microsoft.com/office/drawing/2014/main" id="{F8454F11-10A8-4B3A-8FD3-FF89F2FEE9C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49" name="TextBox 848">
          <a:extLst>
            <a:ext uri="{FF2B5EF4-FFF2-40B4-BE49-F238E27FC236}">
              <a16:creationId xmlns:a16="http://schemas.microsoft.com/office/drawing/2014/main" id="{45EDAE9C-05F6-40A1-BC62-C55C0E3D023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50" name="TextBox 849">
          <a:extLst>
            <a:ext uri="{FF2B5EF4-FFF2-40B4-BE49-F238E27FC236}">
              <a16:creationId xmlns:a16="http://schemas.microsoft.com/office/drawing/2014/main" id="{68D1E924-0DF9-4815-869D-624FB30D9A9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851" name="TextBox 850">
          <a:extLst>
            <a:ext uri="{FF2B5EF4-FFF2-40B4-BE49-F238E27FC236}">
              <a16:creationId xmlns:a16="http://schemas.microsoft.com/office/drawing/2014/main" id="{DF8DA49D-4F03-492A-83DE-ED18150463E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52" name="TextBox 851">
          <a:extLst>
            <a:ext uri="{FF2B5EF4-FFF2-40B4-BE49-F238E27FC236}">
              <a16:creationId xmlns:a16="http://schemas.microsoft.com/office/drawing/2014/main" id="{132A7528-B3E1-4C10-97EB-0C3AD437326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53" name="TextBox 852">
          <a:extLst>
            <a:ext uri="{FF2B5EF4-FFF2-40B4-BE49-F238E27FC236}">
              <a16:creationId xmlns:a16="http://schemas.microsoft.com/office/drawing/2014/main" id="{08B9BE6D-CA69-44BD-87B3-5A06DD3D102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54" name="TextBox 853">
          <a:extLst>
            <a:ext uri="{FF2B5EF4-FFF2-40B4-BE49-F238E27FC236}">
              <a16:creationId xmlns:a16="http://schemas.microsoft.com/office/drawing/2014/main" id="{656C80F2-FD40-4AF9-BB98-3F4A26D7325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55" name="TextBox 854">
          <a:extLst>
            <a:ext uri="{FF2B5EF4-FFF2-40B4-BE49-F238E27FC236}">
              <a16:creationId xmlns:a16="http://schemas.microsoft.com/office/drawing/2014/main" id="{15FF58CB-04EB-4101-A1B8-D8367E5A65E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56" name="TextBox 855">
          <a:extLst>
            <a:ext uri="{FF2B5EF4-FFF2-40B4-BE49-F238E27FC236}">
              <a16:creationId xmlns:a16="http://schemas.microsoft.com/office/drawing/2014/main" id="{789EFCB4-B63F-4AC6-9C50-9588BD9A7C4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57" name="TextBox 856">
          <a:extLst>
            <a:ext uri="{FF2B5EF4-FFF2-40B4-BE49-F238E27FC236}">
              <a16:creationId xmlns:a16="http://schemas.microsoft.com/office/drawing/2014/main" id="{9C5EF7DE-4DDE-450D-BB9B-E59AD936BD2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58" name="TextBox 857">
          <a:extLst>
            <a:ext uri="{FF2B5EF4-FFF2-40B4-BE49-F238E27FC236}">
              <a16:creationId xmlns:a16="http://schemas.microsoft.com/office/drawing/2014/main" id="{EAB021E6-9CE3-4EA7-AB48-F9C69423177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59" name="TextBox 858">
          <a:extLst>
            <a:ext uri="{FF2B5EF4-FFF2-40B4-BE49-F238E27FC236}">
              <a16:creationId xmlns:a16="http://schemas.microsoft.com/office/drawing/2014/main" id="{D8B839A7-9FCF-4817-BB36-EE2E4D513F7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60" name="TextBox 859">
          <a:extLst>
            <a:ext uri="{FF2B5EF4-FFF2-40B4-BE49-F238E27FC236}">
              <a16:creationId xmlns:a16="http://schemas.microsoft.com/office/drawing/2014/main" id="{43B71CA6-B76D-4492-9D4C-DAB616C60DD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61" name="TextBox 860">
          <a:extLst>
            <a:ext uri="{FF2B5EF4-FFF2-40B4-BE49-F238E27FC236}">
              <a16:creationId xmlns:a16="http://schemas.microsoft.com/office/drawing/2014/main" id="{1FEEC4A8-6D38-49F6-A97C-AF9DD196E4A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62" name="TextBox 861">
          <a:extLst>
            <a:ext uri="{FF2B5EF4-FFF2-40B4-BE49-F238E27FC236}">
              <a16:creationId xmlns:a16="http://schemas.microsoft.com/office/drawing/2014/main" id="{0C2339F1-A52E-4850-BF7A-162CCAADD60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63" name="TextBox 862">
          <a:extLst>
            <a:ext uri="{FF2B5EF4-FFF2-40B4-BE49-F238E27FC236}">
              <a16:creationId xmlns:a16="http://schemas.microsoft.com/office/drawing/2014/main" id="{7B7F6AC8-A0EA-42A2-A0C6-7135C8B1AE1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64" name="TextBox 863">
          <a:extLst>
            <a:ext uri="{FF2B5EF4-FFF2-40B4-BE49-F238E27FC236}">
              <a16:creationId xmlns:a16="http://schemas.microsoft.com/office/drawing/2014/main" id="{C716F490-4A79-4D90-BF36-F2948DE9C67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65" name="TextBox 864">
          <a:extLst>
            <a:ext uri="{FF2B5EF4-FFF2-40B4-BE49-F238E27FC236}">
              <a16:creationId xmlns:a16="http://schemas.microsoft.com/office/drawing/2014/main" id="{BB97689D-A7BB-4FA1-9219-FD5AF9569B5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66" name="TextBox 865">
          <a:extLst>
            <a:ext uri="{FF2B5EF4-FFF2-40B4-BE49-F238E27FC236}">
              <a16:creationId xmlns:a16="http://schemas.microsoft.com/office/drawing/2014/main" id="{D2499CEA-1AE6-46DF-B7ED-19F67723FD3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67" name="TextBox 866">
          <a:extLst>
            <a:ext uri="{FF2B5EF4-FFF2-40B4-BE49-F238E27FC236}">
              <a16:creationId xmlns:a16="http://schemas.microsoft.com/office/drawing/2014/main" id="{0FDF69F4-B01D-4768-98B6-5229D0F964B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68" name="TextBox 867">
          <a:extLst>
            <a:ext uri="{FF2B5EF4-FFF2-40B4-BE49-F238E27FC236}">
              <a16:creationId xmlns:a16="http://schemas.microsoft.com/office/drawing/2014/main" id="{854E0E39-9A6A-4917-BA9B-FCBAC0E9545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69" name="TextBox 868">
          <a:extLst>
            <a:ext uri="{FF2B5EF4-FFF2-40B4-BE49-F238E27FC236}">
              <a16:creationId xmlns:a16="http://schemas.microsoft.com/office/drawing/2014/main" id="{34078E12-2AAB-4EF9-B731-DD8FBDE7A52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70" name="TextBox 869">
          <a:extLst>
            <a:ext uri="{FF2B5EF4-FFF2-40B4-BE49-F238E27FC236}">
              <a16:creationId xmlns:a16="http://schemas.microsoft.com/office/drawing/2014/main" id="{9360A52F-113E-49F8-8829-A09F37B605C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71" name="TextBox 870">
          <a:extLst>
            <a:ext uri="{FF2B5EF4-FFF2-40B4-BE49-F238E27FC236}">
              <a16:creationId xmlns:a16="http://schemas.microsoft.com/office/drawing/2014/main" id="{9A9AB71F-4236-434B-ADA8-BD5C42D64A1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72" name="TextBox 871">
          <a:extLst>
            <a:ext uri="{FF2B5EF4-FFF2-40B4-BE49-F238E27FC236}">
              <a16:creationId xmlns:a16="http://schemas.microsoft.com/office/drawing/2014/main" id="{6D06929A-7E23-40F8-A5A8-3EB601F6205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73" name="TextBox 872">
          <a:extLst>
            <a:ext uri="{FF2B5EF4-FFF2-40B4-BE49-F238E27FC236}">
              <a16:creationId xmlns:a16="http://schemas.microsoft.com/office/drawing/2014/main" id="{A6B92B05-A4CC-41DE-B335-B47291066B3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74" name="TextBox 873">
          <a:extLst>
            <a:ext uri="{FF2B5EF4-FFF2-40B4-BE49-F238E27FC236}">
              <a16:creationId xmlns:a16="http://schemas.microsoft.com/office/drawing/2014/main" id="{2ABCC8F0-ED18-490A-9A4F-693EF0E1757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75" name="TextBox 874">
          <a:extLst>
            <a:ext uri="{FF2B5EF4-FFF2-40B4-BE49-F238E27FC236}">
              <a16:creationId xmlns:a16="http://schemas.microsoft.com/office/drawing/2014/main" id="{4DB7D50E-7C94-4079-A127-D1EC8D0A95E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76" name="TextBox 875">
          <a:extLst>
            <a:ext uri="{FF2B5EF4-FFF2-40B4-BE49-F238E27FC236}">
              <a16:creationId xmlns:a16="http://schemas.microsoft.com/office/drawing/2014/main" id="{EF4AEFB3-F63B-409F-BF9F-D8492BE988D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77" name="TextBox 876">
          <a:extLst>
            <a:ext uri="{FF2B5EF4-FFF2-40B4-BE49-F238E27FC236}">
              <a16:creationId xmlns:a16="http://schemas.microsoft.com/office/drawing/2014/main" id="{530CAC5C-C4A1-421A-BCB9-91AE93D1D1F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78" name="TextBox 877">
          <a:extLst>
            <a:ext uri="{FF2B5EF4-FFF2-40B4-BE49-F238E27FC236}">
              <a16:creationId xmlns:a16="http://schemas.microsoft.com/office/drawing/2014/main" id="{C39BC7E9-9EDC-4678-8725-D5EF1C853EA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79" name="TextBox 878">
          <a:extLst>
            <a:ext uri="{FF2B5EF4-FFF2-40B4-BE49-F238E27FC236}">
              <a16:creationId xmlns:a16="http://schemas.microsoft.com/office/drawing/2014/main" id="{C1FA27B0-79ED-471D-879E-4C6E5DC8D39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80" name="TextBox 879">
          <a:extLst>
            <a:ext uri="{FF2B5EF4-FFF2-40B4-BE49-F238E27FC236}">
              <a16:creationId xmlns:a16="http://schemas.microsoft.com/office/drawing/2014/main" id="{78F2A790-FBAD-423C-9E82-1B8CFFFBE8A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81" name="TextBox 880">
          <a:extLst>
            <a:ext uri="{FF2B5EF4-FFF2-40B4-BE49-F238E27FC236}">
              <a16:creationId xmlns:a16="http://schemas.microsoft.com/office/drawing/2014/main" id="{56F3427B-1B5E-41DD-B61B-211023E0CEE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82" name="TextBox 881">
          <a:extLst>
            <a:ext uri="{FF2B5EF4-FFF2-40B4-BE49-F238E27FC236}">
              <a16:creationId xmlns:a16="http://schemas.microsoft.com/office/drawing/2014/main" id="{3FE78212-D78C-4DB0-A53C-F08288BDEE3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83" name="TextBox 882">
          <a:extLst>
            <a:ext uri="{FF2B5EF4-FFF2-40B4-BE49-F238E27FC236}">
              <a16:creationId xmlns:a16="http://schemas.microsoft.com/office/drawing/2014/main" id="{F3E21C9D-09A3-4D6F-B704-BD0390B5A4A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84" name="TextBox 883">
          <a:extLst>
            <a:ext uri="{FF2B5EF4-FFF2-40B4-BE49-F238E27FC236}">
              <a16:creationId xmlns:a16="http://schemas.microsoft.com/office/drawing/2014/main" id="{8E01962D-65C1-4FC3-9A07-C450EE937A4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85" name="TextBox 884">
          <a:extLst>
            <a:ext uri="{FF2B5EF4-FFF2-40B4-BE49-F238E27FC236}">
              <a16:creationId xmlns:a16="http://schemas.microsoft.com/office/drawing/2014/main" id="{D705432C-29B1-4FB4-BB69-04615C718CB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86" name="TextBox 885">
          <a:extLst>
            <a:ext uri="{FF2B5EF4-FFF2-40B4-BE49-F238E27FC236}">
              <a16:creationId xmlns:a16="http://schemas.microsoft.com/office/drawing/2014/main" id="{7C228CD0-66FE-4757-AE04-EC2620C69D0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87" name="TextBox 886">
          <a:extLst>
            <a:ext uri="{FF2B5EF4-FFF2-40B4-BE49-F238E27FC236}">
              <a16:creationId xmlns:a16="http://schemas.microsoft.com/office/drawing/2014/main" id="{B8D528A2-5D75-434A-818A-5D5A838BF09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88" name="TextBox 887">
          <a:extLst>
            <a:ext uri="{FF2B5EF4-FFF2-40B4-BE49-F238E27FC236}">
              <a16:creationId xmlns:a16="http://schemas.microsoft.com/office/drawing/2014/main" id="{79A39281-629C-49A8-A68C-0413736627A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89" name="TextBox 888">
          <a:extLst>
            <a:ext uri="{FF2B5EF4-FFF2-40B4-BE49-F238E27FC236}">
              <a16:creationId xmlns:a16="http://schemas.microsoft.com/office/drawing/2014/main" id="{D99672CE-7B30-41CC-BC93-5F250D3E255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90" name="TextBox 889">
          <a:extLst>
            <a:ext uri="{FF2B5EF4-FFF2-40B4-BE49-F238E27FC236}">
              <a16:creationId xmlns:a16="http://schemas.microsoft.com/office/drawing/2014/main" id="{C0D53BA7-10E9-4F45-972B-753CCC3FE6D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91" name="TextBox 890">
          <a:extLst>
            <a:ext uri="{FF2B5EF4-FFF2-40B4-BE49-F238E27FC236}">
              <a16:creationId xmlns:a16="http://schemas.microsoft.com/office/drawing/2014/main" id="{1E189F4F-BE28-40CC-9E6A-AD4B583A9D1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92" name="TextBox 891">
          <a:extLst>
            <a:ext uri="{FF2B5EF4-FFF2-40B4-BE49-F238E27FC236}">
              <a16:creationId xmlns:a16="http://schemas.microsoft.com/office/drawing/2014/main" id="{174D6F2F-558B-46B4-AADA-BA582B17198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93" name="TextBox 892">
          <a:extLst>
            <a:ext uri="{FF2B5EF4-FFF2-40B4-BE49-F238E27FC236}">
              <a16:creationId xmlns:a16="http://schemas.microsoft.com/office/drawing/2014/main" id="{EA2C3EC3-0913-4687-B466-564FD83D0C8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94" name="TextBox 893">
          <a:extLst>
            <a:ext uri="{FF2B5EF4-FFF2-40B4-BE49-F238E27FC236}">
              <a16:creationId xmlns:a16="http://schemas.microsoft.com/office/drawing/2014/main" id="{42C97500-CAC8-4086-93DA-A4DDDF950CF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95" name="TextBox 894">
          <a:extLst>
            <a:ext uri="{FF2B5EF4-FFF2-40B4-BE49-F238E27FC236}">
              <a16:creationId xmlns:a16="http://schemas.microsoft.com/office/drawing/2014/main" id="{3C345B1E-01F4-4B67-9642-00171AD0056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96" name="TextBox 895">
          <a:extLst>
            <a:ext uri="{FF2B5EF4-FFF2-40B4-BE49-F238E27FC236}">
              <a16:creationId xmlns:a16="http://schemas.microsoft.com/office/drawing/2014/main" id="{12D208BD-D656-4987-BCD0-292BCD6ADC7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97" name="TextBox 896">
          <a:extLst>
            <a:ext uri="{FF2B5EF4-FFF2-40B4-BE49-F238E27FC236}">
              <a16:creationId xmlns:a16="http://schemas.microsoft.com/office/drawing/2014/main" id="{8D562D07-2C33-47A0-85E5-A557D05AFDE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98" name="TextBox 897">
          <a:extLst>
            <a:ext uri="{FF2B5EF4-FFF2-40B4-BE49-F238E27FC236}">
              <a16:creationId xmlns:a16="http://schemas.microsoft.com/office/drawing/2014/main" id="{F2CD2C4D-F334-45A1-909A-8D9BD9CE746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899" name="TextBox 898">
          <a:extLst>
            <a:ext uri="{FF2B5EF4-FFF2-40B4-BE49-F238E27FC236}">
              <a16:creationId xmlns:a16="http://schemas.microsoft.com/office/drawing/2014/main" id="{84180E2A-E8C1-4861-B164-E3BCCFA3C21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00" name="TextBox 899">
          <a:extLst>
            <a:ext uri="{FF2B5EF4-FFF2-40B4-BE49-F238E27FC236}">
              <a16:creationId xmlns:a16="http://schemas.microsoft.com/office/drawing/2014/main" id="{9DE24499-64BC-435D-99BF-C6191EC0847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01" name="TextBox 900">
          <a:extLst>
            <a:ext uri="{FF2B5EF4-FFF2-40B4-BE49-F238E27FC236}">
              <a16:creationId xmlns:a16="http://schemas.microsoft.com/office/drawing/2014/main" id="{08DD681C-D82F-4E51-B468-18F69DA89F7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02" name="TextBox 901">
          <a:extLst>
            <a:ext uri="{FF2B5EF4-FFF2-40B4-BE49-F238E27FC236}">
              <a16:creationId xmlns:a16="http://schemas.microsoft.com/office/drawing/2014/main" id="{E7A2670E-F1CA-42B9-9054-FBBDB80CFAE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03" name="TextBox 902">
          <a:extLst>
            <a:ext uri="{FF2B5EF4-FFF2-40B4-BE49-F238E27FC236}">
              <a16:creationId xmlns:a16="http://schemas.microsoft.com/office/drawing/2014/main" id="{5A4E1C4A-F023-4EA0-A527-9B849642F5D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04" name="TextBox 903">
          <a:extLst>
            <a:ext uri="{FF2B5EF4-FFF2-40B4-BE49-F238E27FC236}">
              <a16:creationId xmlns:a16="http://schemas.microsoft.com/office/drawing/2014/main" id="{81E3989B-7A91-48E8-AF94-96866ACE742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05" name="TextBox 904">
          <a:extLst>
            <a:ext uri="{FF2B5EF4-FFF2-40B4-BE49-F238E27FC236}">
              <a16:creationId xmlns:a16="http://schemas.microsoft.com/office/drawing/2014/main" id="{8519999D-4972-4E11-A3AE-0054A1758F4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06" name="TextBox 905">
          <a:extLst>
            <a:ext uri="{FF2B5EF4-FFF2-40B4-BE49-F238E27FC236}">
              <a16:creationId xmlns:a16="http://schemas.microsoft.com/office/drawing/2014/main" id="{F921CC85-5E21-49C5-80DB-569B1DBFEA8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07" name="TextBox 906">
          <a:extLst>
            <a:ext uri="{FF2B5EF4-FFF2-40B4-BE49-F238E27FC236}">
              <a16:creationId xmlns:a16="http://schemas.microsoft.com/office/drawing/2014/main" id="{E0A646B4-95D7-47B8-9725-26918528FD0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08" name="TextBox 907">
          <a:extLst>
            <a:ext uri="{FF2B5EF4-FFF2-40B4-BE49-F238E27FC236}">
              <a16:creationId xmlns:a16="http://schemas.microsoft.com/office/drawing/2014/main" id="{CCE1E135-9212-4AC0-AEF9-BFE9B0E2763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09" name="TextBox 908">
          <a:extLst>
            <a:ext uri="{FF2B5EF4-FFF2-40B4-BE49-F238E27FC236}">
              <a16:creationId xmlns:a16="http://schemas.microsoft.com/office/drawing/2014/main" id="{4A2DDD7B-EC35-41E4-93A3-C2B3000700E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10" name="TextBox 909">
          <a:extLst>
            <a:ext uri="{FF2B5EF4-FFF2-40B4-BE49-F238E27FC236}">
              <a16:creationId xmlns:a16="http://schemas.microsoft.com/office/drawing/2014/main" id="{4EAFDCB7-39EB-421C-A409-1E939DD9895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11" name="TextBox 910">
          <a:extLst>
            <a:ext uri="{FF2B5EF4-FFF2-40B4-BE49-F238E27FC236}">
              <a16:creationId xmlns:a16="http://schemas.microsoft.com/office/drawing/2014/main" id="{F0794F2C-88D0-492E-B493-10D219ACE6D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12" name="TextBox 911">
          <a:extLst>
            <a:ext uri="{FF2B5EF4-FFF2-40B4-BE49-F238E27FC236}">
              <a16:creationId xmlns:a16="http://schemas.microsoft.com/office/drawing/2014/main" id="{C717A235-EDFB-45A2-B47B-DCC1BA7F738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13" name="TextBox 912">
          <a:extLst>
            <a:ext uri="{FF2B5EF4-FFF2-40B4-BE49-F238E27FC236}">
              <a16:creationId xmlns:a16="http://schemas.microsoft.com/office/drawing/2014/main" id="{D01B22FA-4019-4C3E-9C30-EB667F8B4D1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14" name="TextBox 913">
          <a:extLst>
            <a:ext uri="{FF2B5EF4-FFF2-40B4-BE49-F238E27FC236}">
              <a16:creationId xmlns:a16="http://schemas.microsoft.com/office/drawing/2014/main" id="{EBA9A518-8748-4C18-B006-D939120E8E9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15" name="TextBox 914">
          <a:extLst>
            <a:ext uri="{FF2B5EF4-FFF2-40B4-BE49-F238E27FC236}">
              <a16:creationId xmlns:a16="http://schemas.microsoft.com/office/drawing/2014/main" id="{1FD7CEF0-5A7E-4105-838C-2A2BB7AAE79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16" name="TextBox 915">
          <a:extLst>
            <a:ext uri="{FF2B5EF4-FFF2-40B4-BE49-F238E27FC236}">
              <a16:creationId xmlns:a16="http://schemas.microsoft.com/office/drawing/2014/main" id="{EEE21BEC-B34F-4670-839B-1D166F132C3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17" name="TextBox 916">
          <a:extLst>
            <a:ext uri="{FF2B5EF4-FFF2-40B4-BE49-F238E27FC236}">
              <a16:creationId xmlns:a16="http://schemas.microsoft.com/office/drawing/2014/main" id="{C75B6F33-64C5-458D-83DD-3378BD3D4ED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18" name="TextBox 917">
          <a:extLst>
            <a:ext uri="{FF2B5EF4-FFF2-40B4-BE49-F238E27FC236}">
              <a16:creationId xmlns:a16="http://schemas.microsoft.com/office/drawing/2014/main" id="{848055CD-7404-4407-A086-90F4054695E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19" name="TextBox 918">
          <a:extLst>
            <a:ext uri="{FF2B5EF4-FFF2-40B4-BE49-F238E27FC236}">
              <a16:creationId xmlns:a16="http://schemas.microsoft.com/office/drawing/2014/main" id="{71F1316F-6DA2-4E81-884C-4E37561E830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20" name="TextBox 919">
          <a:extLst>
            <a:ext uri="{FF2B5EF4-FFF2-40B4-BE49-F238E27FC236}">
              <a16:creationId xmlns:a16="http://schemas.microsoft.com/office/drawing/2014/main" id="{705A1F1A-812F-4967-A67A-EC078AE7854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21" name="TextBox 920">
          <a:extLst>
            <a:ext uri="{FF2B5EF4-FFF2-40B4-BE49-F238E27FC236}">
              <a16:creationId xmlns:a16="http://schemas.microsoft.com/office/drawing/2014/main" id="{6A12C631-6E9C-46F9-A734-0A01ED1DAA1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22" name="TextBox 921">
          <a:extLst>
            <a:ext uri="{FF2B5EF4-FFF2-40B4-BE49-F238E27FC236}">
              <a16:creationId xmlns:a16="http://schemas.microsoft.com/office/drawing/2014/main" id="{724B61AB-FCFD-4BC0-84C8-E1963D4CFCF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23" name="TextBox 922">
          <a:extLst>
            <a:ext uri="{FF2B5EF4-FFF2-40B4-BE49-F238E27FC236}">
              <a16:creationId xmlns:a16="http://schemas.microsoft.com/office/drawing/2014/main" id="{BE7A2530-2AFA-449B-AECC-9B222BA7BC1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24" name="TextBox 923">
          <a:extLst>
            <a:ext uri="{FF2B5EF4-FFF2-40B4-BE49-F238E27FC236}">
              <a16:creationId xmlns:a16="http://schemas.microsoft.com/office/drawing/2014/main" id="{C547EC0B-7C62-449F-A50C-7E86D382C13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25" name="TextBox 924">
          <a:extLst>
            <a:ext uri="{FF2B5EF4-FFF2-40B4-BE49-F238E27FC236}">
              <a16:creationId xmlns:a16="http://schemas.microsoft.com/office/drawing/2014/main" id="{75307DCF-C20B-4DF3-88BA-6EAC0ECB7C0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26" name="TextBox 925">
          <a:extLst>
            <a:ext uri="{FF2B5EF4-FFF2-40B4-BE49-F238E27FC236}">
              <a16:creationId xmlns:a16="http://schemas.microsoft.com/office/drawing/2014/main" id="{1D521AA3-B056-4489-B553-ACBE641E6A4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27" name="TextBox 926">
          <a:extLst>
            <a:ext uri="{FF2B5EF4-FFF2-40B4-BE49-F238E27FC236}">
              <a16:creationId xmlns:a16="http://schemas.microsoft.com/office/drawing/2014/main" id="{027FF754-9767-47D0-93F9-40B823D2708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28" name="TextBox 927">
          <a:extLst>
            <a:ext uri="{FF2B5EF4-FFF2-40B4-BE49-F238E27FC236}">
              <a16:creationId xmlns:a16="http://schemas.microsoft.com/office/drawing/2014/main" id="{7D874BC1-041D-4D04-97D5-646FBE3DB8D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29" name="TextBox 928">
          <a:extLst>
            <a:ext uri="{FF2B5EF4-FFF2-40B4-BE49-F238E27FC236}">
              <a16:creationId xmlns:a16="http://schemas.microsoft.com/office/drawing/2014/main" id="{F56883B8-84B2-4BDB-AF1A-F83E60F7FAF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30" name="TextBox 929">
          <a:extLst>
            <a:ext uri="{FF2B5EF4-FFF2-40B4-BE49-F238E27FC236}">
              <a16:creationId xmlns:a16="http://schemas.microsoft.com/office/drawing/2014/main" id="{D2025A8E-C9C2-4241-81A7-3289A4901D0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31" name="TextBox 930">
          <a:extLst>
            <a:ext uri="{FF2B5EF4-FFF2-40B4-BE49-F238E27FC236}">
              <a16:creationId xmlns:a16="http://schemas.microsoft.com/office/drawing/2014/main" id="{A88E685D-8239-4568-A24D-2DA3DC7D4CE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32" name="TextBox 931">
          <a:extLst>
            <a:ext uri="{FF2B5EF4-FFF2-40B4-BE49-F238E27FC236}">
              <a16:creationId xmlns:a16="http://schemas.microsoft.com/office/drawing/2014/main" id="{DD42B2A8-00BC-4C96-BDA4-92E046E31E1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33" name="TextBox 932">
          <a:extLst>
            <a:ext uri="{FF2B5EF4-FFF2-40B4-BE49-F238E27FC236}">
              <a16:creationId xmlns:a16="http://schemas.microsoft.com/office/drawing/2014/main" id="{175DC868-729F-43AC-8955-3DB3F6B2BAF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34" name="TextBox 933">
          <a:extLst>
            <a:ext uri="{FF2B5EF4-FFF2-40B4-BE49-F238E27FC236}">
              <a16:creationId xmlns:a16="http://schemas.microsoft.com/office/drawing/2014/main" id="{AC0A8109-C52D-470F-9101-B72BDDF5494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35" name="TextBox 934">
          <a:extLst>
            <a:ext uri="{FF2B5EF4-FFF2-40B4-BE49-F238E27FC236}">
              <a16:creationId xmlns:a16="http://schemas.microsoft.com/office/drawing/2014/main" id="{B9CEC455-4416-4F5D-9AF8-4780D0792B9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36" name="TextBox 935">
          <a:extLst>
            <a:ext uri="{FF2B5EF4-FFF2-40B4-BE49-F238E27FC236}">
              <a16:creationId xmlns:a16="http://schemas.microsoft.com/office/drawing/2014/main" id="{6E302A90-2135-4C7E-AE05-9F692122803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37" name="TextBox 936">
          <a:extLst>
            <a:ext uri="{FF2B5EF4-FFF2-40B4-BE49-F238E27FC236}">
              <a16:creationId xmlns:a16="http://schemas.microsoft.com/office/drawing/2014/main" id="{A236D9CE-B95C-45FB-9D75-A5892BFFDF3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38" name="TextBox 937">
          <a:extLst>
            <a:ext uri="{FF2B5EF4-FFF2-40B4-BE49-F238E27FC236}">
              <a16:creationId xmlns:a16="http://schemas.microsoft.com/office/drawing/2014/main" id="{DEFDECF2-7FFB-4258-8CE8-93096800DC7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39" name="TextBox 938">
          <a:extLst>
            <a:ext uri="{FF2B5EF4-FFF2-40B4-BE49-F238E27FC236}">
              <a16:creationId xmlns:a16="http://schemas.microsoft.com/office/drawing/2014/main" id="{AE4AB78D-1FF8-4FE6-AE28-CD455E735F2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40" name="TextBox 939">
          <a:extLst>
            <a:ext uri="{FF2B5EF4-FFF2-40B4-BE49-F238E27FC236}">
              <a16:creationId xmlns:a16="http://schemas.microsoft.com/office/drawing/2014/main" id="{E2B46E80-9C06-42A1-8EC6-499BF09FA14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41" name="TextBox 940">
          <a:extLst>
            <a:ext uri="{FF2B5EF4-FFF2-40B4-BE49-F238E27FC236}">
              <a16:creationId xmlns:a16="http://schemas.microsoft.com/office/drawing/2014/main" id="{2A72D325-66B6-46D1-A704-F0BAAF6F858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42" name="TextBox 941">
          <a:extLst>
            <a:ext uri="{FF2B5EF4-FFF2-40B4-BE49-F238E27FC236}">
              <a16:creationId xmlns:a16="http://schemas.microsoft.com/office/drawing/2014/main" id="{8C984299-CDEC-4CF7-ABD4-D92FBA3CEB0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43" name="TextBox 942">
          <a:extLst>
            <a:ext uri="{FF2B5EF4-FFF2-40B4-BE49-F238E27FC236}">
              <a16:creationId xmlns:a16="http://schemas.microsoft.com/office/drawing/2014/main" id="{BAF52C46-841B-45EC-A4E6-89BFFDA745E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44" name="TextBox 943">
          <a:extLst>
            <a:ext uri="{FF2B5EF4-FFF2-40B4-BE49-F238E27FC236}">
              <a16:creationId xmlns:a16="http://schemas.microsoft.com/office/drawing/2014/main" id="{D27F47C8-82D8-4B7F-8145-81A4B74D42F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45" name="TextBox 944">
          <a:extLst>
            <a:ext uri="{FF2B5EF4-FFF2-40B4-BE49-F238E27FC236}">
              <a16:creationId xmlns:a16="http://schemas.microsoft.com/office/drawing/2014/main" id="{D46DA0E9-4F3F-48F8-B325-F949E73730F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46" name="TextBox 945">
          <a:extLst>
            <a:ext uri="{FF2B5EF4-FFF2-40B4-BE49-F238E27FC236}">
              <a16:creationId xmlns:a16="http://schemas.microsoft.com/office/drawing/2014/main" id="{ACAD95EF-1B10-45A2-A95D-292F47C6493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47" name="TextBox 946">
          <a:extLst>
            <a:ext uri="{FF2B5EF4-FFF2-40B4-BE49-F238E27FC236}">
              <a16:creationId xmlns:a16="http://schemas.microsoft.com/office/drawing/2014/main" id="{9EA420A1-A9AB-4180-8632-42425FE9A75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48" name="TextBox 947">
          <a:extLst>
            <a:ext uri="{FF2B5EF4-FFF2-40B4-BE49-F238E27FC236}">
              <a16:creationId xmlns:a16="http://schemas.microsoft.com/office/drawing/2014/main" id="{00A9DE1B-9724-45E4-B416-EA39D0E9E78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49" name="TextBox 948">
          <a:extLst>
            <a:ext uri="{FF2B5EF4-FFF2-40B4-BE49-F238E27FC236}">
              <a16:creationId xmlns:a16="http://schemas.microsoft.com/office/drawing/2014/main" id="{1FF924AD-ACC7-4A3C-BE59-86F3C89254B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50" name="TextBox 949">
          <a:extLst>
            <a:ext uri="{FF2B5EF4-FFF2-40B4-BE49-F238E27FC236}">
              <a16:creationId xmlns:a16="http://schemas.microsoft.com/office/drawing/2014/main" id="{567BA9F3-3D73-45C5-A830-A0A7F11B438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951" name="TextBox 950">
          <a:extLst>
            <a:ext uri="{FF2B5EF4-FFF2-40B4-BE49-F238E27FC236}">
              <a16:creationId xmlns:a16="http://schemas.microsoft.com/office/drawing/2014/main" id="{A0159211-BB60-4142-909B-2D0B9DE9CC6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52" name="TextBox 951">
          <a:extLst>
            <a:ext uri="{FF2B5EF4-FFF2-40B4-BE49-F238E27FC236}">
              <a16:creationId xmlns:a16="http://schemas.microsoft.com/office/drawing/2014/main" id="{3D38C954-2CCF-44D9-A4CD-FEF905D207F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53" name="TextBox 952">
          <a:extLst>
            <a:ext uri="{FF2B5EF4-FFF2-40B4-BE49-F238E27FC236}">
              <a16:creationId xmlns:a16="http://schemas.microsoft.com/office/drawing/2014/main" id="{973B2606-F74C-453F-967D-00C34F1CAB6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54" name="TextBox 953">
          <a:extLst>
            <a:ext uri="{FF2B5EF4-FFF2-40B4-BE49-F238E27FC236}">
              <a16:creationId xmlns:a16="http://schemas.microsoft.com/office/drawing/2014/main" id="{85478444-1347-4529-B7B2-C89FF7105A2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55" name="TextBox 954">
          <a:extLst>
            <a:ext uri="{FF2B5EF4-FFF2-40B4-BE49-F238E27FC236}">
              <a16:creationId xmlns:a16="http://schemas.microsoft.com/office/drawing/2014/main" id="{5D14C7F9-6F2D-4DF2-8E8A-7BD7EAA3734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56" name="TextBox 955">
          <a:extLst>
            <a:ext uri="{FF2B5EF4-FFF2-40B4-BE49-F238E27FC236}">
              <a16:creationId xmlns:a16="http://schemas.microsoft.com/office/drawing/2014/main" id="{DF8A5A39-DBE8-49C2-A70A-F93055228E5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57" name="TextBox 956">
          <a:extLst>
            <a:ext uri="{FF2B5EF4-FFF2-40B4-BE49-F238E27FC236}">
              <a16:creationId xmlns:a16="http://schemas.microsoft.com/office/drawing/2014/main" id="{C1D275CC-FB1F-45B5-B72C-6D60DC88566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58" name="TextBox 957">
          <a:extLst>
            <a:ext uri="{FF2B5EF4-FFF2-40B4-BE49-F238E27FC236}">
              <a16:creationId xmlns:a16="http://schemas.microsoft.com/office/drawing/2014/main" id="{70740248-7842-45EB-B809-08779FE2C34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59" name="TextBox 958">
          <a:extLst>
            <a:ext uri="{FF2B5EF4-FFF2-40B4-BE49-F238E27FC236}">
              <a16:creationId xmlns:a16="http://schemas.microsoft.com/office/drawing/2014/main" id="{52571CAA-78F5-4A96-B0F8-BA6F3BCCB01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60" name="TextBox 959">
          <a:extLst>
            <a:ext uri="{FF2B5EF4-FFF2-40B4-BE49-F238E27FC236}">
              <a16:creationId xmlns:a16="http://schemas.microsoft.com/office/drawing/2014/main" id="{79CCA9CD-90E6-4146-98A3-1F4E15FCD4D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61" name="TextBox 960">
          <a:extLst>
            <a:ext uri="{FF2B5EF4-FFF2-40B4-BE49-F238E27FC236}">
              <a16:creationId xmlns:a16="http://schemas.microsoft.com/office/drawing/2014/main" id="{974DF705-DCD7-40EB-9574-F5E635706A2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62" name="TextBox 961">
          <a:extLst>
            <a:ext uri="{FF2B5EF4-FFF2-40B4-BE49-F238E27FC236}">
              <a16:creationId xmlns:a16="http://schemas.microsoft.com/office/drawing/2014/main" id="{B3A338F8-4B24-495A-B56C-6669071B471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63" name="TextBox 962">
          <a:extLst>
            <a:ext uri="{FF2B5EF4-FFF2-40B4-BE49-F238E27FC236}">
              <a16:creationId xmlns:a16="http://schemas.microsoft.com/office/drawing/2014/main" id="{C4729CCD-ABE2-4EF4-AC5E-A6D4456902C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64" name="TextBox 963">
          <a:extLst>
            <a:ext uri="{FF2B5EF4-FFF2-40B4-BE49-F238E27FC236}">
              <a16:creationId xmlns:a16="http://schemas.microsoft.com/office/drawing/2014/main" id="{98C447E8-BBF3-45EB-AA6B-24E997B5637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65" name="TextBox 964">
          <a:extLst>
            <a:ext uri="{FF2B5EF4-FFF2-40B4-BE49-F238E27FC236}">
              <a16:creationId xmlns:a16="http://schemas.microsoft.com/office/drawing/2014/main" id="{5CEA70A2-EBA5-4E8E-A254-B885823632F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66" name="TextBox 965">
          <a:extLst>
            <a:ext uri="{FF2B5EF4-FFF2-40B4-BE49-F238E27FC236}">
              <a16:creationId xmlns:a16="http://schemas.microsoft.com/office/drawing/2014/main" id="{742C0316-825D-4442-87A0-18347BC3947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67" name="TextBox 966">
          <a:extLst>
            <a:ext uri="{FF2B5EF4-FFF2-40B4-BE49-F238E27FC236}">
              <a16:creationId xmlns:a16="http://schemas.microsoft.com/office/drawing/2014/main" id="{7634E79F-B22A-4370-834B-84A0931FF6D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68" name="TextBox 967">
          <a:extLst>
            <a:ext uri="{FF2B5EF4-FFF2-40B4-BE49-F238E27FC236}">
              <a16:creationId xmlns:a16="http://schemas.microsoft.com/office/drawing/2014/main" id="{10302A7A-AF75-453E-88E6-55B762238C5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69" name="TextBox 968">
          <a:extLst>
            <a:ext uri="{FF2B5EF4-FFF2-40B4-BE49-F238E27FC236}">
              <a16:creationId xmlns:a16="http://schemas.microsoft.com/office/drawing/2014/main" id="{F62473DD-4874-4DCB-A0E6-B71A1F4FABA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70" name="TextBox 969">
          <a:extLst>
            <a:ext uri="{FF2B5EF4-FFF2-40B4-BE49-F238E27FC236}">
              <a16:creationId xmlns:a16="http://schemas.microsoft.com/office/drawing/2014/main" id="{8DCB26FE-17B0-407B-BF79-6B503E4361F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71" name="TextBox 970">
          <a:extLst>
            <a:ext uri="{FF2B5EF4-FFF2-40B4-BE49-F238E27FC236}">
              <a16:creationId xmlns:a16="http://schemas.microsoft.com/office/drawing/2014/main" id="{291FD896-A85B-45AE-8500-33367EB7ABF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72" name="TextBox 971">
          <a:extLst>
            <a:ext uri="{FF2B5EF4-FFF2-40B4-BE49-F238E27FC236}">
              <a16:creationId xmlns:a16="http://schemas.microsoft.com/office/drawing/2014/main" id="{86E5325B-7291-48B5-A443-58FF34A6340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73" name="TextBox 972">
          <a:extLst>
            <a:ext uri="{FF2B5EF4-FFF2-40B4-BE49-F238E27FC236}">
              <a16:creationId xmlns:a16="http://schemas.microsoft.com/office/drawing/2014/main" id="{2143FEF7-CDD6-447F-A52F-AE36C36A8CB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74" name="TextBox 973">
          <a:extLst>
            <a:ext uri="{FF2B5EF4-FFF2-40B4-BE49-F238E27FC236}">
              <a16:creationId xmlns:a16="http://schemas.microsoft.com/office/drawing/2014/main" id="{F5A083EB-9756-4FF4-8349-C3FC0448C32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75" name="TextBox 974">
          <a:extLst>
            <a:ext uri="{FF2B5EF4-FFF2-40B4-BE49-F238E27FC236}">
              <a16:creationId xmlns:a16="http://schemas.microsoft.com/office/drawing/2014/main" id="{8AF2D9FE-7FF5-405B-9194-B188310E1BA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76" name="TextBox 975">
          <a:extLst>
            <a:ext uri="{FF2B5EF4-FFF2-40B4-BE49-F238E27FC236}">
              <a16:creationId xmlns:a16="http://schemas.microsoft.com/office/drawing/2014/main" id="{E8187B2E-8E78-4B77-B0DB-536F663C430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77" name="TextBox 976">
          <a:extLst>
            <a:ext uri="{FF2B5EF4-FFF2-40B4-BE49-F238E27FC236}">
              <a16:creationId xmlns:a16="http://schemas.microsoft.com/office/drawing/2014/main" id="{2BBCCB10-8934-4006-9424-6B1E702ECEF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78" name="TextBox 977">
          <a:extLst>
            <a:ext uri="{FF2B5EF4-FFF2-40B4-BE49-F238E27FC236}">
              <a16:creationId xmlns:a16="http://schemas.microsoft.com/office/drawing/2014/main" id="{34A4F944-268A-4F56-A877-92EB6C60BC4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79" name="TextBox 978">
          <a:extLst>
            <a:ext uri="{FF2B5EF4-FFF2-40B4-BE49-F238E27FC236}">
              <a16:creationId xmlns:a16="http://schemas.microsoft.com/office/drawing/2014/main" id="{9BFC0B68-4712-4FE4-B3DB-66140966F2E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80" name="TextBox 979">
          <a:extLst>
            <a:ext uri="{FF2B5EF4-FFF2-40B4-BE49-F238E27FC236}">
              <a16:creationId xmlns:a16="http://schemas.microsoft.com/office/drawing/2014/main" id="{8C67F880-FD61-42F7-81C3-8656AD9AC73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81" name="TextBox 980">
          <a:extLst>
            <a:ext uri="{FF2B5EF4-FFF2-40B4-BE49-F238E27FC236}">
              <a16:creationId xmlns:a16="http://schemas.microsoft.com/office/drawing/2014/main" id="{F08E392C-75D6-4E2F-B351-F88DEC5883B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82" name="TextBox 981">
          <a:extLst>
            <a:ext uri="{FF2B5EF4-FFF2-40B4-BE49-F238E27FC236}">
              <a16:creationId xmlns:a16="http://schemas.microsoft.com/office/drawing/2014/main" id="{B2EDBAB7-6ACB-4A17-923E-25CEA20AD31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83" name="TextBox 982">
          <a:extLst>
            <a:ext uri="{FF2B5EF4-FFF2-40B4-BE49-F238E27FC236}">
              <a16:creationId xmlns:a16="http://schemas.microsoft.com/office/drawing/2014/main" id="{0FBD9B6E-A9DD-4D15-8395-48630F6B165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84" name="TextBox 983">
          <a:extLst>
            <a:ext uri="{FF2B5EF4-FFF2-40B4-BE49-F238E27FC236}">
              <a16:creationId xmlns:a16="http://schemas.microsoft.com/office/drawing/2014/main" id="{2921E7B3-DF40-498F-BE10-9B3D55D91C4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85" name="TextBox 984">
          <a:extLst>
            <a:ext uri="{FF2B5EF4-FFF2-40B4-BE49-F238E27FC236}">
              <a16:creationId xmlns:a16="http://schemas.microsoft.com/office/drawing/2014/main" id="{58A09BD5-4825-4D7C-96AC-C3902F4A8BB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86" name="TextBox 985">
          <a:extLst>
            <a:ext uri="{FF2B5EF4-FFF2-40B4-BE49-F238E27FC236}">
              <a16:creationId xmlns:a16="http://schemas.microsoft.com/office/drawing/2014/main" id="{D15DA288-0498-4DB2-A208-9D4BEFA6CD3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87" name="TextBox 986">
          <a:extLst>
            <a:ext uri="{FF2B5EF4-FFF2-40B4-BE49-F238E27FC236}">
              <a16:creationId xmlns:a16="http://schemas.microsoft.com/office/drawing/2014/main" id="{7B797B34-BE9B-4646-B03B-666F643885C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88" name="TextBox 987">
          <a:extLst>
            <a:ext uri="{FF2B5EF4-FFF2-40B4-BE49-F238E27FC236}">
              <a16:creationId xmlns:a16="http://schemas.microsoft.com/office/drawing/2014/main" id="{4754551D-54FC-4300-99F2-0D61BF2DA04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89" name="TextBox 988">
          <a:extLst>
            <a:ext uri="{FF2B5EF4-FFF2-40B4-BE49-F238E27FC236}">
              <a16:creationId xmlns:a16="http://schemas.microsoft.com/office/drawing/2014/main" id="{B1F6301F-F333-4EF7-8BDE-CB85FA32B2B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90" name="TextBox 989">
          <a:extLst>
            <a:ext uri="{FF2B5EF4-FFF2-40B4-BE49-F238E27FC236}">
              <a16:creationId xmlns:a16="http://schemas.microsoft.com/office/drawing/2014/main" id="{231DF1EE-E545-41DD-AC6F-C96C65A306E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91" name="TextBox 990">
          <a:extLst>
            <a:ext uri="{FF2B5EF4-FFF2-40B4-BE49-F238E27FC236}">
              <a16:creationId xmlns:a16="http://schemas.microsoft.com/office/drawing/2014/main" id="{F59C6734-63FA-4E2D-85E6-BACE45223FD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92" name="TextBox 991">
          <a:extLst>
            <a:ext uri="{FF2B5EF4-FFF2-40B4-BE49-F238E27FC236}">
              <a16:creationId xmlns:a16="http://schemas.microsoft.com/office/drawing/2014/main" id="{589CA39B-408B-47D7-9D4C-5B99B08E4CE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93" name="TextBox 992">
          <a:extLst>
            <a:ext uri="{FF2B5EF4-FFF2-40B4-BE49-F238E27FC236}">
              <a16:creationId xmlns:a16="http://schemas.microsoft.com/office/drawing/2014/main" id="{7655A501-19E6-4BAA-9178-6F74EAE5285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94" name="TextBox 993">
          <a:extLst>
            <a:ext uri="{FF2B5EF4-FFF2-40B4-BE49-F238E27FC236}">
              <a16:creationId xmlns:a16="http://schemas.microsoft.com/office/drawing/2014/main" id="{C560ABCB-7305-4C6F-9AC9-ECEA86082F2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95" name="TextBox 994">
          <a:extLst>
            <a:ext uri="{FF2B5EF4-FFF2-40B4-BE49-F238E27FC236}">
              <a16:creationId xmlns:a16="http://schemas.microsoft.com/office/drawing/2014/main" id="{40AFE40B-4C4D-4F04-AB3E-728A5AF72BC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96" name="TextBox 995">
          <a:extLst>
            <a:ext uri="{FF2B5EF4-FFF2-40B4-BE49-F238E27FC236}">
              <a16:creationId xmlns:a16="http://schemas.microsoft.com/office/drawing/2014/main" id="{F843DBFE-B92A-4106-9FDC-E905573A6E5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97" name="TextBox 996">
          <a:extLst>
            <a:ext uri="{FF2B5EF4-FFF2-40B4-BE49-F238E27FC236}">
              <a16:creationId xmlns:a16="http://schemas.microsoft.com/office/drawing/2014/main" id="{1E7E968C-AFA9-41B7-95AB-9CB9BEA5053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98" name="TextBox 997">
          <a:extLst>
            <a:ext uri="{FF2B5EF4-FFF2-40B4-BE49-F238E27FC236}">
              <a16:creationId xmlns:a16="http://schemas.microsoft.com/office/drawing/2014/main" id="{F702FC7E-E3AB-4D6C-B072-A1E636EDE2A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999" name="TextBox 998">
          <a:extLst>
            <a:ext uri="{FF2B5EF4-FFF2-40B4-BE49-F238E27FC236}">
              <a16:creationId xmlns:a16="http://schemas.microsoft.com/office/drawing/2014/main" id="{080F4EEB-B6C6-433C-B709-B8D58D0D837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000" name="TextBox 999">
          <a:extLst>
            <a:ext uri="{FF2B5EF4-FFF2-40B4-BE49-F238E27FC236}">
              <a16:creationId xmlns:a16="http://schemas.microsoft.com/office/drawing/2014/main" id="{64A17DC5-CC72-4438-9DA5-F8DCB40EC66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001" name="TextBox 1000">
          <a:extLst>
            <a:ext uri="{FF2B5EF4-FFF2-40B4-BE49-F238E27FC236}">
              <a16:creationId xmlns:a16="http://schemas.microsoft.com/office/drawing/2014/main" id="{118BB142-2113-471F-B9E5-FD81004A1F5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02" name="TextBox 1001">
          <a:extLst>
            <a:ext uri="{FF2B5EF4-FFF2-40B4-BE49-F238E27FC236}">
              <a16:creationId xmlns:a16="http://schemas.microsoft.com/office/drawing/2014/main" id="{5FABA485-F8D8-4492-9FED-7B0097FEFF6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03" name="TextBox 1002">
          <a:extLst>
            <a:ext uri="{FF2B5EF4-FFF2-40B4-BE49-F238E27FC236}">
              <a16:creationId xmlns:a16="http://schemas.microsoft.com/office/drawing/2014/main" id="{C2E79622-D2A5-48F1-A81B-CB51AE2271D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04" name="TextBox 1003">
          <a:extLst>
            <a:ext uri="{FF2B5EF4-FFF2-40B4-BE49-F238E27FC236}">
              <a16:creationId xmlns:a16="http://schemas.microsoft.com/office/drawing/2014/main" id="{84011632-F2CA-4F2A-AED6-54D4E3D7F36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05" name="TextBox 1004">
          <a:extLst>
            <a:ext uri="{FF2B5EF4-FFF2-40B4-BE49-F238E27FC236}">
              <a16:creationId xmlns:a16="http://schemas.microsoft.com/office/drawing/2014/main" id="{2800F49F-2875-4CDC-A26E-D4689B9C383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06" name="TextBox 1005">
          <a:extLst>
            <a:ext uri="{FF2B5EF4-FFF2-40B4-BE49-F238E27FC236}">
              <a16:creationId xmlns:a16="http://schemas.microsoft.com/office/drawing/2014/main" id="{82E163B6-F238-478B-A9F6-2FF9C7BAD89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07" name="TextBox 1006">
          <a:extLst>
            <a:ext uri="{FF2B5EF4-FFF2-40B4-BE49-F238E27FC236}">
              <a16:creationId xmlns:a16="http://schemas.microsoft.com/office/drawing/2014/main" id="{6DA0EF6E-D67D-4A5B-A519-08C8D58BCA0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08" name="TextBox 1007">
          <a:extLst>
            <a:ext uri="{FF2B5EF4-FFF2-40B4-BE49-F238E27FC236}">
              <a16:creationId xmlns:a16="http://schemas.microsoft.com/office/drawing/2014/main" id="{63471C0E-4882-4911-A10C-2424DA7E5E3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09" name="TextBox 1008">
          <a:extLst>
            <a:ext uri="{FF2B5EF4-FFF2-40B4-BE49-F238E27FC236}">
              <a16:creationId xmlns:a16="http://schemas.microsoft.com/office/drawing/2014/main" id="{5CCF0C1F-91B9-4DF7-8A5C-9719069F596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10" name="TextBox 1009">
          <a:extLst>
            <a:ext uri="{FF2B5EF4-FFF2-40B4-BE49-F238E27FC236}">
              <a16:creationId xmlns:a16="http://schemas.microsoft.com/office/drawing/2014/main" id="{36892E13-D7B2-4A53-A32C-10DF927D063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11" name="TextBox 1010">
          <a:extLst>
            <a:ext uri="{FF2B5EF4-FFF2-40B4-BE49-F238E27FC236}">
              <a16:creationId xmlns:a16="http://schemas.microsoft.com/office/drawing/2014/main" id="{42A74A5F-C0C8-4414-9A41-449AD1B22A5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12" name="TextBox 1011">
          <a:extLst>
            <a:ext uri="{FF2B5EF4-FFF2-40B4-BE49-F238E27FC236}">
              <a16:creationId xmlns:a16="http://schemas.microsoft.com/office/drawing/2014/main" id="{10BD22FF-F002-426E-B7B1-7D96E10DAE0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13" name="TextBox 1012">
          <a:extLst>
            <a:ext uri="{FF2B5EF4-FFF2-40B4-BE49-F238E27FC236}">
              <a16:creationId xmlns:a16="http://schemas.microsoft.com/office/drawing/2014/main" id="{900CD4D0-08D3-4A4B-99A7-05554F93CB8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14" name="TextBox 1013">
          <a:extLst>
            <a:ext uri="{FF2B5EF4-FFF2-40B4-BE49-F238E27FC236}">
              <a16:creationId xmlns:a16="http://schemas.microsoft.com/office/drawing/2014/main" id="{2F174F09-6EB0-4B01-A0C5-FBF903105A0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15" name="TextBox 1014">
          <a:extLst>
            <a:ext uri="{FF2B5EF4-FFF2-40B4-BE49-F238E27FC236}">
              <a16:creationId xmlns:a16="http://schemas.microsoft.com/office/drawing/2014/main" id="{F7321114-4D38-4935-B591-3F144F1F41C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16" name="TextBox 1015">
          <a:extLst>
            <a:ext uri="{FF2B5EF4-FFF2-40B4-BE49-F238E27FC236}">
              <a16:creationId xmlns:a16="http://schemas.microsoft.com/office/drawing/2014/main" id="{46F2F383-A1B1-4144-9B7E-86E682D63DD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17" name="TextBox 1016">
          <a:extLst>
            <a:ext uri="{FF2B5EF4-FFF2-40B4-BE49-F238E27FC236}">
              <a16:creationId xmlns:a16="http://schemas.microsoft.com/office/drawing/2014/main" id="{4012BF13-4871-4E99-88DB-A5BC1CBDFFB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18" name="TextBox 1017">
          <a:extLst>
            <a:ext uri="{FF2B5EF4-FFF2-40B4-BE49-F238E27FC236}">
              <a16:creationId xmlns:a16="http://schemas.microsoft.com/office/drawing/2014/main" id="{E263C7D7-3DD3-4B58-8671-8CEFD0B2EF4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19" name="TextBox 1018">
          <a:extLst>
            <a:ext uri="{FF2B5EF4-FFF2-40B4-BE49-F238E27FC236}">
              <a16:creationId xmlns:a16="http://schemas.microsoft.com/office/drawing/2014/main" id="{AB4B1E83-FFC7-4B28-BD74-B4CF1FC7898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20" name="TextBox 1019">
          <a:extLst>
            <a:ext uri="{FF2B5EF4-FFF2-40B4-BE49-F238E27FC236}">
              <a16:creationId xmlns:a16="http://schemas.microsoft.com/office/drawing/2014/main" id="{745D058F-4590-4694-AA75-D3B7B57E8B0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21" name="TextBox 1020">
          <a:extLst>
            <a:ext uri="{FF2B5EF4-FFF2-40B4-BE49-F238E27FC236}">
              <a16:creationId xmlns:a16="http://schemas.microsoft.com/office/drawing/2014/main" id="{C86A2E0D-8EBB-44BD-8F46-69D88758984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22" name="TextBox 1021">
          <a:extLst>
            <a:ext uri="{FF2B5EF4-FFF2-40B4-BE49-F238E27FC236}">
              <a16:creationId xmlns:a16="http://schemas.microsoft.com/office/drawing/2014/main" id="{5DE5C084-C7F8-4973-99CB-6FCC577AC03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23" name="TextBox 1022">
          <a:extLst>
            <a:ext uri="{FF2B5EF4-FFF2-40B4-BE49-F238E27FC236}">
              <a16:creationId xmlns:a16="http://schemas.microsoft.com/office/drawing/2014/main" id="{08C539D1-61F6-495A-8601-C1DABD1DE2C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24" name="TextBox 1023">
          <a:extLst>
            <a:ext uri="{FF2B5EF4-FFF2-40B4-BE49-F238E27FC236}">
              <a16:creationId xmlns:a16="http://schemas.microsoft.com/office/drawing/2014/main" id="{12FE47A0-27EF-4FEC-A1F4-C49670BEFF4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25" name="TextBox 1024">
          <a:extLst>
            <a:ext uri="{FF2B5EF4-FFF2-40B4-BE49-F238E27FC236}">
              <a16:creationId xmlns:a16="http://schemas.microsoft.com/office/drawing/2014/main" id="{AC5CA5E2-F0F6-4DAB-9CA1-FAB405D9D4F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26" name="TextBox 1025">
          <a:extLst>
            <a:ext uri="{FF2B5EF4-FFF2-40B4-BE49-F238E27FC236}">
              <a16:creationId xmlns:a16="http://schemas.microsoft.com/office/drawing/2014/main" id="{C02BAA66-28E4-45C9-8152-AD958ABBDF3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27" name="TextBox 1026">
          <a:extLst>
            <a:ext uri="{FF2B5EF4-FFF2-40B4-BE49-F238E27FC236}">
              <a16:creationId xmlns:a16="http://schemas.microsoft.com/office/drawing/2014/main" id="{5EDF6EC3-3004-43A9-9279-57484D5298F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28" name="TextBox 1027">
          <a:extLst>
            <a:ext uri="{FF2B5EF4-FFF2-40B4-BE49-F238E27FC236}">
              <a16:creationId xmlns:a16="http://schemas.microsoft.com/office/drawing/2014/main" id="{EE0C3081-D067-4AAD-A155-084554D8E36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29" name="TextBox 1028">
          <a:extLst>
            <a:ext uri="{FF2B5EF4-FFF2-40B4-BE49-F238E27FC236}">
              <a16:creationId xmlns:a16="http://schemas.microsoft.com/office/drawing/2014/main" id="{8D33DCF1-84BC-42FA-956C-283F03A771A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30" name="TextBox 1029">
          <a:extLst>
            <a:ext uri="{FF2B5EF4-FFF2-40B4-BE49-F238E27FC236}">
              <a16:creationId xmlns:a16="http://schemas.microsoft.com/office/drawing/2014/main" id="{6ED6142E-0612-4AA4-9CB5-A98E1E49390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31" name="TextBox 1030">
          <a:extLst>
            <a:ext uri="{FF2B5EF4-FFF2-40B4-BE49-F238E27FC236}">
              <a16:creationId xmlns:a16="http://schemas.microsoft.com/office/drawing/2014/main" id="{F4A56532-0524-48EF-95EB-C356A9E1012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32" name="TextBox 1031">
          <a:extLst>
            <a:ext uri="{FF2B5EF4-FFF2-40B4-BE49-F238E27FC236}">
              <a16:creationId xmlns:a16="http://schemas.microsoft.com/office/drawing/2014/main" id="{55CFA123-2750-43F9-B988-DEE3C5A0BEC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33" name="TextBox 1032">
          <a:extLst>
            <a:ext uri="{FF2B5EF4-FFF2-40B4-BE49-F238E27FC236}">
              <a16:creationId xmlns:a16="http://schemas.microsoft.com/office/drawing/2014/main" id="{1A87AD38-A8EE-4E21-94FD-4A3090A0BFC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34" name="TextBox 1033">
          <a:extLst>
            <a:ext uri="{FF2B5EF4-FFF2-40B4-BE49-F238E27FC236}">
              <a16:creationId xmlns:a16="http://schemas.microsoft.com/office/drawing/2014/main" id="{22609EC8-5707-438C-8F6D-E3A15D279BF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35" name="TextBox 1034">
          <a:extLst>
            <a:ext uri="{FF2B5EF4-FFF2-40B4-BE49-F238E27FC236}">
              <a16:creationId xmlns:a16="http://schemas.microsoft.com/office/drawing/2014/main" id="{2F554CF5-7331-4BF3-B8F4-C7B1C65C0FB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36" name="TextBox 1035">
          <a:extLst>
            <a:ext uri="{FF2B5EF4-FFF2-40B4-BE49-F238E27FC236}">
              <a16:creationId xmlns:a16="http://schemas.microsoft.com/office/drawing/2014/main" id="{98E3E08C-2055-434B-A135-75D2FF7E33A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37" name="TextBox 1036">
          <a:extLst>
            <a:ext uri="{FF2B5EF4-FFF2-40B4-BE49-F238E27FC236}">
              <a16:creationId xmlns:a16="http://schemas.microsoft.com/office/drawing/2014/main" id="{E6F9BCB7-ADDD-4435-92A1-6CFE5586F7E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38" name="TextBox 1037">
          <a:extLst>
            <a:ext uri="{FF2B5EF4-FFF2-40B4-BE49-F238E27FC236}">
              <a16:creationId xmlns:a16="http://schemas.microsoft.com/office/drawing/2014/main" id="{18A42BB9-8D9F-473D-8BA3-94A8181B42C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39" name="TextBox 1038">
          <a:extLst>
            <a:ext uri="{FF2B5EF4-FFF2-40B4-BE49-F238E27FC236}">
              <a16:creationId xmlns:a16="http://schemas.microsoft.com/office/drawing/2014/main" id="{291683BE-2095-4691-888F-73926FE0B2B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40" name="TextBox 1039">
          <a:extLst>
            <a:ext uri="{FF2B5EF4-FFF2-40B4-BE49-F238E27FC236}">
              <a16:creationId xmlns:a16="http://schemas.microsoft.com/office/drawing/2014/main" id="{D307CB3E-590D-405C-BF18-B8664B24FF5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41" name="TextBox 1040">
          <a:extLst>
            <a:ext uri="{FF2B5EF4-FFF2-40B4-BE49-F238E27FC236}">
              <a16:creationId xmlns:a16="http://schemas.microsoft.com/office/drawing/2014/main" id="{F407BE9B-F491-4AF0-9B67-F12D05BFE4A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42" name="TextBox 1041">
          <a:extLst>
            <a:ext uri="{FF2B5EF4-FFF2-40B4-BE49-F238E27FC236}">
              <a16:creationId xmlns:a16="http://schemas.microsoft.com/office/drawing/2014/main" id="{0693A87F-7695-4AA5-9CDD-01B2B03DD72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43" name="TextBox 1042">
          <a:extLst>
            <a:ext uri="{FF2B5EF4-FFF2-40B4-BE49-F238E27FC236}">
              <a16:creationId xmlns:a16="http://schemas.microsoft.com/office/drawing/2014/main" id="{EA0CE722-268D-4E62-8E28-7BBAB5AEE21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44" name="TextBox 1043">
          <a:extLst>
            <a:ext uri="{FF2B5EF4-FFF2-40B4-BE49-F238E27FC236}">
              <a16:creationId xmlns:a16="http://schemas.microsoft.com/office/drawing/2014/main" id="{3D4EE7F9-6E31-4A4E-8F59-FF0A46C1E56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45" name="TextBox 1044">
          <a:extLst>
            <a:ext uri="{FF2B5EF4-FFF2-40B4-BE49-F238E27FC236}">
              <a16:creationId xmlns:a16="http://schemas.microsoft.com/office/drawing/2014/main" id="{85315C34-7353-4707-946B-684CE7B4DA1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46" name="TextBox 1045">
          <a:extLst>
            <a:ext uri="{FF2B5EF4-FFF2-40B4-BE49-F238E27FC236}">
              <a16:creationId xmlns:a16="http://schemas.microsoft.com/office/drawing/2014/main" id="{9A70514A-1C90-49D0-9BC3-52424BA744F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47" name="TextBox 1046">
          <a:extLst>
            <a:ext uri="{FF2B5EF4-FFF2-40B4-BE49-F238E27FC236}">
              <a16:creationId xmlns:a16="http://schemas.microsoft.com/office/drawing/2014/main" id="{B4DC31F3-AC4B-4E79-85D1-4CBF4D3C94F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48" name="TextBox 1047">
          <a:extLst>
            <a:ext uri="{FF2B5EF4-FFF2-40B4-BE49-F238E27FC236}">
              <a16:creationId xmlns:a16="http://schemas.microsoft.com/office/drawing/2014/main" id="{4262B05D-0C30-4571-9A7F-9A3BA101552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49" name="TextBox 1048">
          <a:extLst>
            <a:ext uri="{FF2B5EF4-FFF2-40B4-BE49-F238E27FC236}">
              <a16:creationId xmlns:a16="http://schemas.microsoft.com/office/drawing/2014/main" id="{94B43977-D115-4AFC-B29A-E822118D64C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50" name="TextBox 1049">
          <a:extLst>
            <a:ext uri="{FF2B5EF4-FFF2-40B4-BE49-F238E27FC236}">
              <a16:creationId xmlns:a16="http://schemas.microsoft.com/office/drawing/2014/main" id="{5624E650-7D3C-4D5D-80CB-C4315889145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51" name="TextBox 1050">
          <a:extLst>
            <a:ext uri="{FF2B5EF4-FFF2-40B4-BE49-F238E27FC236}">
              <a16:creationId xmlns:a16="http://schemas.microsoft.com/office/drawing/2014/main" id="{A4847736-0E4E-4B17-9C14-3C853B83848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52" name="TextBox 1051">
          <a:extLst>
            <a:ext uri="{FF2B5EF4-FFF2-40B4-BE49-F238E27FC236}">
              <a16:creationId xmlns:a16="http://schemas.microsoft.com/office/drawing/2014/main" id="{52098BD3-202A-4B45-9F60-D0168101F9F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53" name="TextBox 1052">
          <a:extLst>
            <a:ext uri="{FF2B5EF4-FFF2-40B4-BE49-F238E27FC236}">
              <a16:creationId xmlns:a16="http://schemas.microsoft.com/office/drawing/2014/main" id="{32182A4D-A21E-44DD-BCB3-DF866AE9A9E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54" name="TextBox 1053">
          <a:extLst>
            <a:ext uri="{FF2B5EF4-FFF2-40B4-BE49-F238E27FC236}">
              <a16:creationId xmlns:a16="http://schemas.microsoft.com/office/drawing/2014/main" id="{091E9612-A26F-4F52-814E-D07A00CA4BE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55" name="TextBox 1054">
          <a:extLst>
            <a:ext uri="{FF2B5EF4-FFF2-40B4-BE49-F238E27FC236}">
              <a16:creationId xmlns:a16="http://schemas.microsoft.com/office/drawing/2014/main" id="{1C70EBD3-E0C4-4D05-ACB5-AACA98F6FDA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56" name="TextBox 1055">
          <a:extLst>
            <a:ext uri="{FF2B5EF4-FFF2-40B4-BE49-F238E27FC236}">
              <a16:creationId xmlns:a16="http://schemas.microsoft.com/office/drawing/2014/main" id="{45C8ED51-A762-4F66-BDA9-442EF56037D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57" name="TextBox 1056">
          <a:extLst>
            <a:ext uri="{FF2B5EF4-FFF2-40B4-BE49-F238E27FC236}">
              <a16:creationId xmlns:a16="http://schemas.microsoft.com/office/drawing/2014/main" id="{9D3CAAEE-3918-48C2-B208-2B32EA71956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58" name="TextBox 1057">
          <a:extLst>
            <a:ext uri="{FF2B5EF4-FFF2-40B4-BE49-F238E27FC236}">
              <a16:creationId xmlns:a16="http://schemas.microsoft.com/office/drawing/2014/main" id="{AF247912-CA58-4EDD-8634-4D7DB828AC6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59" name="TextBox 1058">
          <a:extLst>
            <a:ext uri="{FF2B5EF4-FFF2-40B4-BE49-F238E27FC236}">
              <a16:creationId xmlns:a16="http://schemas.microsoft.com/office/drawing/2014/main" id="{AF024031-9833-4BFB-8A22-84B283BB2E2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60" name="TextBox 1059">
          <a:extLst>
            <a:ext uri="{FF2B5EF4-FFF2-40B4-BE49-F238E27FC236}">
              <a16:creationId xmlns:a16="http://schemas.microsoft.com/office/drawing/2014/main" id="{55383237-232D-474F-9D05-F67942DC425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61" name="TextBox 1060">
          <a:extLst>
            <a:ext uri="{FF2B5EF4-FFF2-40B4-BE49-F238E27FC236}">
              <a16:creationId xmlns:a16="http://schemas.microsoft.com/office/drawing/2014/main" id="{4692D330-BB51-4BE8-A71D-AD41ADEF1B7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62" name="TextBox 1061">
          <a:extLst>
            <a:ext uri="{FF2B5EF4-FFF2-40B4-BE49-F238E27FC236}">
              <a16:creationId xmlns:a16="http://schemas.microsoft.com/office/drawing/2014/main" id="{DB723FAF-0EA0-449E-A15D-595471A7BA0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63" name="TextBox 1062">
          <a:extLst>
            <a:ext uri="{FF2B5EF4-FFF2-40B4-BE49-F238E27FC236}">
              <a16:creationId xmlns:a16="http://schemas.microsoft.com/office/drawing/2014/main" id="{BAFDF656-F362-4306-91EF-0C7FD822AB9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64" name="TextBox 1063">
          <a:extLst>
            <a:ext uri="{FF2B5EF4-FFF2-40B4-BE49-F238E27FC236}">
              <a16:creationId xmlns:a16="http://schemas.microsoft.com/office/drawing/2014/main" id="{2E9F9A71-7430-4C57-8E57-D2D7655BBC7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65" name="TextBox 1064">
          <a:extLst>
            <a:ext uri="{FF2B5EF4-FFF2-40B4-BE49-F238E27FC236}">
              <a16:creationId xmlns:a16="http://schemas.microsoft.com/office/drawing/2014/main" id="{BF2A5313-11FF-4F78-8302-1ABAC9C655C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66" name="TextBox 1065">
          <a:extLst>
            <a:ext uri="{FF2B5EF4-FFF2-40B4-BE49-F238E27FC236}">
              <a16:creationId xmlns:a16="http://schemas.microsoft.com/office/drawing/2014/main" id="{612CE412-1E34-4ADA-8E2A-8EBE5094BE0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67" name="TextBox 1066">
          <a:extLst>
            <a:ext uri="{FF2B5EF4-FFF2-40B4-BE49-F238E27FC236}">
              <a16:creationId xmlns:a16="http://schemas.microsoft.com/office/drawing/2014/main" id="{8C8E8CBB-9691-4512-9F4C-31F7487563B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68" name="TextBox 1067">
          <a:extLst>
            <a:ext uri="{FF2B5EF4-FFF2-40B4-BE49-F238E27FC236}">
              <a16:creationId xmlns:a16="http://schemas.microsoft.com/office/drawing/2014/main" id="{AC8AF71B-1E00-465D-98AE-403F74DA87A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69" name="TextBox 1068">
          <a:extLst>
            <a:ext uri="{FF2B5EF4-FFF2-40B4-BE49-F238E27FC236}">
              <a16:creationId xmlns:a16="http://schemas.microsoft.com/office/drawing/2014/main" id="{8AA000FD-E7B4-4A18-B2A0-A73C688DB4B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70" name="TextBox 1069">
          <a:extLst>
            <a:ext uri="{FF2B5EF4-FFF2-40B4-BE49-F238E27FC236}">
              <a16:creationId xmlns:a16="http://schemas.microsoft.com/office/drawing/2014/main" id="{8D21EFCB-C44F-40BC-8741-59DAA4198CD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71" name="TextBox 1070">
          <a:extLst>
            <a:ext uri="{FF2B5EF4-FFF2-40B4-BE49-F238E27FC236}">
              <a16:creationId xmlns:a16="http://schemas.microsoft.com/office/drawing/2014/main" id="{AD72B1D1-AE69-48FC-9B69-DF181A01F36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72" name="TextBox 1071">
          <a:extLst>
            <a:ext uri="{FF2B5EF4-FFF2-40B4-BE49-F238E27FC236}">
              <a16:creationId xmlns:a16="http://schemas.microsoft.com/office/drawing/2014/main" id="{C172A074-5A77-467B-806C-EC8761B6C80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73" name="TextBox 1072">
          <a:extLst>
            <a:ext uri="{FF2B5EF4-FFF2-40B4-BE49-F238E27FC236}">
              <a16:creationId xmlns:a16="http://schemas.microsoft.com/office/drawing/2014/main" id="{DED232EB-F990-401A-B67C-FF3BF8AC85C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74" name="TextBox 1073">
          <a:extLst>
            <a:ext uri="{FF2B5EF4-FFF2-40B4-BE49-F238E27FC236}">
              <a16:creationId xmlns:a16="http://schemas.microsoft.com/office/drawing/2014/main" id="{F2D10722-6BED-4E3C-82DB-8BC98FA5786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75" name="TextBox 1074">
          <a:extLst>
            <a:ext uri="{FF2B5EF4-FFF2-40B4-BE49-F238E27FC236}">
              <a16:creationId xmlns:a16="http://schemas.microsoft.com/office/drawing/2014/main" id="{7F05E71D-CBBF-430C-B12D-D3CD0D138F0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76" name="TextBox 1075">
          <a:extLst>
            <a:ext uri="{FF2B5EF4-FFF2-40B4-BE49-F238E27FC236}">
              <a16:creationId xmlns:a16="http://schemas.microsoft.com/office/drawing/2014/main" id="{1910E192-91EC-494A-9920-90F3E459663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77" name="TextBox 1076">
          <a:extLst>
            <a:ext uri="{FF2B5EF4-FFF2-40B4-BE49-F238E27FC236}">
              <a16:creationId xmlns:a16="http://schemas.microsoft.com/office/drawing/2014/main" id="{21AE2891-F9CF-4E53-BB14-CC302EC178C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78" name="TextBox 1077">
          <a:extLst>
            <a:ext uri="{FF2B5EF4-FFF2-40B4-BE49-F238E27FC236}">
              <a16:creationId xmlns:a16="http://schemas.microsoft.com/office/drawing/2014/main" id="{3729B86B-4201-4F57-BB67-FCBCCF11068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79" name="TextBox 1078">
          <a:extLst>
            <a:ext uri="{FF2B5EF4-FFF2-40B4-BE49-F238E27FC236}">
              <a16:creationId xmlns:a16="http://schemas.microsoft.com/office/drawing/2014/main" id="{CAD18138-D911-46FA-A17E-CCF9F1B5386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80" name="TextBox 1079">
          <a:extLst>
            <a:ext uri="{FF2B5EF4-FFF2-40B4-BE49-F238E27FC236}">
              <a16:creationId xmlns:a16="http://schemas.microsoft.com/office/drawing/2014/main" id="{03C8A070-E031-423F-8F11-37769F96B5B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81" name="TextBox 1080">
          <a:extLst>
            <a:ext uri="{FF2B5EF4-FFF2-40B4-BE49-F238E27FC236}">
              <a16:creationId xmlns:a16="http://schemas.microsoft.com/office/drawing/2014/main" id="{4669701D-4636-4D2B-91FD-4C7E16AAB00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82" name="TextBox 1081">
          <a:extLst>
            <a:ext uri="{FF2B5EF4-FFF2-40B4-BE49-F238E27FC236}">
              <a16:creationId xmlns:a16="http://schemas.microsoft.com/office/drawing/2014/main" id="{BCD397DA-D9EB-465F-99C4-22A17A76E5A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83" name="TextBox 1082">
          <a:extLst>
            <a:ext uri="{FF2B5EF4-FFF2-40B4-BE49-F238E27FC236}">
              <a16:creationId xmlns:a16="http://schemas.microsoft.com/office/drawing/2014/main" id="{484C4839-CB85-4EE3-98B5-E753966720B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84" name="TextBox 1083">
          <a:extLst>
            <a:ext uri="{FF2B5EF4-FFF2-40B4-BE49-F238E27FC236}">
              <a16:creationId xmlns:a16="http://schemas.microsoft.com/office/drawing/2014/main" id="{5E20F422-6F96-4060-B499-65E8CE8BD1F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85" name="TextBox 1084">
          <a:extLst>
            <a:ext uri="{FF2B5EF4-FFF2-40B4-BE49-F238E27FC236}">
              <a16:creationId xmlns:a16="http://schemas.microsoft.com/office/drawing/2014/main" id="{03F97B43-5BD2-4A3F-A7AD-8B1973BE7B3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86" name="TextBox 1085">
          <a:extLst>
            <a:ext uri="{FF2B5EF4-FFF2-40B4-BE49-F238E27FC236}">
              <a16:creationId xmlns:a16="http://schemas.microsoft.com/office/drawing/2014/main" id="{564E50C8-B6C8-445F-BCE6-09FDE30FD82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87" name="TextBox 1086">
          <a:extLst>
            <a:ext uri="{FF2B5EF4-FFF2-40B4-BE49-F238E27FC236}">
              <a16:creationId xmlns:a16="http://schemas.microsoft.com/office/drawing/2014/main" id="{23E2D709-FB6F-4060-AEC5-F7DD524CCD6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88" name="TextBox 1087">
          <a:extLst>
            <a:ext uri="{FF2B5EF4-FFF2-40B4-BE49-F238E27FC236}">
              <a16:creationId xmlns:a16="http://schemas.microsoft.com/office/drawing/2014/main" id="{D63F19AB-600D-4841-8924-D7D61216119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89" name="TextBox 1088">
          <a:extLst>
            <a:ext uri="{FF2B5EF4-FFF2-40B4-BE49-F238E27FC236}">
              <a16:creationId xmlns:a16="http://schemas.microsoft.com/office/drawing/2014/main" id="{F5CA2D9E-D14B-41C5-BE9B-84F2D43CBD9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90" name="TextBox 1089">
          <a:extLst>
            <a:ext uri="{FF2B5EF4-FFF2-40B4-BE49-F238E27FC236}">
              <a16:creationId xmlns:a16="http://schemas.microsoft.com/office/drawing/2014/main" id="{E9F67F0E-6E32-499E-B6FB-C70563E7275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91" name="TextBox 1090">
          <a:extLst>
            <a:ext uri="{FF2B5EF4-FFF2-40B4-BE49-F238E27FC236}">
              <a16:creationId xmlns:a16="http://schemas.microsoft.com/office/drawing/2014/main" id="{61FD6EB3-5B79-49E6-B3E3-097192BF420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92" name="TextBox 1091">
          <a:extLst>
            <a:ext uri="{FF2B5EF4-FFF2-40B4-BE49-F238E27FC236}">
              <a16:creationId xmlns:a16="http://schemas.microsoft.com/office/drawing/2014/main" id="{A591D5CC-9EA5-40D5-9451-2E651B736CC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93" name="TextBox 1092">
          <a:extLst>
            <a:ext uri="{FF2B5EF4-FFF2-40B4-BE49-F238E27FC236}">
              <a16:creationId xmlns:a16="http://schemas.microsoft.com/office/drawing/2014/main" id="{B10873D5-7825-4046-84A1-FC9F1F32B5F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94" name="TextBox 1093">
          <a:extLst>
            <a:ext uri="{FF2B5EF4-FFF2-40B4-BE49-F238E27FC236}">
              <a16:creationId xmlns:a16="http://schemas.microsoft.com/office/drawing/2014/main" id="{E38067B0-8E60-4FBD-A0FE-B52FB756B28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95" name="TextBox 1094">
          <a:extLst>
            <a:ext uri="{FF2B5EF4-FFF2-40B4-BE49-F238E27FC236}">
              <a16:creationId xmlns:a16="http://schemas.microsoft.com/office/drawing/2014/main" id="{72B961A3-BD2B-4CD5-9E92-0785545A988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96" name="TextBox 1095">
          <a:extLst>
            <a:ext uri="{FF2B5EF4-FFF2-40B4-BE49-F238E27FC236}">
              <a16:creationId xmlns:a16="http://schemas.microsoft.com/office/drawing/2014/main" id="{81E5AD3A-BBA7-4642-A109-0DCA10EA44F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97" name="TextBox 1096">
          <a:extLst>
            <a:ext uri="{FF2B5EF4-FFF2-40B4-BE49-F238E27FC236}">
              <a16:creationId xmlns:a16="http://schemas.microsoft.com/office/drawing/2014/main" id="{235C15CF-131F-4257-B074-55FCEBBE85F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98" name="TextBox 1097">
          <a:extLst>
            <a:ext uri="{FF2B5EF4-FFF2-40B4-BE49-F238E27FC236}">
              <a16:creationId xmlns:a16="http://schemas.microsoft.com/office/drawing/2014/main" id="{C80638D0-EF31-4360-AC94-65374D3EF32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099" name="TextBox 1098">
          <a:extLst>
            <a:ext uri="{FF2B5EF4-FFF2-40B4-BE49-F238E27FC236}">
              <a16:creationId xmlns:a16="http://schemas.microsoft.com/office/drawing/2014/main" id="{5717A34F-2FFE-4143-943A-A7F1E690CD2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00" name="TextBox 1099">
          <a:extLst>
            <a:ext uri="{FF2B5EF4-FFF2-40B4-BE49-F238E27FC236}">
              <a16:creationId xmlns:a16="http://schemas.microsoft.com/office/drawing/2014/main" id="{8D0CFAAD-806D-4B8A-9B56-67CA011D6D8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01" name="TextBox 1100">
          <a:extLst>
            <a:ext uri="{FF2B5EF4-FFF2-40B4-BE49-F238E27FC236}">
              <a16:creationId xmlns:a16="http://schemas.microsoft.com/office/drawing/2014/main" id="{AECB5FDA-4235-49AE-923E-1A25B811DCC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02" name="TextBox 1101">
          <a:extLst>
            <a:ext uri="{FF2B5EF4-FFF2-40B4-BE49-F238E27FC236}">
              <a16:creationId xmlns:a16="http://schemas.microsoft.com/office/drawing/2014/main" id="{9E00123D-ABB4-4A4F-AD99-BD7154F6F2B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03" name="TextBox 1102">
          <a:extLst>
            <a:ext uri="{FF2B5EF4-FFF2-40B4-BE49-F238E27FC236}">
              <a16:creationId xmlns:a16="http://schemas.microsoft.com/office/drawing/2014/main" id="{357094AD-0D67-4F59-BC51-B5B0EB89947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04" name="TextBox 1103">
          <a:extLst>
            <a:ext uri="{FF2B5EF4-FFF2-40B4-BE49-F238E27FC236}">
              <a16:creationId xmlns:a16="http://schemas.microsoft.com/office/drawing/2014/main" id="{51CC271D-09BE-4072-9DB9-FB040666267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05" name="TextBox 1104">
          <a:extLst>
            <a:ext uri="{FF2B5EF4-FFF2-40B4-BE49-F238E27FC236}">
              <a16:creationId xmlns:a16="http://schemas.microsoft.com/office/drawing/2014/main" id="{402AFAC2-5563-468D-91A7-8C29E585833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06" name="TextBox 1105">
          <a:extLst>
            <a:ext uri="{FF2B5EF4-FFF2-40B4-BE49-F238E27FC236}">
              <a16:creationId xmlns:a16="http://schemas.microsoft.com/office/drawing/2014/main" id="{C01AD943-7E9D-4300-AA96-6CA71425D4F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07" name="TextBox 1106">
          <a:extLst>
            <a:ext uri="{FF2B5EF4-FFF2-40B4-BE49-F238E27FC236}">
              <a16:creationId xmlns:a16="http://schemas.microsoft.com/office/drawing/2014/main" id="{410F7C4F-B95A-42B1-A8DB-15AFDBF03EC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08" name="TextBox 1107">
          <a:extLst>
            <a:ext uri="{FF2B5EF4-FFF2-40B4-BE49-F238E27FC236}">
              <a16:creationId xmlns:a16="http://schemas.microsoft.com/office/drawing/2014/main" id="{BFC22C23-CDD3-4471-AB1A-EEEA5A5E4FA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09" name="TextBox 1108">
          <a:extLst>
            <a:ext uri="{FF2B5EF4-FFF2-40B4-BE49-F238E27FC236}">
              <a16:creationId xmlns:a16="http://schemas.microsoft.com/office/drawing/2014/main" id="{2828CB27-828B-4636-94C2-E9FF624B7E4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10" name="TextBox 1109">
          <a:extLst>
            <a:ext uri="{FF2B5EF4-FFF2-40B4-BE49-F238E27FC236}">
              <a16:creationId xmlns:a16="http://schemas.microsoft.com/office/drawing/2014/main" id="{BECBDE1C-A6FF-4359-B3C0-F2F19DB33F6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11" name="TextBox 1110">
          <a:extLst>
            <a:ext uri="{FF2B5EF4-FFF2-40B4-BE49-F238E27FC236}">
              <a16:creationId xmlns:a16="http://schemas.microsoft.com/office/drawing/2014/main" id="{7105A7E6-FA46-4775-A3E9-2E2FFF8065A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12" name="TextBox 1111">
          <a:extLst>
            <a:ext uri="{FF2B5EF4-FFF2-40B4-BE49-F238E27FC236}">
              <a16:creationId xmlns:a16="http://schemas.microsoft.com/office/drawing/2014/main" id="{2C3E3A20-3AB4-4402-BA2D-B44E8954D0E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13" name="TextBox 1112">
          <a:extLst>
            <a:ext uri="{FF2B5EF4-FFF2-40B4-BE49-F238E27FC236}">
              <a16:creationId xmlns:a16="http://schemas.microsoft.com/office/drawing/2014/main" id="{BF97D96F-9287-4D31-89AD-D2A6C881CF2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14" name="TextBox 1113">
          <a:extLst>
            <a:ext uri="{FF2B5EF4-FFF2-40B4-BE49-F238E27FC236}">
              <a16:creationId xmlns:a16="http://schemas.microsoft.com/office/drawing/2014/main" id="{CF7E4D16-4CA2-4122-BC71-BFAC373B8C2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15" name="TextBox 1114">
          <a:extLst>
            <a:ext uri="{FF2B5EF4-FFF2-40B4-BE49-F238E27FC236}">
              <a16:creationId xmlns:a16="http://schemas.microsoft.com/office/drawing/2014/main" id="{FD48CC23-FD84-4790-8A7D-E29E4B44DB3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16" name="TextBox 1115">
          <a:extLst>
            <a:ext uri="{FF2B5EF4-FFF2-40B4-BE49-F238E27FC236}">
              <a16:creationId xmlns:a16="http://schemas.microsoft.com/office/drawing/2014/main" id="{DFC11416-5A7D-47DC-9AAE-F4E96643290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17" name="TextBox 1116">
          <a:extLst>
            <a:ext uri="{FF2B5EF4-FFF2-40B4-BE49-F238E27FC236}">
              <a16:creationId xmlns:a16="http://schemas.microsoft.com/office/drawing/2014/main" id="{2617E950-D1ED-442F-A40E-72FA866826C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18" name="TextBox 1117">
          <a:extLst>
            <a:ext uri="{FF2B5EF4-FFF2-40B4-BE49-F238E27FC236}">
              <a16:creationId xmlns:a16="http://schemas.microsoft.com/office/drawing/2014/main" id="{07DA4E38-C9B4-47FD-B50F-781DBE4227E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19" name="TextBox 1118">
          <a:extLst>
            <a:ext uri="{FF2B5EF4-FFF2-40B4-BE49-F238E27FC236}">
              <a16:creationId xmlns:a16="http://schemas.microsoft.com/office/drawing/2014/main" id="{C2FB4C78-5CD5-4DF2-B9CC-2421D601D8D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20" name="TextBox 1119">
          <a:extLst>
            <a:ext uri="{FF2B5EF4-FFF2-40B4-BE49-F238E27FC236}">
              <a16:creationId xmlns:a16="http://schemas.microsoft.com/office/drawing/2014/main" id="{195442A0-2A3E-47B0-AAF3-C26D49458C5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21" name="TextBox 1120">
          <a:extLst>
            <a:ext uri="{FF2B5EF4-FFF2-40B4-BE49-F238E27FC236}">
              <a16:creationId xmlns:a16="http://schemas.microsoft.com/office/drawing/2014/main" id="{0638F8AF-3E39-48E5-BF42-1953F4F024D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22" name="TextBox 1121">
          <a:extLst>
            <a:ext uri="{FF2B5EF4-FFF2-40B4-BE49-F238E27FC236}">
              <a16:creationId xmlns:a16="http://schemas.microsoft.com/office/drawing/2014/main" id="{FD4AF276-8421-4B6D-88B1-7CA8789B07E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23" name="TextBox 1122">
          <a:extLst>
            <a:ext uri="{FF2B5EF4-FFF2-40B4-BE49-F238E27FC236}">
              <a16:creationId xmlns:a16="http://schemas.microsoft.com/office/drawing/2014/main" id="{96422003-7FEC-476F-A193-18749EE5414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24" name="TextBox 1123">
          <a:extLst>
            <a:ext uri="{FF2B5EF4-FFF2-40B4-BE49-F238E27FC236}">
              <a16:creationId xmlns:a16="http://schemas.microsoft.com/office/drawing/2014/main" id="{131FDE30-ED49-4590-9058-BAD3197DA4A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25" name="TextBox 1124">
          <a:extLst>
            <a:ext uri="{FF2B5EF4-FFF2-40B4-BE49-F238E27FC236}">
              <a16:creationId xmlns:a16="http://schemas.microsoft.com/office/drawing/2014/main" id="{971970F4-81E1-4101-9670-662FEB55539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26" name="TextBox 1125">
          <a:extLst>
            <a:ext uri="{FF2B5EF4-FFF2-40B4-BE49-F238E27FC236}">
              <a16:creationId xmlns:a16="http://schemas.microsoft.com/office/drawing/2014/main" id="{CCAA7C1B-1D3A-4C73-A772-ACBB3DB8CD9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27" name="TextBox 1126">
          <a:extLst>
            <a:ext uri="{FF2B5EF4-FFF2-40B4-BE49-F238E27FC236}">
              <a16:creationId xmlns:a16="http://schemas.microsoft.com/office/drawing/2014/main" id="{89B5B4BF-E260-4F13-B701-C55E94E5CE2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28" name="TextBox 1127">
          <a:extLst>
            <a:ext uri="{FF2B5EF4-FFF2-40B4-BE49-F238E27FC236}">
              <a16:creationId xmlns:a16="http://schemas.microsoft.com/office/drawing/2014/main" id="{2C19D948-4F67-4092-A596-CCE840E2DF4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29" name="TextBox 1128">
          <a:extLst>
            <a:ext uri="{FF2B5EF4-FFF2-40B4-BE49-F238E27FC236}">
              <a16:creationId xmlns:a16="http://schemas.microsoft.com/office/drawing/2014/main" id="{6B98DDEB-4130-4748-B960-B622F10FD36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30" name="TextBox 1129">
          <a:extLst>
            <a:ext uri="{FF2B5EF4-FFF2-40B4-BE49-F238E27FC236}">
              <a16:creationId xmlns:a16="http://schemas.microsoft.com/office/drawing/2014/main" id="{C0F7D9C6-ABEC-4C4F-B7E8-F3E9DDCDD6C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31" name="TextBox 1130">
          <a:extLst>
            <a:ext uri="{FF2B5EF4-FFF2-40B4-BE49-F238E27FC236}">
              <a16:creationId xmlns:a16="http://schemas.microsoft.com/office/drawing/2014/main" id="{3DE791EB-6E90-4C4A-90D3-4055AFC10AC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32" name="TextBox 1131">
          <a:extLst>
            <a:ext uri="{FF2B5EF4-FFF2-40B4-BE49-F238E27FC236}">
              <a16:creationId xmlns:a16="http://schemas.microsoft.com/office/drawing/2014/main" id="{B6DB4404-1F45-42C7-8340-DFA67B75AD5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33" name="TextBox 1132">
          <a:extLst>
            <a:ext uri="{FF2B5EF4-FFF2-40B4-BE49-F238E27FC236}">
              <a16:creationId xmlns:a16="http://schemas.microsoft.com/office/drawing/2014/main" id="{40CFEB1D-115D-4665-87B0-8154A6A3223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34" name="TextBox 1133">
          <a:extLst>
            <a:ext uri="{FF2B5EF4-FFF2-40B4-BE49-F238E27FC236}">
              <a16:creationId xmlns:a16="http://schemas.microsoft.com/office/drawing/2014/main" id="{3D15B5EA-DE31-4A20-B805-557A1819088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35" name="TextBox 1134">
          <a:extLst>
            <a:ext uri="{FF2B5EF4-FFF2-40B4-BE49-F238E27FC236}">
              <a16:creationId xmlns:a16="http://schemas.microsoft.com/office/drawing/2014/main" id="{80F15ED5-C221-4595-875A-1AA43C4C44D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36" name="TextBox 1135">
          <a:extLst>
            <a:ext uri="{FF2B5EF4-FFF2-40B4-BE49-F238E27FC236}">
              <a16:creationId xmlns:a16="http://schemas.microsoft.com/office/drawing/2014/main" id="{89860FA5-13B4-449F-AD4F-3435D5AF9FB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37" name="TextBox 1136">
          <a:extLst>
            <a:ext uri="{FF2B5EF4-FFF2-40B4-BE49-F238E27FC236}">
              <a16:creationId xmlns:a16="http://schemas.microsoft.com/office/drawing/2014/main" id="{F9D2D605-AA42-431A-9A82-AFF81294D1A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38" name="TextBox 1137">
          <a:extLst>
            <a:ext uri="{FF2B5EF4-FFF2-40B4-BE49-F238E27FC236}">
              <a16:creationId xmlns:a16="http://schemas.microsoft.com/office/drawing/2014/main" id="{E65B0D15-AB42-4BB7-9D9A-773B544854F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39" name="TextBox 1138">
          <a:extLst>
            <a:ext uri="{FF2B5EF4-FFF2-40B4-BE49-F238E27FC236}">
              <a16:creationId xmlns:a16="http://schemas.microsoft.com/office/drawing/2014/main" id="{518E5143-CB96-4C1B-A104-73102403C13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40" name="TextBox 1139">
          <a:extLst>
            <a:ext uri="{FF2B5EF4-FFF2-40B4-BE49-F238E27FC236}">
              <a16:creationId xmlns:a16="http://schemas.microsoft.com/office/drawing/2014/main" id="{44B843A7-FD75-40FC-B6F3-D246136AAF1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41" name="TextBox 1140">
          <a:extLst>
            <a:ext uri="{FF2B5EF4-FFF2-40B4-BE49-F238E27FC236}">
              <a16:creationId xmlns:a16="http://schemas.microsoft.com/office/drawing/2014/main" id="{9603B572-3C2F-4481-A88F-2F8AA7170CA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42" name="TextBox 1141">
          <a:extLst>
            <a:ext uri="{FF2B5EF4-FFF2-40B4-BE49-F238E27FC236}">
              <a16:creationId xmlns:a16="http://schemas.microsoft.com/office/drawing/2014/main" id="{268FC4CA-956B-4E90-8360-2D8FDAAE572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43" name="TextBox 1142">
          <a:extLst>
            <a:ext uri="{FF2B5EF4-FFF2-40B4-BE49-F238E27FC236}">
              <a16:creationId xmlns:a16="http://schemas.microsoft.com/office/drawing/2014/main" id="{971F6D09-4B88-49DE-BBBC-E3EDCDE7B0F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44" name="TextBox 1143">
          <a:extLst>
            <a:ext uri="{FF2B5EF4-FFF2-40B4-BE49-F238E27FC236}">
              <a16:creationId xmlns:a16="http://schemas.microsoft.com/office/drawing/2014/main" id="{93C64C26-E234-4571-A8D5-AD4E4B088ED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45" name="TextBox 1144">
          <a:extLst>
            <a:ext uri="{FF2B5EF4-FFF2-40B4-BE49-F238E27FC236}">
              <a16:creationId xmlns:a16="http://schemas.microsoft.com/office/drawing/2014/main" id="{82C5125A-2810-431F-ADDD-D8C0CA0C6BA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46" name="TextBox 1145">
          <a:extLst>
            <a:ext uri="{FF2B5EF4-FFF2-40B4-BE49-F238E27FC236}">
              <a16:creationId xmlns:a16="http://schemas.microsoft.com/office/drawing/2014/main" id="{6F3DEC26-E905-4520-BF72-FC25A2836A0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47" name="TextBox 1146">
          <a:extLst>
            <a:ext uri="{FF2B5EF4-FFF2-40B4-BE49-F238E27FC236}">
              <a16:creationId xmlns:a16="http://schemas.microsoft.com/office/drawing/2014/main" id="{5A5BC7C3-29FB-425C-96CC-DEE67C767FC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48" name="TextBox 1147">
          <a:extLst>
            <a:ext uri="{FF2B5EF4-FFF2-40B4-BE49-F238E27FC236}">
              <a16:creationId xmlns:a16="http://schemas.microsoft.com/office/drawing/2014/main" id="{21AFDFB3-3E78-4F1A-88E8-8DAF59BB6B5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49" name="TextBox 1148">
          <a:extLst>
            <a:ext uri="{FF2B5EF4-FFF2-40B4-BE49-F238E27FC236}">
              <a16:creationId xmlns:a16="http://schemas.microsoft.com/office/drawing/2014/main" id="{239CA2A1-4F64-4E51-BDBB-F55118AAB5B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50" name="TextBox 1149">
          <a:extLst>
            <a:ext uri="{FF2B5EF4-FFF2-40B4-BE49-F238E27FC236}">
              <a16:creationId xmlns:a16="http://schemas.microsoft.com/office/drawing/2014/main" id="{2F1F22DE-AF79-48ED-B55B-2A42678A837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11</xdr:row>
      <xdr:rowOff>0</xdr:rowOff>
    </xdr:from>
    <xdr:ext cx="65" cy="172227"/>
    <xdr:sp macro="" textlink="">
      <xdr:nvSpPr>
        <xdr:cNvPr id="1151" name="TextBox 1150">
          <a:extLst>
            <a:ext uri="{FF2B5EF4-FFF2-40B4-BE49-F238E27FC236}">
              <a16:creationId xmlns:a16="http://schemas.microsoft.com/office/drawing/2014/main" id="{12937F59-2055-4FF7-8415-08DF9F1EF55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52" name="TextBox 1151">
          <a:extLst>
            <a:ext uri="{FF2B5EF4-FFF2-40B4-BE49-F238E27FC236}">
              <a16:creationId xmlns:a16="http://schemas.microsoft.com/office/drawing/2014/main" id="{7A277E6A-F29F-4207-94A7-C9AA7266660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53" name="TextBox 1152">
          <a:extLst>
            <a:ext uri="{FF2B5EF4-FFF2-40B4-BE49-F238E27FC236}">
              <a16:creationId xmlns:a16="http://schemas.microsoft.com/office/drawing/2014/main" id="{6F006DB4-3B92-4A01-90AB-D8819E015C2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54" name="TextBox 1153">
          <a:extLst>
            <a:ext uri="{FF2B5EF4-FFF2-40B4-BE49-F238E27FC236}">
              <a16:creationId xmlns:a16="http://schemas.microsoft.com/office/drawing/2014/main" id="{43F713B9-C1D3-4E7D-833D-F8B2B203349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55" name="TextBox 1154">
          <a:extLst>
            <a:ext uri="{FF2B5EF4-FFF2-40B4-BE49-F238E27FC236}">
              <a16:creationId xmlns:a16="http://schemas.microsoft.com/office/drawing/2014/main" id="{85449EC5-42E5-4E7C-9BC9-4927CF4C9FD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56" name="TextBox 1155">
          <a:extLst>
            <a:ext uri="{FF2B5EF4-FFF2-40B4-BE49-F238E27FC236}">
              <a16:creationId xmlns:a16="http://schemas.microsoft.com/office/drawing/2014/main" id="{1160B777-3FF2-453F-9D41-A567648DD53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57" name="TextBox 1156">
          <a:extLst>
            <a:ext uri="{FF2B5EF4-FFF2-40B4-BE49-F238E27FC236}">
              <a16:creationId xmlns:a16="http://schemas.microsoft.com/office/drawing/2014/main" id="{2D2FC3D9-303B-4A47-A4D0-D6675272B8D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58" name="TextBox 1157">
          <a:extLst>
            <a:ext uri="{FF2B5EF4-FFF2-40B4-BE49-F238E27FC236}">
              <a16:creationId xmlns:a16="http://schemas.microsoft.com/office/drawing/2014/main" id="{805FD28E-EF70-4F99-8DC1-67F851ECAC2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59" name="TextBox 1158">
          <a:extLst>
            <a:ext uri="{FF2B5EF4-FFF2-40B4-BE49-F238E27FC236}">
              <a16:creationId xmlns:a16="http://schemas.microsoft.com/office/drawing/2014/main" id="{BFE15E56-6726-438F-A058-B2E3CDE93DE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60" name="TextBox 1159">
          <a:extLst>
            <a:ext uri="{FF2B5EF4-FFF2-40B4-BE49-F238E27FC236}">
              <a16:creationId xmlns:a16="http://schemas.microsoft.com/office/drawing/2014/main" id="{3DB96149-9629-412E-811B-4FBEB8BFBA4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61" name="TextBox 1160">
          <a:extLst>
            <a:ext uri="{FF2B5EF4-FFF2-40B4-BE49-F238E27FC236}">
              <a16:creationId xmlns:a16="http://schemas.microsoft.com/office/drawing/2014/main" id="{F6B5B964-0548-472D-A548-E91120AC2AF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62" name="TextBox 1161">
          <a:extLst>
            <a:ext uri="{FF2B5EF4-FFF2-40B4-BE49-F238E27FC236}">
              <a16:creationId xmlns:a16="http://schemas.microsoft.com/office/drawing/2014/main" id="{5CB46C9E-232A-45BF-A2A7-BA9A7755B9A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63" name="TextBox 1162">
          <a:extLst>
            <a:ext uri="{FF2B5EF4-FFF2-40B4-BE49-F238E27FC236}">
              <a16:creationId xmlns:a16="http://schemas.microsoft.com/office/drawing/2014/main" id="{6CECF42A-B72A-4D7A-A53D-2DE49F1DD4E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64" name="TextBox 1163">
          <a:extLst>
            <a:ext uri="{FF2B5EF4-FFF2-40B4-BE49-F238E27FC236}">
              <a16:creationId xmlns:a16="http://schemas.microsoft.com/office/drawing/2014/main" id="{5FB4C62D-AFAC-48AF-B15B-88134AAADDC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65" name="TextBox 1164">
          <a:extLst>
            <a:ext uri="{FF2B5EF4-FFF2-40B4-BE49-F238E27FC236}">
              <a16:creationId xmlns:a16="http://schemas.microsoft.com/office/drawing/2014/main" id="{CA60FAEE-CD21-418C-949B-293BDAA1EF1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66" name="TextBox 1165">
          <a:extLst>
            <a:ext uri="{FF2B5EF4-FFF2-40B4-BE49-F238E27FC236}">
              <a16:creationId xmlns:a16="http://schemas.microsoft.com/office/drawing/2014/main" id="{66808B37-F5A2-4497-ADEF-948436093BF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67" name="TextBox 1166">
          <a:extLst>
            <a:ext uri="{FF2B5EF4-FFF2-40B4-BE49-F238E27FC236}">
              <a16:creationId xmlns:a16="http://schemas.microsoft.com/office/drawing/2014/main" id="{01A7F7C8-8428-40F9-898B-32C01C7E6A4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68" name="TextBox 1167">
          <a:extLst>
            <a:ext uri="{FF2B5EF4-FFF2-40B4-BE49-F238E27FC236}">
              <a16:creationId xmlns:a16="http://schemas.microsoft.com/office/drawing/2014/main" id="{E50D6800-4508-4034-AB82-15C458DF443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69" name="TextBox 1168">
          <a:extLst>
            <a:ext uri="{FF2B5EF4-FFF2-40B4-BE49-F238E27FC236}">
              <a16:creationId xmlns:a16="http://schemas.microsoft.com/office/drawing/2014/main" id="{D4202A9F-3633-4EE3-BF82-4C75BC6C74B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70" name="TextBox 1169">
          <a:extLst>
            <a:ext uri="{FF2B5EF4-FFF2-40B4-BE49-F238E27FC236}">
              <a16:creationId xmlns:a16="http://schemas.microsoft.com/office/drawing/2014/main" id="{25327D3C-6A3C-4F49-8FC4-6F32A59AAAC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71" name="TextBox 1170">
          <a:extLst>
            <a:ext uri="{FF2B5EF4-FFF2-40B4-BE49-F238E27FC236}">
              <a16:creationId xmlns:a16="http://schemas.microsoft.com/office/drawing/2014/main" id="{435A99A8-F441-4B15-BB41-B7BDF7DC7E5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72" name="TextBox 1171">
          <a:extLst>
            <a:ext uri="{FF2B5EF4-FFF2-40B4-BE49-F238E27FC236}">
              <a16:creationId xmlns:a16="http://schemas.microsoft.com/office/drawing/2014/main" id="{60C18910-A2A9-4ED6-B1D8-C3E9A88468F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73" name="TextBox 1172">
          <a:extLst>
            <a:ext uri="{FF2B5EF4-FFF2-40B4-BE49-F238E27FC236}">
              <a16:creationId xmlns:a16="http://schemas.microsoft.com/office/drawing/2014/main" id="{FF2F90B4-4B70-4AC2-B3C8-E7F87B6796E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74" name="TextBox 1173">
          <a:extLst>
            <a:ext uri="{FF2B5EF4-FFF2-40B4-BE49-F238E27FC236}">
              <a16:creationId xmlns:a16="http://schemas.microsoft.com/office/drawing/2014/main" id="{F3953D43-6E49-4677-AB97-8223188922A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75" name="TextBox 1174">
          <a:extLst>
            <a:ext uri="{FF2B5EF4-FFF2-40B4-BE49-F238E27FC236}">
              <a16:creationId xmlns:a16="http://schemas.microsoft.com/office/drawing/2014/main" id="{BD48EC4F-CA45-4A68-989A-442B3F486CB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76" name="TextBox 1175">
          <a:extLst>
            <a:ext uri="{FF2B5EF4-FFF2-40B4-BE49-F238E27FC236}">
              <a16:creationId xmlns:a16="http://schemas.microsoft.com/office/drawing/2014/main" id="{5166EACF-C815-4EFB-8063-5AFD91AF983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77" name="TextBox 1176">
          <a:extLst>
            <a:ext uri="{FF2B5EF4-FFF2-40B4-BE49-F238E27FC236}">
              <a16:creationId xmlns:a16="http://schemas.microsoft.com/office/drawing/2014/main" id="{56BDD2DB-CD32-4353-AE55-0C052F52788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78" name="TextBox 1177">
          <a:extLst>
            <a:ext uri="{FF2B5EF4-FFF2-40B4-BE49-F238E27FC236}">
              <a16:creationId xmlns:a16="http://schemas.microsoft.com/office/drawing/2014/main" id="{8BB95E1D-2BE3-42EF-8320-F4255288E48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79" name="TextBox 1178">
          <a:extLst>
            <a:ext uri="{FF2B5EF4-FFF2-40B4-BE49-F238E27FC236}">
              <a16:creationId xmlns:a16="http://schemas.microsoft.com/office/drawing/2014/main" id="{0F11CAC6-7F75-4E4E-8897-1959D25D0A1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80" name="TextBox 1179">
          <a:extLst>
            <a:ext uri="{FF2B5EF4-FFF2-40B4-BE49-F238E27FC236}">
              <a16:creationId xmlns:a16="http://schemas.microsoft.com/office/drawing/2014/main" id="{8D2C0D94-CA0C-427E-97B8-E994195026A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81" name="TextBox 1180">
          <a:extLst>
            <a:ext uri="{FF2B5EF4-FFF2-40B4-BE49-F238E27FC236}">
              <a16:creationId xmlns:a16="http://schemas.microsoft.com/office/drawing/2014/main" id="{2495425F-0CC9-4B98-8AC8-AE357CFB55C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82" name="TextBox 1181">
          <a:extLst>
            <a:ext uri="{FF2B5EF4-FFF2-40B4-BE49-F238E27FC236}">
              <a16:creationId xmlns:a16="http://schemas.microsoft.com/office/drawing/2014/main" id="{8F29DF15-A5B0-46A6-A29B-9D1A67D0E55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83" name="TextBox 1182">
          <a:extLst>
            <a:ext uri="{FF2B5EF4-FFF2-40B4-BE49-F238E27FC236}">
              <a16:creationId xmlns:a16="http://schemas.microsoft.com/office/drawing/2014/main" id="{7BD4722D-4309-4DC3-8DAE-A97AA9D7051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84" name="TextBox 1183">
          <a:extLst>
            <a:ext uri="{FF2B5EF4-FFF2-40B4-BE49-F238E27FC236}">
              <a16:creationId xmlns:a16="http://schemas.microsoft.com/office/drawing/2014/main" id="{087A8F12-8CDE-436E-B0ED-11660208A94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85" name="TextBox 1184">
          <a:extLst>
            <a:ext uri="{FF2B5EF4-FFF2-40B4-BE49-F238E27FC236}">
              <a16:creationId xmlns:a16="http://schemas.microsoft.com/office/drawing/2014/main" id="{700384A3-3D92-40A0-8675-ED39D83ECE3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86" name="TextBox 1185">
          <a:extLst>
            <a:ext uri="{FF2B5EF4-FFF2-40B4-BE49-F238E27FC236}">
              <a16:creationId xmlns:a16="http://schemas.microsoft.com/office/drawing/2014/main" id="{B10381FD-4781-46DB-B8E8-9B34AD78FF4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87" name="TextBox 1186">
          <a:extLst>
            <a:ext uri="{FF2B5EF4-FFF2-40B4-BE49-F238E27FC236}">
              <a16:creationId xmlns:a16="http://schemas.microsoft.com/office/drawing/2014/main" id="{C0FFFF82-E5D3-42DB-A170-E023AD28391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88" name="TextBox 1187">
          <a:extLst>
            <a:ext uri="{FF2B5EF4-FFF2-40B4-BE49-F238E27FC236}">
              <a16:creationId xmlns:a16="http://schemas.microsoft.com/office/drawing/2014/main" id="{6687DC73-BF0F-4257-AC57-06CD448AC59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89" name="TextBox 1188">
          <a:extLst>
            <a:ext uri="{FF2B5EF4-FFF2-40B4-BE49-F238E27FC236}">
              <a16:creationId xmlns:a16="http://schemas.microsoft.com/office/drawing/2014/main" id="{F3742CFF-5CBC-469D-A7BB-771EA717731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90" name="TextBox 1189">
          <a:extLst>
            <a:ext uri="{FF2B5EF4-FFF2-40B4-BE49-F238E27FC236}">
              <a16:creationId xmlns:a16="http://schemas.microsoft.com/office/drawing/2014/main" id="{9872C581-6E95-4848-92C4-E0C10703AC3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91" name="TextBox 1190">
          <a:extLst>
            <a:ext uri="{FF2B5EF4-FFF2-40B4-BE49-F238E27FC236}">
              <a16:creationId xmlns:a16="http://schemas.microsoft.com/office/drawing/2014/main" id="{47D457C6-B6F2-4867-BA2C-1145B033005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92" name="TextBox 1191">
          <a:extLst>
            <a:ext uri="{FF2B5EF4-FFF2-40B4-BE49-F238E27FC236}">
              <a16:creationId xmlns:a16="http://schemas.microsoft.com/office/drawing/2014/main" id="{10A1DD6A-FF59-42DD-A5B8-046153BEEF5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93" name="TextBox 1192">
          <a:extLst>
            <a:ext uri="{FF2B5EF4-FFF2-40B4-BE49-F238E27FC236}">
              <a16:creationId xmlns:a16="http://schemas.microsoft.com/office/drawing/2014/main" id="{72DC8EDA-9AD8-4573-AFD3-6B60313316D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94" name="TextBox 1193">
          <a:extLst>
            <a:ext uri="{FF2B5EF4-FFF2-40B4-BE49-F238E27FC236}">
              <a16:creationId xmlns:a16="http://schemas.microsoft.com/office/drawing/2014/main" id="{BDC37702-BA95-4E4F-B1B4-F3A80206DDF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95" name="TextBox 1194">
          <a:extLst>
            <a:ext uri="{FF2B5EF4-FFF2-40B4-BE49-F238E27FC236}">
              <a16:creationId xmlns:a16="http://schemas.microsoft.com/office/drawing/2014/main" id="{AAD7B7C4-17D0-4059-877D-835710D300D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96" name="TextBox 1195">
          <a:extLst>
            <a:ext uri="{FF2B5EF4-FFF2-40B4-BE49-F238E27FC236}">
              <a16:creationId xmlns:a16="http://schemas.microsoft.com/office/drawing/2014/main" id="{34B40E9E-C459-4396-AA1A-51A91F587B5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97" name="TextBox 1196">
          <a:extLst>
            <a:ext uri="{FF2B5EF4-FFF2-40B4-BE49-F238E27FC236}">
              <a16:creationId xmlns:a16="http://schemas.microsoft.com/office/drawing/2014/main" id="{D6E55956-4C6B-4C53-827F-F937787F3E0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98" name="TextBox 1197">
          <a:extLst>
            <a:ext uri="{FF2B5EF4-FFF2-40B4-BE49-F238E27FC236}">
              <a16:creationId xmlns:a16="http://schemas.microsoft.com/office/drawing/2014/main" id="{7E35F245-CB9F-4DB7-8735-4F24BCEC715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199" name="TextBox 1198">
          <a:extLst>
            <a:ext uri="{FF2B5EF4-FFF2-40B4-BE49-F238E27FC236}">
              <a16:creationId xmlns:a16="http://schemas.microsoft.com/office/drawing/2014/main" id="{17FF98CE-BC61-4256-99B9-56E1E8B70FF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00" name="TextBox 1199">
          <a:extLst>
            <a:ext uri="{FF2B5EF4-FFF2-40B4-BE49-F238E27FC236}">
              <a16:creationId xmlns:a16="http://schemas.microsoft.com/office/drawing/2014/main" id="{D691FB1F-F672-4E5B-9E53-F8B50155520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01" name="TextBox 1200">
          <a:extLst>
            <a:ext uri="{FF2B5EF4-FFF2-40B4-BE49-F238E27FC236}">
              <a16:creationId xmlns:a16="http://schemas.microsoft.com/office/drawing/2014/main" id="{E36D5651-DEE4-40E9-A90D-B69D325EC97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02" name="TextBox 1201">
          <a:extLst>
            <a:ext uri="{FF2B5EF4-FFF2-40B4-BE49-F238E27FC236}">
              <a16:creationId xmlns:a16="http://schemas.microsoft.com/office/drawing/2014/main" id="{BB178D0A-E0E5-42A1-807D-47D1322C278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03" name="TextBox 1202">
          <a:extLst>
            <a:ext uri="{FF2B5EF4-FFF2-40B4-BE49-F238E27FC236}">
              <a16:creationId xmlns:a16="http://schemas.microsoft.com/office/drawing/2014/main" id="{3C74FBBD-AD50-48AD-A45D-720CFCCAD41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04" name="TextBox 1203">
          <a:extLst>
            <a:ext uri="{FF2B5EF4-FFF2-40B4-BE49-F238E27FC236}">
              <a16:creationId xmlns:a16="http://schemas.microsoft.com/office/drawing/2014/main" id="{2F833137-68F1-4483-B980-F7C42255BDF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05" name="TextBox 1204">
          <a:extLst>
            <a:ext uri="{FF2B5EF4-FFF2-40B4-BE49-F238E27FC236}">
              <a16:creationId xmlns:a16="http://schemas.microsoft.com/office/drawing/2014/main" id="{322EC4BE-CA44-41BA-AA9E-EA770E88994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06" name="TextBox 1205">
          <a:extLst>
            <a:ext uri="{FF2B5EF4-FFF2-40B4-BE49-F238E27FC236}">
              <a16:creationId xmlns:a16="http://schemas.microsoft.com/office/drawing/2014/main" id="{4EEFFA7C-6E5A-4892-B097-818D351886D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07" name="TextBox 1206">
          <a:extLst>
            <a:ext uri="{FF2B5EF4-FFF2-40B4-BE49-F238E27FC236}">
              <a16:creationId xmlns:a16="http://schemas.microsoft.com/office/drawing/2014/main" id="{D8683821-8806-4261-AFED-2EAB18B88B0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08" name="TextBox 1207">
          <a:extLst>
            <a:ext uri="{FF2B5EF4-FFF2-40B4-BE49-F238E27FC236}">
              <a16:creationId xmlns:a16="http://schemas.microsoft.com/office/drawing/2014/main" id="{6EC93EC2-FC88-4243-B809-D42ABDD42FB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09" name="TextBox 1208">
          <a:extLst>
            <a:ext uri="{FF2B5EF4-FFF2-40B4-BE49-F238E27FC236}">
              <a16:creationId xmlns:a16="http://schemas.microsoft.com/office/drawing/2014/main" id="{8E051625-3D9E-4E6F-9445-238673B2495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10" name="TextBox 1209">
          <a:extLst>
            <a:ext uri="{FF2B5EF4-FFF2-40B4-BE49-F238E27FC236}">
              <a16:creationId xmlns:a16="http://schemas.microsoft.com/office/drawing/2014/main" id="{F00E33CD-04D1-4BE9-BB2A-30A8046F6DF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11" name="TextBox 1210">
          <a:extLst>
            <a:ext uri="{FF2B5EF4-FFF2-40B4-BE49-F238E27FC236}">
              <a16:creationId xmlns:a16="http://schemas.microsoft.com/office/drawing/2014/main" id="{99196312-0CC1-40BB-A46A-F044836FB47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12" name="TextBox 1211">
          <a:extLst>
            <a:ext uri="{FF2B5EF4-FFF2-40B4-BE49-F238E27FC236}">
              <a16:creationId xmlns:a16="http://schemas.microsoft.com/office/drawing/2014/main" id="{CFEFA7C0-BFBE-4F1D-8284-59B83B7AD2D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13" name="TextBox 1212">
          <a:extLst>
            <a:ext uri="{FF2B5EF4-FFF2-40B4-BE49-F238E27FC236}">
              <a16:creationId xmlns:a16="http://schemas.microsoft.com/office/drawing/2014/main" id="{66772EE2-93C8-448A-9ED2-E197A87FBD3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14" name="TextBox 1213">
          <a:extLst>
            <a:ext uri="{FF2B5EF4-FFF2-40B4-BE49-F238E27FC236}">
              <a16:creationId xmlns:a16="http://schemas.microsoft.com/office/drawing/2014/main" id="{159268BD-2583-43C5-B333-909D48D784B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15" name="TextBox 1214">
          <a:extLst>
            <a:ext uri="{FF2B5EF4-FFF2-40B4-BE49-F238E27FC236}">
              <a16:creationId xmlns:a16="http://schemas.microsoft.com/office/drawing/2014/main" id="{67790A2E-0DDE-4D58-8D32-44EAF98BAEA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16" name="TextBox 1215">
          <a:extLst>
            <a:ext uri="{FF2B5EF4-FFF2-40B4-BE49-F238E27FC236}">
              <a16:creationId xmlns:a16="http://schemas.microsoft.com/office/drawing/2014/main" id="{B86A340E-1823-409E-9F49-A351E600E13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17" name="TextBox 1216">
          <a:extLst>
            <a:ext uri="{FF2B5EF4-FFF2-40B4-BE49-F238E27FC236}">
              <a16:creationId xmlns:a16="http://schemas.microsoft.com/office/drawing/2014/main" id="{F9921878-9B19-49AA-8AE5-DC04713BD7E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18" name="TextBox 1217">
          <a:extLst>
            <a:ext uri="{FF2B5EF4-FFF2-40B4-BE49-F238E27FC236}">
              <a16:creationId xmlns:a16="http://schemas.microsoft.com/office/drawing/2014/main" id="{34E3CBDB-29D4-415A-A011-EE080ED937B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19" name="TextBox 1218">
          <a:extLst>
            <a:ext uri="{FF2B5EF4-FFF2-40B4-BE49-F238E27FC236}">
              <a16:creationId xmlns:a16="http://schemas.microsoft.com/office/drawing/2014/main" id="{C5164E7A-37C9-4D8A-8016-510D51D6EB8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20" name="TextBox 1219">
          <a:extLst>
            <a:ext uri="{FF2B5EF4-FFF2-40B4-BE49-F238E27FC236}">
              <a16:creationId xmlns:a16="http://schemas.microsoft.com/office/drawing/2014/main" id="{50F25074-3714-4A50-9C14-65D89D9E007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21" name="TextBox 1220">
          <a:extLst>
            <a:ext uri="{FF2B5EF4-FFF2-40B4-BE49-F238E27FC236}">
              <a16:creationId xmlns:a16="http://schemas.microsoft.com/office/drawing/2014/main" id="{B2C1EDDE-ED3C-4D67-BA1C-7CE453EFE29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22" name="TextBox 1221">
          <a:extLst>
            <a:ext uri="{FF2B5EF4-FFF2-40B4-BE49-F238E27FC236}">
              <a16:creationId xmlns:a16="http://schemas.microsoft.com/office/drawing/2014/main" id="{85D6A359-C279-4F35-8689-4F4CACD6CAF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23" name="TextBox 1222">
          <a:extLst>
            <a:ext uri="{FF2B5EF4-FFF2-40B4-BE49-F238E27FC236}">
              <a16:creationId xmlns:a16="http://schemas.microsoft.com/office/drawing/2014/main" id="{33F5A1F9-D1C7-4D6D-B558-431577E5682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24" name="TextBox 1223">
          <a:extLst>
            <a:ext uri="{FF2B5EF4-FFF2-40B4-BE49-F238E27FC236}">
              <a16:creationId xmlns:a16="http://schemas.microsoft.com/office/drawing/2014/main" id="{21BA9324-B806-4FA1-981F-4D0D89E3A92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25" name="TextBox 1224">
          <a:extLst>
            <a:ext uri="{FF2B5EF4-FFF2-40B4-BE49-F238E27FC236}">
              <a16:creationId xmlns:a16="http://schemas.microsoft.com/office/drawing/2014/main" id="{BC5D15C0-0E01-4FB6-B6C3-0B9028517BD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26" name="TextBox 1225">
          <a:extLst>
            <a:ext uri="{FF2B5EF4-FFF2-40B4-BE49-F238E27FC236}">
              <a16:creationId xmlns:a16="http://schemas.microsoft.com/office/drawing/2014/main" id="{FA4E0B0C-A049-4FD5-9DD7-1EA412BDDAC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27" name="TextBox 1226">
          <a:extLst>
            <a:ext uri="{FF2B5EF4-FFF2-40B4-BE49-F238E27FC236}">
              <a16:creationId xmlns:a16="http://schemas.microsoft.com/office/drawing/2014/main" id="{0ECA0DEB-87D1-4952-BDF0-204ACCAF267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28" name="TextBox 1227">
          <a:extLst>
            <a:ext uri="{FF2B5EF4-FFF2-40B4-BE49-F238E27FC236}">
              <a16:creationId xmlns:a16="http://schemas.microsoft.com/office/drawing/2014/main" id="{821D7AB5-D4E4-4657-A4F5-75BB2FC41B3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29" name="TextBox 1228">
          <a:extLst>
            <a:ext uri="{FF2B5EF4-FFF2-40B4-BE49-F238E27FC236}">
              <a16:creationId xmlns:a16="http://schemas.microsoft.com/office/drawing/2014/main" id="{B4D4D441-C31E-400D-B280-C8A0736A59F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30" name="TextBox 1229">
          <a:extLst>
            <a:ext uri="{FF2B5EF4-FFF2-40B4-BE49-F238E27FC236}">
              <a16:creationId xmlns:a16="http://schemas.microsoft.com/office/drawing/2014/main" id="{44602902-DACC-4283-A0EE-999E0F4E746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31" name="TextBox 1230">
          <a:extLst>
            <a:ext uri="{FF2B5EF4-FFF2-40B4-BE49-F238E27FC236}">
              <a16:creationId xmlns:a16="http://schemas.microsoft.com/office/drawing/2014/main" id="{1C5FC154-8831-440A-9CB2-01584C47759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32" name="TextBox 1231">
          <a:extLst>
            <a:ext uri="{FF2B5EF4-FFF2-40B4-BE49-F238E27FC236}">
              <a16:creationId xmlns:a16="http://schemas.microsoft.com/office/drawing/2014/main" id="{0C6019A2-415A-4120-A856-015ED4001E0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33" name="TextBox 1232">
          <a:extLst>
            <a:ext uri="{FF2B5EF4-FFF2-40B4-BE49-F238E27FC236}">
              <a16:creationId xmlns:a16="http://schemas.microsoft.com/office/drawing/2014/main" id="{45B93C3D-D7FD-4D62-91AA-8DBD72ABD99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34" name="TextBox 1233">
          <a:extLst>
            <a:ext uri="{FF2B5EF4-FFF2-40B4-BE49-F238E27FC236}">
              <a16:creationId xmlns:a16="http://schemas.microsoft.com/office/drawing/2014/main" id="{948B0600-68C5-482A-A5F5-8DB95344A82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35" name="TextBox 1234">
          <a:extLst>
            <a:ext uri="{FF2B5EF4-FFF2-40B4-BE49-F238E27FC236}">
              <a16:creationId xmlns:a16="http://schemas.microsoft.com/office/drawing/2014/main" id="{E348072F-FF2E-4A8E-B0A8-6DE47D3096F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36" name="TextBox 1235">
          <a:extLst>
            <a:ext uri="{FF2B5EF4-FFF2-40B4-BE49-F238E27FC236}">
              <a16:creationId xmlns:a16="http://schemas.microsoft.com/office/drawing/2014/main" id="{C8F37BD0-946B-4865-8321-1EA4670456C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37" name="TextBox 1236">
          <a:extLst>
            <a:ext uri="{FF2B5EF4-FFF2-40B4-BE49-F238E27FC236}">
              <a16:creationId xmlns:a16="http://schemas.microsoft.com/office/drawing/2014/main" id="{30BD4234-90F2-4AEF-AA9F-F4265C2167D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38" name="TextBox 1237">
          <a:extLst>
            <a:ext uri="{FF2B5EF4-FFF2-40B4-BE49-F238E27FC236}">
              <a16:creationId xmlns:a16="http://schemas.microsoft.com/office/drawing/2014/main" id="{1CD3DBEC-8EF1-4405-9F6D-1B44A53C7D5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39" name="TextBox 1238">
          <a:extLst>
            <a:ext uri="{FF2B5EF4-FFF2-40B4-BE49-F238E27FC236}">
              <a16:creationId xmlns:a16="http://schemas.microsoft.com/office/drawing/2014/main" id="{434AA0D7-C058-42A4-8947-BFE38BFBD37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40" name="TextBox 1239">
          <a:extLst>
            <a:ext uri="{FF2B5EF4-FFF2-40B4-BE49-F238E27FC236}">
              <a16:creationId xmlns:a16="http://schemas.microsoft.com/office/drawing/2014/main" id="{5A9E91DA-01F6-40AF-954C-93F9A448333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41" name="TextBox 1240">
          <a:extLst>
            <a:ext uri="{FF2B5EF4-FFF2-40B4-BE49-F238E27FC236}">
              <a16:creationId xmlns:a16="http://schemas.microsoft.com/office/drawing/2014/main" id="{701192D2-0953-47A8-B2BD-C474AD5C68A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42" name="TextBox 1241">
          <a:extLst>
            <a:ext uri="{FF2B5EF4-FFF2-40B4-BE49-F238E27FC236}">
              <a16:creationId xmlns:a16="http://schemas.microsoft.com/office/drawing/2014/main" id="{8B5073CE-C53A-49FC-96E1-E34708A4A60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43" name="TextBox 1242">
          <a:extLst>
            <a:ext uri="{FF2B5EF4-FFF2-40B4-BE49-F238E27FC236}">
              <a16:creationId xmlns:a16="http://schemas.microsoft.com/office/drawing/2014/main" id="{09422826-5F05-44BE-A4AC-031EDF11308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44" name="TextBox 1243">
          <a:extLst>
            <a:ext uri="{FF2B5EF4-FFF2-40B4-BE49-F238E27FC236}">
              <a16:creationId xmlns:a16="http://schemas.microsoft.com/office/drawing/2014/main" id="{6645A0E4-2D62-4483-BD6F-B3786C0C32A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45" name="TextBox 1244">
          <a:extLst>
            <a:ext uri="{FF2B5EF4-FFF2-40B4-BE49-F238E27FC236}">
              <a16:creationId xmlns:a16="http://schemas.microsoft.com/office/drawing/2014/main" id="{75F4A39F-A737-42FD-948E-43131FC3FAE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46" name="TextBox 1245">
          <a:extLst>
            <a:ext uri="{FF2B5EF4-FFF2-40B4-BE49-F238E27FC236}">
              <a16:creationId xmlns:a16="http://schemas.microsoft.com/office/drawing/2014/main" id="{9D8E0BB6-FB86-404B-AA2C-E20F8A2B84A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47" name="TextBox 1246">
          <a:extLst>
            <a:ext uri="{FF2B5EF4-FFF2-40B4-BE49-F238E27FC236}">
              <a16:creationId xmlns:a16="http://schemas.microsoft.com/office/drawing/2014/main" id="{7851BD06-95D8-4BFB-AB5B-A6D59B902D6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48" name="TextBox 1247">
          <a:extLst>
            <a:ext uri="{FF2B5EF4-FFF2-40B4-BE49-F238E27FC236}">
              <a16:creationId xmlns:a16="http://schemas.microsoft.com/office/drawing/2014/main" id="{97326930-F259-4AE6-B5C8-7A5C4A4D1DB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49" name="TextBox 1248">
          <a:extLst>
            <a:ext uri="{FF2B5EF4-FFF2-40B4-BE49-F238E27FC236}">
              <a16:creationId xmlns:a16="http://schemas.microsoft.com/office/drawing/2014/main" id="{7BADBFB7-0EE6-485B-9EE0-1329C1B914B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50" name="TextBox 1249">
          <a:extLst>
            <a:ext uri="{FF2B5EF4-FFF2-40B4-BE49-F238E27FC236}">
              <a16:creationId xmlns:a16="http://schemas.microsoft.com/office/drawing/2014/main" id="{E08B016E-DF77-42C5-A151-FC48E208515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51" name="TextBox 1250">
          <a:extLst>
            <a:ext uri="{FF2B5EF4-FFF2-40B4-BE49-F238E27FC236}">
              <a16:creationId xmlns:a16="http://schemas.microsoft.com/office/drawing/2014/main" id="{0C61A5A4-71B1-45F0-A94B-F8EBE8EFBB2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52" name="TextBox 1251">
          <a:extLst>
            <a:ext uri="{FF2B5EF4-FFF2-40B4-BE49-F238E27FC236}">
              <a16:creationId xmlns:a16="http://schemas.microsoft.com/office/drawing/2014/main" id="{D6995695-B857-423E-A6FE-B6372AAF35F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53" name="TextBox 1252">
          <a:extLst>
            <a:ext uri="{FF2B5EF4-FFF2-40B4-BE49-F238E27FC236}">
              <a16:creationId xmlns:a16="http://schemas.microsoft.com/office/drawing/2014/main" id="{0C77408B-6B23-47D2-A88F-5649303C056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54" name="TextBox 1253">
          <a:extLst>
            <a:ext uri="{FF2B5EF4-FFF2-40B4-BE49-F238E27FC236}">
              <a16:creationId xmlns:a16="http://schemas.microsoft.com/office/drawing/2014/main" id="{C1FD6AC7-0534-4375-9971-DAB7F2AB74C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55" name="TextBox 1254">
          <a:extLst>
            <a:ext uri="{FF2B5EF4-FFF2-40B4-BE49-F238E27FC236}">
              <a16:creationId xmlns:a16="http://schemas.microsoft.com/office/drawing/2014/main" id="{9B52A385-3283-4F49-B2C8-5AB9842AFAE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56" name="TextBox 1255">
          <a:extLst>
            <a:ext uri="{FF2B5EF4-FFF2-40B4-BE49-F238E27FC236}">
              <a16:creationId xmlns:a16="http://schemas.microsoft.com/office/drawing/2014/main" id="{A7A0FDFB-5A3F-4101-9879-D6B8C8BF55A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57" name="TextBox 1256">
          <a:extLst>
            <a:ext uri="{FF2B5EF4-FFF2-40B4-BE49-F238E27FC236}">
              <a16:creationId xmlns:a16="http://schemas.microsoft.com/office/drawing/2014/main" id="{7ACE3AFC-837C-4E92-9789-F4E290CFD08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58" name="TextBox 1257">
          <a:extLst>
            <a:ext uri="{FF2B5EF4-FFF2-40B4-BE49-F238E27FC236}">
              <a16:creationId xmlns:a16="http://schemas.microsoft.com/office/drawing/2014/main" id="{121FB972-5FA3-4DF1-9678-843001384B2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59" name="TextBox 1258">
          <a:extLst>
            <a:ext uri="{FF2B5EF4-FFF2-40B4-BE49-F238E27FC236}">
              <a16:creationId xmlns:a16="http://schemas.microsoft.com/office/drawing/2014/main" id="{1FC0E838-7C3A-4FD7-AEB0-C95F4DE9A99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60" name="TextBox 1259">
          <a:extLst>
            <a:ext uri="{FF2B5EF4-FFF2-40B4-BE49-F238E27FC236}">
              <a16:creationId xmlns:a16="http://schemas.microsoft.com/office/drawing/2014/main" id="{2752D2DA-BD57-4874-8218-AA4CC71E422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61" name="TextBox 1260">
          <a:extLst>
            <a:ext uri="{FF2B5EF4-FFF2-40B4-BE49-F238E27FC236}">
              <a16:creationId xmlns:a16="http://schemas.microsoft.com/office/drawing/2014/main" id="{A7199EED-24D2-46FC-9938-CED321ED15D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62" name="TextBox 1261">
          <a:extLst>
            <a:ext uri="{FF2B5EF4-FFF2-40B4-BE49-F238E27FC236}">
              <a16:creationId xmlns:a16="http://schemas.microsoft.com/office/drawing/2014/main" id="{AC96A63E-D1D7-437C-B7D0-52E49878986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63" name="TextBox 1262">
          <a:extLst>
            <a:ext uri="{FF2B5EF4-FFF2-40B4-BE49-F238E27FC236}">
              <a16:creationId xmlns:a16="http://schemas.microsoft.com/office/drawing/2014/main" id="{34C900A7-273F-4A06-B36C-818C1474E7C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64" name="TextBox 1263">
          <a:extLst>
            <a:ext uri="{FF2B5EF4-FFF2-40B4-BE49-F238E27FC236}">
              <a16:creationId xmlns:a16="http://schemas.microsoft.com/office/drawing/2014/main" id="{ED0CFDE6-8A9B-430D-8F9B-5563C87524A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65" name="TextBox 1264">
          <a:extLst>
            <a:ext uri="{FF2B5EF4-FFF2-40B4-BE49-F238E27FC236}">
              <a16:creationId xmlns:a16="http://schemas.microsoft.com/office/drawing/2014/main" id="{95C5F369-DC37-4BA5-BC5D-A4AE949ADCE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66" name="TextBox 1265">
          <a:extLst>
            <a:ext uri="{FF2B5EF4-FFF2-40B4-BE49-F238E27FC236}">
              <a16:creationId xmlns:a16="http://schemas.microsoft.com/office/drawing/2014/main" id="{0DB64D31-044C-4CA6-AB59-E5C3B003D4D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67" name="TextBox 1266">
          <a:extLst>
            <a:ext uri="{FF2B5EF4-FFF2-40B4-BE49-F238E27FC236}">
              <a16:creationId xmlns:a16="http://schemas.microsoft.com/office/drawing/2014/main" id="{2AF0C182-FAF4-4E84-B9B4-3D085E56AAF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68" name="TextBox 1267">
          <a:extLst>
            <a:ext uri="{FF2B5EF4-FFF2-40B4-BE49-F238E27FC236}">
              <a16:creationId xmlns:a16="http://schemas.microsoft.com/office/drawing/2014/main" id="{E109E793-FEDF-4021-9A24-E0F497FB74C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69" name="TextBox 1268">
          <a:extLst>
            <a:ext uri="{FF2B5EF4-FFF2-40B4-BE49-F238E27FC236}">
              <a16:creationId xmlns:a16="http://schemas.microsoft.com/office/drawing/2014/main" id="{7EF88E1F-E50D-49E0-A2BF-87212570251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70" name="TextBox 1269">
          <a:extLst>
            <a:ext uri="{FF2B5EF4-FFF2-40B4-BE49-F238E27FC236}">
              <a16:creationId xmlns:a16="http://schemas.microsoft.com/office/drawing/2014/main" id="{FC72AEE7-562A-4CFF-932C-DED110A754A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71" name="TextBox 1270">
          <a:extLst>
            <a:ext uri="{FF2B5EF4-FFF2-40B4-BE49-F238E27FC236}">
              <a16:creationId xmlns:a16="http://schemas.microsoft.com/office/drawing/2014/main" id="{4D607E4A-A7B1-4C07-AE21-0FC70724130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72" name="TextBox 1271">
          <a:extLst>
            <a:ext uri="{FF2B5EF4-FFF2-40B4-BE49-F238E27FC236}">
              <a16:creationId xmlns:a16="http://schemas.microsoft.com/office/drawing/2014/main" id="{DDFF2247-6472-4640-B85B-EAC51A20D79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73" name="TextBox 1272">
          <a:extLst>
            <a:ext uri="{FF2B5EF4-FFF2-40B4-BE49-F238E27FC236}">
              <a16:creationId xmlns:a16="http://schemas.microsoft.com/office/drawing/2014/main" id="{A3E9D394-4074-4584-AC16-D8E324F5BBA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74" name="TextBox 1273">
          <a:extLst>
            <a:ext uri="{FF2B5EF4-FFF2-40B4-BE49-F238E27FC236}">
              <a16:creationId xmlns:a16="http://schemas.microsoft.com/office/drawing/2014/main" id="{7D92F660-ED70-4DA4-AB54-965DA98A8AD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75" name="TextBox 1274">
          <a:extLst>
            <a:ext uri="{FF2B5EF4-FFF2-40B4-BE49-F238E27FC236}">
              <a16:creationId xmlns:a16="http://schemas.microsoft.com/office/drawing/2014/main" id="{921D8299-BB06-477D-BD5A-5B75C803D4B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76" name="TextBox 1275">
          <a:extLst>
            <a:ext uri="{FF2B5EF4-FFF2-40B4-BE49-F238E27FC236}">
              <a16:creationId xmlns:a16="http://schemas.microsoft.com/office/drawing/2014/main" id="{B84A20F3-4F9B-410F-B4FB-206BDC6A540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77" name="TextBox 1276">
          <a:extLst>
            <a:ext uri="{FF2B5EF4-FFF2-40B4-BE49-F238E27FC236}">
              <a16:creationId xmlns:a16="http://schemas.microsoft.com/office/drawing/2014/main" id="{9DAA64AF-D0D0-4AFE-847D-F6A9ECD44D8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78" name="TextBox 1277">
          <a:extLst>
            <a:ext uri="{FF2B5EF4-FFF2-40B4-BE49-F238E27FC236}">
              <a16:creationId xmlns:a16="http://schemas.microsoft.com/office/drawing/2014/main" id="{21A01340-A868-46C6-A055-61508AEB261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79" name="TextBox 1278">
          <a:extLst>
            <a:ext uri="{FF2B5EF4-FFF2-40B4-BE49-F238E27FC236}">
              <a16:creationId xmlns:a16="http://schemas.microsoft.com/office/drawing/2014/main" id="{ED014DFB-7DA1-4873-B746-E7C3432DCAE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80" name="TextBox 1279">
          <a:extLst>
            <a:ext uri="{FF2B5EF4-FFF2-40B4-BE49-F238E27FC236}">
              <a16:creationId xmlns:a16="http://schemas.microsoft.com/office/drawing/2014/main" id="{9680DEBF-7FB4-489E-A711-F5A2D62F1B6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81" name="TextBox 1280">
          <a:extLst>
            <a:ext uri="{FF2B5EF4-FFF2-40B4-BE49-F238E27FC236}">
              <a16:creationId xmlns:a16="http://schemas.microsoft.com/office/drawing/2014/main" id="{434F8ACB-D526-4247-B6D9-DDD23F45BCD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82" name="TextBox 1281">
          <a:extLst>
            <a:ext uri="{FF2B5EF4-FFF2-40B4-BE49-F238E27FC236}">
              <a16:creationId xmlns:a16="http://schemas.microsoft.com/office/drawing/2014/main" id="{CAF77F70-559C-4ECF-A1DE-9E577F9AD0B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83" name="TextBox 1282">
          <a:extLst>
            <a:ext uri="{FF2B5EF4-FFF2-40B4-BE49-F238E27FC236}">
              <a16:creationId xmlns:a16="http://schemas.microsoft.com/office/drawing/2014/main" id="{868D9381-BFF8-4C21-B6B7-4DFBFBACF9C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84" name="TextBox 1283">
          <a:extLst>
            <a:ext uri="{FF2B5EF4-FFF2-40B4-BE49-F238E27FC236}">
              <a16:creationId xmlns:a16="http://schemas.microsoft.com/office/drawing/2014/main" id="{2828A349-A1A2-4884-A4C7-6CEAFDCB48D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85" name="TextBox 1284">
          <a:extLst>
            <a:ext uri="{FF2B5EF4-FFF2-40B4-BE49-F238E27FC236}">
              <a16:creationId xmlns:a16="http://schemas.microsoft.com/office/drawing/2014/main" id="{FEECA745-DAE5-498A-BDF6-03235F6DCB6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86" name="TextBox 1285">
          <a:extLst>
            <a:ext uri="{FF2B5EF4-FFF2-40B4-BE49-F238E27FC236}">
              <a16:creationId xmlns:a16="http://schemas.microsoft.com/office/drawing/2014/main" id="{49899F81-8829-4E00-B1FC-3E97BDE50E4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87" name="TextBox 1286">
          <a:extLst>
            <a:ext uri="{FF2B5EF4-FFF2-40B4-BE49-F238E27FC236}">
              <a16:creationId xmlns:a16="http://schemas.microsoft.com/office/drawing/2014/main" id="{A1111846-1971-4024-8C43-3A85357E5C5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88" name="TextBox 1287">
          <a:extLst>
            <a:ext uri="{FF2B5EF4-FFF2-40B4-BE49-F238E27FC236}">
              <a16:creationId xmlns:a16="http://schemas.microsoft.com/office/drawing/2014/main" id="{A2EF0533-2DC1-456B-929D-8AEBCED3BFB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89" name="TextBox 1288">
          <a:extLst>
            <a:ext uri="{FF2B5EF4-FFF2-40B4-BE49-F238E27FC236}">
              <a16:creationId xmlns:a16="http://schemas.microsoft.com/office/drawing/2014/main" id="{47314A7A-E7BC-4AD6-98D8-3465BE7284D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90" name="TextBox 1289">
          <a:extLst>
            <a:ext uri="{FF2B5EF4-FFF2-40B4-BE49-F238E27FC236}">
              <a16:creationId xmlns:a16="http://schemas.microsoft.com/office/drawing/2014/main" id="{62CD14B2-126D-4C39-B78B-8AD0D6F93D3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91" name="TextBox 1290">
          <a:extLst>
            <a:ext uri="{FF2B5EF4-FFF2-40B4-BE49-F238E27FC236}">
              <a16:creationId xmlns:a16="http://schemas.microsoft.com/office/drawing/2014/main" id="{D46650DD-9E33-4D2D-B40C-6E01406005A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92" name="TextBox 1291">
          <a:extLst>
            <a:ext uri="{FF2B5EF4-FFF2-40B4-BE49-F238E27FC236}">
              <a16:creationId xmlns:a16="http://schemas.microsoft.com/office/drawing/2014/main" id="{18D9E614-CBB3-49DB-8F8C-E35BFBB3562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93" name="TextBox 1292">
          <a:extLst>
            <a:ext uri="{FF2B5EF4-FFF2-40B4-BE49-F238E27FC236}">
              <a16:creationId xmlns:a16="http://schemas.microsoft.com/office/drawing/2014/main" id="{5A3B077C-040F-4308-977F-EF82DCAFB31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94" name="TextBox 1293">
          <a:extLst>
            <a:ext uri="{FF2B5EF4-FFF2-40B4-BE49-F238E27FC236}">
              <a16:creationId xmlns:a16="http://schemas.microsoft.com/office/drawing/2014/main" id="{FE20B7F0-2013-43FA-AD15-EDE71042E57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95" name="TextBox 1294">
          <a:extLst>
            <a:ext uri="{FF2B5EF4-FFF2-40B4-BE49-F238E27FC236}">
              <a16:creationId xmlns:a16="http://schemas.microsoft.com/office/drawing/2014/main" id="{E18A86B7-FEA9-48B8-94A4-CAEFE928199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96" name="TextBox 1295">
          <a:extLst>
            <a:ext uri="{FF2B5EF4-FFF2-40B4-BE49-F238E27FC236}">
              <a16:creationId xmlns:a16="http://schemas.microsoft.com/office/drawing/2014/main" id="{84F05630-1762-4A1F-87A9-3C08D123278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97" name="TextBox 1296">
          <a:extLst>
            <a:ext uri="{FF2B5EF4-FFF2-40B4-BE49-F238E27FC236}">
              <a16:creationId xmlns:a16="http://schemas.microsoft.com/office/drawing/2014/main" id="{B597DB8E-493C-48C6-B9A0-53888BE7E99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98" name="TextBox 1297">
          <a:extLst>
            <a:ext uri="{FF2B5EF4-FFF2-40B4-BE49-F238E27FC236}">
              <a16:creationId xmlns:a16="http://schemas.microsoft.com/office/drawing/2014/main" id="{1F7083B4-F301-4BCA-95FD-7535A1C9428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299" name="TextBox 1298">
          <a:extLst>
            <a:ext uri="{FF2B5EF4-FFF2-40B4-BE49-F238E27FC236}">
              <a16:creationId xmlns:a16="http://schemas.microsoft.com/office/drawing/2014/main" id="{545FDA3A-6947-4585-85B6-DEDCE397C5D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00" name="TextBox 1299">
          <a:extLst>
            <a:ext uri="{FF2B5EF4-FFF2-40B4-BE49-F238E27FC236}">
              <a16:creationId xmlns:a16="http://schemas.microsoft.com/office/drawing/2014/main" id="{88AA73F8-BCB1-4C4B-9781-79A81329FBD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01" name="TextBox 1300">
          <a:extLst>
            <a:ext uri="{FF2B5EF4-FFF2-40B4-BE49-F238E27FC236}">
              <a16:creationId xmlns:a16="http://schemas.microsoft.com/office/drawing/2014/main" id="{7EC18D92-8FE4-4415-8175-2916E8D067D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02" name="TextBox 1301">
          <a:extLst>
            <a:ext uri="{FF2B5EF4-FFF2-40B4-BE49-F238E27FC236}">
              <a16:creationId xmlns:a16="http://schemas.microsoft.com/office/drawing/2014/main" id="{57F358E0-9598-4D8A-AD2E-A1A32483D25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03" name="TextBox 1302">
          <a:extLst>
            <a:ext uri="{FF2B5EF4-FFF2-40B4-BE49-F238E27FC236}">
              <a16:creationId xmlns:a16="http://schemas.microsoft.com/office/drawing/2014/main" id="{AE9F19FB-F865-4E99-811C-94FA17E7CC7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04" name="TextBox 1303">
          <a:extLst>
            <a:ext uri="{FF2B5EF4-FFF2-40B4-BE49-F238E27FC236}">
              <a16:creationId xmlns:a16="http://schemas.microsoft.com/office/drawing/2014/main" id="{4B02EF19-1A66-482D-82AD-64D293FC84E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05" name="TextBox 1304">
          <a:extLst>
            <a:ext uri="{FF2B5EF4-FFF2-40B4-BE49-F238E27FC236}">
              <a16:creationId xmlns:a16="http://schemas.microsoft.com/office/drawing/2014/main" id="{A0B54229-A566-444E-B8F8-C5D7E9B0E6C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06" name="TextBox 1305">
          <a:extLst>
            <a:ext uri="{FF2B5EF4-FFF2-40B4-BE49-F238E27FC236}">
              <a16:creationId xmlns:a16="http://schemas.microsoft.com/office/drawing/2014/main" id="{90B749C2-E14F-4566-A8A9-F825C333A64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07" name="TextBox 1306">
          <a:extLst>
            <a:ext uri="{FF2B5EF4-FFF2-40B4-BE49-F238E27FC236}">
              <a16:creationId xmlns:a16="http://schemas.microsoft.com/office/drawing/2014/main" id="{94549E60-D544-41FF-92F3-400162B1E95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08" name="TextBox 1307">
          <a:extLst>
            <a:ext uri="{FF2B5EF4-FFF2-40B4-BE49-F238E27FC236}">
              <a16:creationId xmlns:a16="http://schemas.microsoft.com/office/drawing/2014/main" id="{DD8D5B73-E835-4473-969B-A6082852455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09" name="TextBox 1308">
          <a:extLst>
            <a:ext uri="{FF2B5EF4-FFF2-40B4-BE49-F238E27FC236}">
              <a16:creationId xmlns:a16="http://schemas.microsoft.com/office/drawing/2014/main" id="{D8CABF2D-BC11-4E2D-91F9-2E44740BEA1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10" name="TextBox 1309">
          <a:extLst>
            <a:ext uri="{FF2B5EF4-FFF2-40B4-BE49-F238E27FC236}">
              <a16:creationId xmlns:a16="http://schemas.microsoft.com/office/drawing/2014/main" id="{1B35EC3F-B172-4AF5-9870-5C744B9B428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11" name="TextBox 1310">
          <a:extLst>
            <a:ext uri="{FF2B5EF4-FFF2-40B4-BE49-F238E27FC236}">
              <a16:creationId xmlns:a16="http://schemas.microsoft.com/office/drawing/2014/main" id="{594CBD0D-2387-4E2B-829B-D5837FCB49F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12" name="TextBox 1311">
          <a:extLst>
            <a:ext uri="{FF2B5EF4-FFF2-40B4-BE49-F238E27FC236}">
              <a16:creationId xmlns:a16="http://schemas.microsoft.com/office/drawing/2014/main" id="{6E4BC4C0-A40C-467D-A8DC-C625AB4EF6F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13" name="TextBox 1312">
          <a:extLst>
            <a:ext uri="{FF2B5EF4-FFF2-40B4-BE49-F238E27FC236}">
              <a16:creationId xmlns:a16="http://schemas.microsoft.com/office/drawing/2014/main" id="{06B599F8-3A73-41AB-BD96-F6C1892511B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14" name="TextBox 1313">
          <a:extLst>
            <a:ext uri="{FF2B5EF4-FFF2-40B4-BE49-F238E27FC236}">
              <a16:creationId xmlns:a16="http://schemas.microsoft.com/office/drawing/2014/main" id="{C3BDB2DC-DA12-4EDD-AEB2-4E056004618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15" name="TextBox 1314">
          <a:extLst>
            <a:ext uri="{FF2B5EF4-FFF2-40B4-BE49-F238E27FC236}">
              <a16:creationId xmlns:a16="http://schemas.microsoft.com/office/drawing/2014/main" id="{CA266173-DF6A-41FD-B9A2-062B452D001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16" name="TextBox 1315">
          <a:extLst>
            <a:ext uri="{FF2B5EF4-FFF2-40B4-BE49-F238E27FC236}">
              <a16:creationId xmlns:a16="http://schemas.microsoft.com/office/drawing/2014/main" id="{B7FDA84C-79CB-4414-9088-9375D7C3B7F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17" name="TextBox 1316">
          <a:extLst>
            <a:ext uri="{FF2B5EF4-FFF2-40B4-BE49-F238E27FC236}">
              <a16:creationId xmlns:a16="http://schemas.microsoft.com/office/drawing/2014/main" id="{029FA79D-F27B-4769-91E3-0DD67AB90A3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18" name="TextBox 1317">
          <a:extLst>
            <a:ext uri="{FF2B5EF4-FFF2-40B4-BE49-F238E27FC236}">
              <a16:creationId xmlns:a16="http://schemas.microsoft.com/office/drawing/2014/main" id="{4BA57EE2-537A-4617-B1C1-449A55FEBC6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19" name="TextBox 1318">
          <a:extLst>
            <a:ext uri="{FF2B5EF4-FFF2-40B4-BE49-F238E27FC236}">
              <a16:creationId xmlns:a16="http://schemas.microsoft.com/office/drawing/2014/main" id="{06595285-B8DC-48E4-9F0B-25AB0DB6984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20" name="TextBox 1319">
          <a:extLst>
            <a:ext uri="{FF2B5EF4-FFF2-40B4-BE49-F238E27FC236}">
              <a16:creationId xmlns:a16="http://schemas.microsoft.com/office/drawing/2014/main" id="{E8FBF927-622C-4B93-A497-6ACAEB59A18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21" name="TextBox 1320">
          <a:extLst>
            <a:ext uri="{FF2B5EF4-FFF2-40B4-BE49-F238E27FC236}">
              <a16:creationId xmlns:a16="http://schemas.microsoft.com/office/drawing/2014/main" id="{A605771A-0176-4AF5-B5A2-BEEBBC57064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22" name="TextBox 1321">
          <a:extLst>
            <a:ext uri="{FF2B5EF4-FFF2-40B4-BE49-F238E27FC236}">
              <a16:creationId xmlns:a16="http://schemas.microsoft.com/office/drawing/2014/main" id="{EE23BE9D-0A23-426A-A3A7-FB16ECB44F3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23" name="TextBox 1322">
          <a:extLst>
            <a:ext uri="{FF2B5EF4-FFF2-40B4-BE49-F238E27FC236}">
              <a16:creationId xmlns:a16="http://schemas.microsoft.com/office/drawing/2014/main" id="{CB6730E0-C9D7-412A-8417-B70BA28C7B2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24" name="TextBox 1323">
          <a:extLst>
            <a:ext uri="{FF2B5EF4-FFF2-40B4-BE49-F238E27FC236}">
              <a16:creationId xmlns:a16="http://schemas.microsoft.com/office/drawing/2014/main" id="{4E530C8F-86F1-44D5-8A5D-5923DA082B0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25" name="TextBox 1324">
          <a:extLst>
            <a:ext uri="{FF2B5EF4-FFF2-40B4-BE49-F238E27FC236}">
              <a16:creationId xmlns:a16="http://schemas.microsoft.com/office/drawing/2014/main" id="{9F8BDD0C-6B7E-4744-9135-0C7E8F4E531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26" name="TextBox 1325">
          <a:extLst>
            <a:ext uri="{FF2B5EF4-FFF2-40B4-BE49-F238E27FC236}">
              <a16:creationId xmlns:a16="http://schemas.microsoft.com/office/drawing/2014/main" id="{F3B0E342-FADB-42F3-A0FE-272287DE30C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27" name="TextBox 1326">
          <a:extLst>
            <a:ext uri="{FF2B5EF4-FFF2-40B4-BE49-F238E27FC236}">
              <a16:creationId xmlns:a16="http://schemas.microsoft.com/office/drawing/2014/main" id="{11F7E379-B31E-4A72-BF2B-B8484230C39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28" name="TextBox 1327">
          <a:extLst>
            <a:ext uri="{FF2B5EF4-FFF2-40B4-BE49-F238E27FC236}">
              <a16:creationId xmlns:a16="http://schemas.microsoft.com/office/drawing/2014/main" id="{EFDE1C4D-121C-4621-8ED0-81E261255E1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29" name="TextBox 1328">
          <a:extLst>
            <a:ext uri="{FF2B5EF4-FFF2-40B4-BE49-F238E27FC236}">
              <a16:creationId xmlns:a16="http://schemas.microsoft.com/office/drawing/2014/main" id="{4EFCD64B-48B3-416B-90BC-08850EF7F84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30" name="TextBox 1329">
          <a:extLst>
            <a:ext uri="{FF2B5EF4-FFF2-40B4-BE49-F238E27FC236}">
              <a16:creationId xmlns:a16="http://schemas.microsoft.com/office/drawing/2014/main" id="{6268F736-47D9-4528-95B4-9CDA825E2C2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31" name="TextBox 1330">
          <a:extLst>
            <a:ext uri="{FF2B5EF4-FFF2-40B4-BE49-F238E27FC236}">
              <a16:creationId xmlns:a16="http://schemas.microsoft.com/office/drawing/2014/main" id="{D9990F4D-7439-4B30-BF6E-A7BB53E2137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32" name="TextBox 1331">
          <a:extLst>
            <a:ext uri="{FF2B5EF4-FFF2-40B4-BE49-F238E27FC236}">
              <a16:creationId xmlns:a16="http://schemas.microsoft.com/office/drawing/2014/main" id="{13B40DA5-808B-406B-86B4-4BDE213244D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33" name="TextBox 1332">
          <a:extLst>
            <a:ext uri="{FF2B5EF4-FFF2-40B4-BE49-F238E27FC236}">
              <a16:creationId xmlns:a16="http://schemas.microsoft.com/office/drawing/2014/main" id="{F8AF1021-DC78-461F-9594-1151DED909E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34" name="TextBox 1333">
          <a:extLst>
            <a:ext uri="{FF2B5EF4-FFF2-40B4-BE49-F238E27FC236}">
              <a16:creationId xmlns:a16="http://schemas.microsoft.com/office/drawing/2014/main" id="{4B4096F7-D0A3-482C-AF2B-931515019F3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35" name="TextBox 1334">
          <a:extLst>
            <a:ext uri="{FF2B5EF4-FFF2-40B4-BE49-F238E27FC236}">
              <a16:creationId xmlns:a16="http://schemas.microsoft.com/office/drawing/2014/main" id="{54F5EB1A-BE83-4526-A62F-D9B192A22FA3}"/>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36" name="TextBox 1335">
          <a:extLst>
            <a:ext uri="{FF2B5EF4-FFF2-40B4-BE49-F238E27FC236}">
              <a16:creationId xmlns:a16="http://schemas.microsoft.com/office/drawing/2014/main" id="{BDA3F70C-6B63-4251-BB60-83D97A9C453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37" name="TextBox 1336">
          <a:extLst>
            <a:ext uri="{FF2B5EF4-FFF2-40B4-BE49-F238E27FC236}">
              <a16:creationId xmlns:a16="http://schemas.microsoft.com/office/drawing/2014/main" id="{F108D0F3-9FD7-473E-BF9F-8F336D0F71F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38" name="TextBox 1337">
          <a:extLst>
            <a:ext uri="{FF2B5EF4-FFF2-40B4-BE49-F238E27FC236}">
              <a16:creationId xmlns:a16="http://schemas.microsoft.com/office/drawing/2014/main" id="{4DC9CA3A-7D43-4792-8FA9-D85C43EAF55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39" name="TextBox 1338">
          <a:extLst>
            <a:ext uri="{FF2B5EF4-FFF2-40B4-BE49-F238E27FC236}">
              <a16:creationId xmlns:a16="http://schemas.microsoft.com/office/drawing/2014/main" id="{D4ACEDC7-3D28-4745-BA35-DDE94D9BCFB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40" name="TextBox 1339">
          <a:extLst>
            <a:ext uri="{FF2B5EF4-FFF2-40B4-BE49-F238E27FC236}">
              <a16:creationId xmlns:a16="http://schemas.microsoft.com/office/drawing/2014/main" id="{5070CF0E-03A7-41A6-B17E-0D0982783AD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41" name="TextBox 1340">
          <a:extLst>
            <a:ext uri="{FF2B5EF4-FFF2-40B4-BE49-F238E27FC236}">
              <a16:creationId xmlns:a16="http://schemas.microsoft.com/office/drawing/2014/main" id="{8466C9E9-BE67-4605-8AB8-2AE304640BA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42" name="TextBox 1341">
          <a:extLst>
            <a:ext uri="{FF2B5EF4-FFF2-40B4-BE49-F238E27FC236}">
              <a16:creationId xmlns:a16="http://schemas.microsoft.com/office/drawing/2014/main" id="{54CE7F2B-071C-472C-8E66-130C6E867B2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43" name="TextBox 1342">
          <a:extLst>
            <a:ext uri="{FF2B5EF4-FFF2-40B4-BE49-F238E27FC236}">
              <a16:creationId xmlns:a16="http://schemas.microsoft.com/office/drawing/2014/main" id="{5CDC2247-E056-45DD-8718-EA12C9289AE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44" name="TextBox 1343">
          <a:extLst>
            <a:ext uri="{FF2B5EF4-FFF2-40B4-BE49-F238E27FC236}">
              <a16:creationId xmlns:a16="http://schemas.microsoft.com/office/drawing/2014/main" id="{51AD1DB3-C7CD-415D-A37B-A4611F6D7CB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45" name="TextBox 1344">
          <a:extLst>
            <a:ext uri="{FF2B5EF4-FFF2-40B4-BE49-F238E27FC236}">
              <a16:creationId xmlns:a16="http://schemas.microsoft.com/office/drawing/2014/main" id="{582B5C9D-50AA-437E-A158-915169FDF73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46" name="TextBox 1345">
          <a:extLst>
            <a:ext uri="{FF2B5EF4-FFF2-40B4-BE49-F238E27FC236}">
              <a16:creationId xmlns:a16="http://schemas.microsoft.com/office/drawing/2014/main" id="{688F6F62-EAD0-4B3D-A7E9-C5710AF4D47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47" name="TextBox 1346">
          <a:extLst>
            <a:ext uri="{FF2B5EF4-FFF2-40B4-BE49-F238E27FC236}">
              <a16:creationId xmlns:a16="http://schemas.microsoft.com/office/drawing/2014/main" id="{D36A604C-BC0F-4F81-B09D-EABFDC5F901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48" name="TextBox 1347">
          <a:extLst>
            <a:ext uri="{FF2B5EF4-FFF2-40B4-BE49-F238E27FC236}">
              <a16:creationId xmlns:a16="http://schemas.microsoft.com/office/drawing/2014/main" id="{FA9DBA79-83FA-4C66-80E6-C98954F4237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49" name="TextBox 1348">
          <a:extLst>
            <a:ext uri="{FF2B5EF4-FFF2-40B4-BE49-F238E27FC236}">
              <a16:creationId xmlns:a16="http://schemas.microsoft.com/office/drawing/2014/main" id="{7A25DBD9-D13C-433B-94C9-65A91B38968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50" name="TextBox 1349">
          <a:extLst>
            <a:ext uri="{FF2B5EF4-FFF2-40B4-BE49-F238E27FC236}">
              <a16:creationId xmlns:a16="http://schemas.microsoft.com/office/drawing/2014/main" id="{0E9A01CB-8E54-435A-B0C6-86EBE1FA6E5E}"/>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51" name="TextBox 1350">
          <a:extLst>
            <a:ext uri="{FF2B5EF4-FFF2-40B4-BE49-F238E27FC236}">
              <a16:creationId xmlns:a16="http://schemas.microsoft.com/office/drawing/2014/main" id="{61E11246-48AD-4B7A-A2B3-29756111499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52" name="TextBox 1351">
          <a:extLst>
            <a:ext uri="{FF2B5EF4-FFF2-40B4-BE49-F238E27FC236}">
              <a16:creationId xmlns:a16="http://schemas.microsoft.com/office/drawing/2014/main" id="{F265315B-DA88-4D90-9F74-03F24B7FA165}"/>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53" name="TextBox 1352">
          <a:extLst>
            <a:ext uri="{FF2B5EF4-FFF2-40B4-BE49-F238E27FC236}">
              <a16:creationId xmlns:a16="http://schemas.microsoft.com/office/drawing/2014/main" id="{E39FFCFF-7226-4E59-9B72-EE6A545291C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54" name="TextBox 1353">
          <a:extLst>
            <a:ext uri="{FF2B5EF4-FFF2-40B4-BE49-F238E27FC236}">
              <a16:creationId xmlns:a16="http://schemas.microsoft.com/office/drawing/2014/main" id="{D63B8919-6B20-4D64-A143-B86621243CA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55" name="TextBox 1354">
          <a:extLst>
            <a:ext uri="{FF2B5EF4-FFF2-40B4-BE49-F238E27FC236}">
              <a16:creationId xmlns:a16="http://schemas.microsoft.com/office/drawing/2014/main" id="{A5F2E688-3F2E-46AE-9917-410AFC17105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56" name="TextBox 1355">
          <a:extLst>
            <a:ext uri="{FF2B5EF4-FFF2-40B4-BE49-F238E27FC236}">
              <a16:creationId xmlns:a16="http://schemas.microsoft.com/office/drawing/2014/main" id="{F490E5BC-30E6-42D4-AE95-16EACFCDCD8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57" name="TextBox 1356">
          <a:extLst>
            <a:ext uri="{FF2B5EF4-FFF2-40B4-BE49-F238E27FC236}">
              <a16:creationId xmlns:a16="http://schemas.microsoft.com/office/drawing/2014/main" id="{AE4B1008-EBC1-4AF6-9C2B-CCE6FAC53F4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58" name="TextBox 1357">
          <a:extLst>
            <a:ext uri="{FF2B5EF4-FFF2-40B4-BE49-F238E27FC236}">
              <a16:creationId xmlns:a16="http://schemas.microsoft.com/office/drawing/2014/main" id="{2FA0916D-D3B7-4D36-944A-1E2EC1EEC50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59" name="TextBox 1358">
          <a:extLst>
            <a:ext uri="{FF2B5EF4-FFF2-40B4-BE49-F238E27FC236}">
              <a16:creationId xmlns:a16="http://schemas.microsoft.com/office/drawing/2014/main" id="{A66F0A86-F80B-4E77-A033-8EFBD822375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60" name="TextBox 1359">
          <a:extLst>
            <a:ext uri="{FF2B5EF4-FFF2-40B4-BE49-F238E27FC236}">
              <a16:creationId xmlns:a16="http://schemas.microsoft.com/office/drawing/2014/main" id="{9F6FDE23-E19B-4A89-A1C9-296867E3BE0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61" name="TextBox 1360">
          <a:extLst>
            <a:ext uri="{FF2B5EF4-FFF2-40B4-BE49-F238E27FC236}">
              <a16:creationId xmlns:a16="http://schemas.microsoft.com/office/drawing/2014/main" id="{D807A190-4E30-4945-B980-6CF97B11FEB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62" name="TextBox 1361">
          <a:extLst>
            <a:ext uri="{FF2B5EF4-FFF2-40B4-BE49-F238E27FC236}">
              <a16:creationId xmlns:a16="http://schemas.microsoft.com/office/drawing/2014/main" id="{2B733735-C519-4799-AFF8-B06517A346B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63" name="TextBox 1362">
          <a:extLst>
            <a:ext uri="{FF2B5EF4-FFF2-40B4-BE49-F238E27FC236}">
              <a16:creationId xmlns:a16="http://schemas.microsoft.com/office/drawing/2014/main" id="{6B1FC368-846F-4839-A2A7-39F69BAAA6F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64" name="TextBox 1363">
          <a:extLst>
            <a:ext uri="{FF2B5EF4-FFF2-40B4-BE49-F238E27FC236}">
              <a16:creationId xmlns:a16="http://schemas.microsoft.com/office/drawing/2014/main" id="{70B2D490-340A-4733-86C7-B8274984B7D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65" name="TextBox 1364">
          <a:extLst>
            <a:ext uri="{FF2B5EF4-FFF2-40B4-BE49-F238E27FC236}">
              <a16:creationId xmlns:a16="http://schemas.microsoft.com/office/drawing/2014/main" id="{481DD25D-7B52-4705-B9A9-44401138246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66" name="TextBox 1365">
          <a:extLst>
            <a:ext uri="{FF2B5EF4-FFF2-40B4-BE49-F238E27FC236}">
              <a16:creationId xmlns:a16="http://schemas.microsoft.com/office/drawing/2014/main" id="{5AE7EBF8-6896-462D-B11F-28BC0B15B96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67" name="TextBox 1366">
          <a:extLst>
            <a:ext uri="{FF2B5EF4-FFF2-40B4-BE49-F238E27FC236}">
              <a16:creationId xmlns:a16="http://schemas.microsoft.com/office/drawing/2014/main" id="{26BF7713-488C-4040-B85E-6BF2D6AC7E9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68" name="TextBox 1367">
          <a:extLst>
            <a:ext uri="{FF2B5EF4-FFF2-40B4-BE49-F238E27FC236}">
              <a16:creationId xmlns:a16="http://schemas.microsoft.com/office/drawing/2014/main" id="{1A7E8F37-AD34-435C-9FF5-364FC2230C2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69" name="TextBox 1368">
          <a:extLst>
            <a:ext uri="{FF2B5EF4-FFF2-40B4-BE49-F238E27FC236}">
              <a16:creationId xmlns:a16="http://schemas.microsoft.com/office/drawing/2014/main" id="{6DAD7D7E-96A3-4114-A63F-1137B7A6569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70" name="TextBox 1369">
          <a:extLst>
            <a:ext uri="{FF2B5EF4-FFF2-40B4-BE49-F238E27FC236}">
              <a16:creationId xmlns:a16="http://schemas.microsoft.com/office/drawing/2014/main" id="{CC799003-F481-4C96-AE3E-8A2E05CA8F7F}"/>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71" name="TextBox 1370">
          <a:extLst>
            <a:ext uri="{FF2B5EF4-FFF2-40B4-BE49-F238E27FC236}">
              <a16:creationId xmlns:a16="http://schemas.microsoft.com/office/drawing/2014/main" id="{BCE47356-4D1B-487B-B5A3-BC47C91B26B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72" name="TextBox 1371">
          <a:extLst>
            <a:ext uri="{FF2B5EF4-FFF2-40B4-BE49-F238E27FC236}">
              <a16:creationId xmlns:a16="http://schemas.microsoft.com/office/drawing/2014/main" id="{F584B1C8-90E6-4AAB-91A8-4A94A99D179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73" name="TextBox 1372">
          <a:extLst>
            <a:ext uri="{FF2B5EF4-FFF2-40B4-BE49-F238E27FC236}">
              <a16:creationId xmlns:a16="http://schemas.microsoft.com/office/drawing/2014/main" id="{5794527C-1520-4AC9-8183-8FDBB757BCA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74" name="TextBox 1373">
          <a:extLst>
            <a:ext uri="{FF2B5EF4-FFF2-40B4-BE49-F238E27FC236}">
              <a16:creationId xmlns:a16="http://schemas.microsoft.com/office/drawing/2014/main" id="{019F3A6C-2960-41B8-BB06-543C6660E48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75" name="TextBox 1374">
          <a:extLst>
            <a:ext uri="{FF2B5EF4-FFF2-40B4-BE49-F238E27FC236}">
              <a16:creationId xmlns:a16="http://schemas.microsoft.com/office/drawing/2014/main" id="{F8CD8C25-FAEE-4482-9F83-05C728D2BCA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76" name="TextBox 1375">
          <a:extLst>
            <a:ext uri="{FF2B5EF4-FFF2-40B4-BE49-F238E27FC236}">
              <a16:creationId xmlns:a16="http://schemas.microsoft.com/office/drawing/2014/main" id="{2F073AEE-7B7B-490B-AD38-9E4BC4BC553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77" name="TextBox 1376">
          <a:extLst>
            <a:ext uri="{FF2B5EF4-FFF2-40B4-BE49-F238E27FC236}">
              <a16:creationId xmlns:a16="http://schemas.microsoft.com/office/drawing/2014/main" id="{0A65EF69-E04D-45D0-A92B-20741A2C9A9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78" name="TextBox 1377">
          <a:extLst>
            <a:ext uri="{FF2B5EF4-FFF2-40B4-BE49-F238E27FC236}">
              <a16:creationId xmlns:a16="http://schemas.microsoft.com/office/drawing/2014/main" id="{0009FDE5-325A-438A-B3B2-53A95A35E5E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79" name="TextBox 1378">
          <a:extLst>
            <a:ext uri="{FF2B5EF4-FFF2-40B4-BE49-F238E27FC236}">
              <a16:creationId xmlns:a16="http://schemas.microsoft.com/office/drawing/2014/main" id="{B1FB4EC6-2E98-4D7C-B312-7DE097E2630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80" name="TextBox 1379">
          <a:extLst>
            <a:ext uri="{FF2B5EF4-FFF2-40B4-BE49-F238E27FC236}">
              <a16:creationId xmlns:a16="http://schemas.microsoft.com/office/drawing/2014/main" id="{E66B9D43-628C-40CE-9201-D0EB335F561A}"/>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81" name="TextBox 1380">
          <a:extLst>
            <a:ext uri="{FF2B5EF4-FFF2-40B4-BE49-F238E27FC236}">
              <a16:creationId xmlns:a16="http://schemas.microsoft.com/office/drawing/2014/main" id="{ECBDDD33-E30B-4373-8A7E-9F937678D48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82" name="TextBox 1381">
          <a:extLst>
            <a:ext uri="{FF2B5EF4-FFF2-40B4-BE49-F238E27FC236}">
              <a16:creationId xmlns:a16="http://schemas.microsoft.com/office/drawing/2014/main" id="{FEA7309C-32A9-41EF-9109-E1F3DF2A038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83" name="TextBox 1382">
          <a:extLst>
            <a:ext uri="{FF2B5EF4-FFF2-40B4-BE49-F238E27FC236}">
              <a16:creationId xmlns:a16="http://schemas.microsoft.com/office/drawing/2014/main" id="{077A719E-232B-4484-AB78-A4064D041E3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84" name="TextBox 1383">
          <a:extLst>
            <a:ext uri="{FF2B5EF4-FFF2-40B4-BE49-F238E27FC236}">
              <a16:creationId xmlns:a16="http://schemas.microsoft.com/office/drawing/2014/main" id="{4AE0D16B-0E2C-45FD-9CE4-25A92D1B0E6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85" name="TextBox 1384">
          <a:extLst>
            <a:ext uri="{FF2B5EF4-FFF2-40B4-BE49-F238E27FC236}">
              <a16:creationId xmlns:a16="http://schemas.microsoft.com/office/drawing/2014/main" id="{FA4A5E77-41E2-44E2-9F9C-1D5490A0F6B1}"/>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86" name="TextBox 1385">
          <a:extLst>
            <a:ext uri="{FF2B5EF4-FFF2-40B4-BE49-F238E27FC236}">
              <a16:creationId xmlns:a16="http://schemas.microsoft.com/office/drawing/2014/main" id="{F1060A11-1457-4C89-ABDF-3DF583CD2A8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87" name="TextBox 1386">
          <a:extLst>
            <a:ext uri="{FF2B5EF4-FFF2-40B4-BE49-F238E27FC236}">
              <a16:creationId xmlns:a16="http://schemas.microsoft.com/office/drawing/2014/main" id="{4050D6B5-5BBA-4732-B657-CD069D26311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88" name="TextBox 1387">
          <a:extLst>
            <a:ext uri="{FF2B5EF4-FFF2-40B4-BE49-F238E27FC236}">
              <a16:creationId xmlns:a16="http://schemas.microsoft.com/office/drawing/2014/main" id="{3E57529F-DB3C-4B2E-A31F-381C299A3294}"/>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89" name="TextBox 1388">
          <a:extLst>
            <a:ext uri="{FF2B5EF4-FFF2-40B4-BE49-F238E27FC236}">
              <a16:creationId xmlns:a16="http://schemas.microsoft.com/office/drawing/2014/main" id="{05C0D898-A2C6-4B26-9A4C-236392C397F9}"/>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90" name="TextBox 1389">
          <a:extLst>
            <a:ext uri="{FF2B5EF4-FFF2-40B4-BE49-F238E27FC236}">
              <a16:creationId xmlns:a16="http://schemas.microsoft.com/office/drawing/2014/main" id="{25D0052B-9A22-4A75-911A-3A888544F17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91" name="TextBox 1390">
          <a:extLst>
            <a:ext uri="{FF2B5EF4-FFF2-40B4-BE49-F238E27FC236}">
              <a16:creationId xmlns:a16="http://schemas.microsoft.com/office/drawing/2014/main" id="{42506F13-5EE5-4736-AC2A-A8E9C4DF1D20}"/>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92" name="TextBox 1391">
          <a:extLst>
            <a:ext uri="{FF2B5EF4-FFF2-40B4-BE49-F238E27FC236}">
              <a16:creationId xmlns:a16="http://schemas.microsoft.com/office/drawing/2014/main" id="{99DE2D8F-3757-42A5-AF39-25BFC9FCD9E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93" name="TextBox 1392">
          <a:extLst>
            <a:ext uri="{FF2B5EF4-FFF2-40B4-BE49-F238E27FC236}">
              <a16:creationId xmlns:a16="http://schemas.microsoft.com/office/drawing/2014/main" id="{B5F4DF20-4A78-4ADF-86D7-A1D4E1520BE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94" name="TextBox 1393">
          <a:extLst>
            <a:ext uri="{FF2B5EF4-FFF2-40B4-BE49-F238E27FC236}">
              <a16:creationId xmlns:a16="http://schemas.microsoft.com/office/drawing/2014/main" id="{EC0937E0-B323-461C-A232-ABCE64D12D86}"/>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95" name="TextBox 1394">
          <a:extLst>
            <a:ext uri="{FF2B5EF4-FFF2-40B4-BE49-F238E27FC236}">
              <a16:creationId xmlns:a16="http://schemas.microsoft.com/office/drawing/2014/main" id="{1E4C0C4D-433A-493C-A424-39C4365567ED}"/>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96" name="TextBox 1395">
          <a:extLst>
            <a:ext uri="{FF2B5EF4-FFF2-40B4-BE49-F238E27FC236}">
              <a16:creationId xmlns:a16="http://schemas.microsoft.com/office/drawing/2014/main" id="{FE98179C-20B5-4AB1-B858-3A71A852A207}"/>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97" name="TextBox 1396">
          <a:extLst>
            <a:ext uri="{FF2B5EF4-FFF2-40B4-BE49-F238E27FC236}">
              <a16:creationId xmlns:a16="http://schemas.microsoft.com/office/drawing/2014/main" id="{89943F68-5C71-4AA0-AAAD-C4A306456CCB}"/>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98" name="TextBox 1397">
          <a:extLst>
            <a:ext uri="{FF2B5EF4-FFF2-40B4-BE49-F238E27FC236}">
              <a16:creationId xmlns:a16="http://schemas.microsoft.com/office/drawing/2014/main" id="{0BF8A62A-F34C-4AA9-8A03-753E1BDBD2AC}"/>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399" name="TextBox 1398">
          <a:extLst>
            <a:ext uri="{FF2B5EF4-FFF2-40B4-BE49-F238E27FC236}">
              <a16:creationId xmlns:a16="http://schemas.microsoft.com/office/drawing/2014/main" id="{2C2421D2-EB7F-4414-B6C0-003DE043C238}"/>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400" name="TextBox 1399">
          <a:extLst>
            <a:ext uri="{FF2B5EF4-FFF2-40B4-BE49-F238E27FC236}">
              <a16:creationId xmlns:a16="http://schemas.microsoft.com/office/drawing/2014/main" id="{96C99CC8-C24B-41DF-AD4B-DB914FA1612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0</xdr:row>
      <xdr:rowOff>0</xdr:rowOff>
    </xdr:from>
    <xdr:ext cx="65" cy="172227"/>
    <xdr:sp macro="" textlink="">
      <xdr:nvSpPr>
        <xdr:cNvPr id="1401" name="TextBox 1400">
          <a:extLst>
            <a:ext uri="{FF2B5EF4-FFF2-40B4-BE49-F238E27FC236}">
              <a16:creationId xmlns:a16="http://schemas.microsoft.com/office/drawing/2014/main" id="{491A2431-811D-4983-A06C-1AA6BC626EE2}"/>
            </a:ext>
          </a:extLst>
        </xdr:cNvPr>
        <xdr:cNvSpPr txBox="1"/>
      </xdr:nvSpPr>
      <xdr:spPr>
        <a:xfrm>
          <a:off x="8507941" y="200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02" name="TextBox 1401">
          <a:extLst>
            <a:ext uri="{FF2B5EF4-FFF2-40B4-BE49-F238E27FC236}">
              <a16:creationId xmlns:a16="http://schemas.microsoft.com/office/drawing/2014/main" id="{26ED08EF-F09E-4160-BC29-EFFEE8B791EE}"/>
            </a:ext>
          </a:extLst>
        </xdr:cNvPr>
        <xdr:cNvSpPr txBox="1"/>
      </xdr:nvSpPr>
      <xdr:spPr>
        <a:xfrm>
          <a:off x="5269441" y="101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03" name="TextBox 1402">
          <a:extLst>
            <a:ext uri="{FF2B5EF4-FFF2-40B4-BE49-F238E27FC236}">
              <a16:creationId xmlns:a16="http://schemas.microsoft.com/office/drawing/2014/main" id="{43EBC8AA-0779-4D7A-A01A-4EBE28B070A1}"/>
            </a:ext>
          </a:extLst>
        </xdr:cNvPr>
        <xdr:cNvSpPr txBox="1"/>
      </xdr:nvSpPr>
      <xdr:spPr>
        <a:xfrm>
          <a:off x="5269441" y="101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04" name="TextBox 1403">
          <a:extLst>
            <a:ext uri="{FF2B5EF4-FFF2-40B4-BE49-F238E27FC236}">
              <a16:creationId xmlns:a16="http://schemas.microsoft.com/office/drawing/2014/main" id="{04C5C238-285F-42A6-A70E-B3DBC8F7CC62}"/>
            </a:ext>
          </a:extLst>
        </xdr:cNvPr>
        <xdr:cNvSpPr txBox="1"/>
      </xdr:nvSpPr>
      <xdr:spPr>
        <a:xfrm>
          <a:off x="5269441" y="101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05" name="TextBox 1404">
          <a:extLst>
            <a:ext uri="{FF2B5EF4-FFF2-40B4-BE49-F238E27FC236}">
              <a16:creationId xmlns:a16="http://schemas.microsoft.com/office/drawing/2014/main" id="{E2B9313B-F0A7-4611-AAE8-B57A99B8BEF7}"/>
            </a:ext>
          </a:extLst>
        </xdr:cNvPr>
        <xdr:cNvSpPr txBox="1"/>
      </xdr:nvSpPr>
      <xdr:spPr>
        <a:xfrm>
          <a:off x="5269441" y="101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06" name="TextBox 1405">
          <a:extLst>
            <a:ext uri="{FF2B5EF4-FFF2-40B4-BE49-F238E27FC236}">
              <a16:creationId xmlns:a16="http://schemas.microsoft.com/office/drawing/2014/main" id="{97F52D58-D8F2-4B04-9719-6D834F5491BD}"/>
            </a:ext>
          </a:extLst>
        </xdr:cNvPr>
        <xdr:cNvSpPr txBox="1"/>
      </xdr:nvSpPr>
      <xdr:spPr>
        <a:xfrm>
          <a:off x="5269441" y="101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07" name="TextBox 1406">
          <a:extLst>
            <a:ext uri="{FF2B5EF4-FFF2-40B4-BE49-F238E27FC236}">
              <a16:creationId xmlns:a16="http://schemas.microsoft.com/office/drawing/2014/main" id="{F5AA1EA0-F2A1-4CF7-9603-D7C448EE4EA7}"/>
            </a:ext>
          </a:extLst>
        </xdr:cNvPr>
        <xdr:cNvSpPr txBox="1"/>
      </xdr:nvSpPr>
      <xdr:spPr>
        <a:xfrm>
          <a:off x="5269441" y="101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08" name="TextBox 1407">
          <a:extLst>
            <a:ext uri="{FF2B5EF4-FFF2-40B4-BE49-F238E27FC236}">
              <a16:creationId xmlns:a16="http://schemas.microsoft.com/office/drawing/2014/main" id="{CBDA9125-9F9D-4E57-957F-8F66DB27E13F}"/>
            </a:ext>
          </a:extLst>
        </xdr:cNvPr>
        <xdr:cNvSpPr txBox="1"/>
      </xdr:nvSpPr>
      <xdr:spPr>
        <a:xfrm>
          <a:off x="5269441" y="101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09" name="TextBox 1408">
          <a:extLst>
            <a:ext uri="{FF2B5EF4-FFF2-40B4-BE49-F238E27FC236}">
              <a16:creationId xmlns:a16="http://schemas.microsoft.com/office/drawing/2014/main" id="{B3267934-0ADB-4BA7-A371-919A0F678D16}"/>
            </a:ext>
          </a:extLst>
        </xdr:cNvPr>
        <xdr:cNvSpPr txBox="1"/>
      </xdr:nvSpPr>
      <xdr:spPr>
        <a:xfrm>
          <a:off x="5269441" y="101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10" name="TextBox 1409">
          <a:extLst>
            <a:ext uri="{FF2B5EF4-FFF2-40B4-BE49-F238E27FC236}">
              <a16:creationId xmlns:a16="http://schemas.microsoft.com/office/drawing/2014/main" id="{FBF35840-5DC0-4722-B79C-51143A16F996}"/>
            </a:ext>
          </a:extLst>
        </xdr:cNvPr>
        <xdr:cNvSpPr txBox="1"/>
      </xdr:nvSpPr>
      <xdr:spPr>
        <a:xfrm>
          <a:off x="5269441" y="101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11" name="TextBox 1410">
          <a:extLst>
            <a:ext uri="{FF2B5EF4-FFF2-40B4-BE49-F238E27FC236}">
              <a16:creationId xmlns:a16="http://schemas.microsoft.com/office/drawing/2014/main" id="{F9AB5FA7-9DBD-42A3-958D-A495FEDF77F3}"/>
            </a:ext>
          </a:extLst>
        </xdr:cNvPr>
        <xdr:cNvSpPr txBox="1"/>
      </xdr:nvSpPr>
      <xdr:spPr>
        <a:xfrm>
          <a:off x="5269441" y="101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12" name="TextBox 1411">
          <a:extLst>
            <a:ext uri="{FF2B5EF4-FFF2-40B4-BE49-F238E27FC236}">
              <a16:creationId xmlns:a16="http://schemas.microsoft.com/office/drawing/2014/main" id="{92EFB98B-8D8F-459D-ADD6-E07E0C1132F7}"/>
            </a:ext>
          </a:extLst>
        </xdr:cNvPr>
        <xdr:cNvSpPr txBox="1"/>
      </xdr:nvSpPr>
      <xdr:spPr>
        <a:xfrm>
          <a:off x="5269441" y="644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13" name="TextBox 1412">
          <a:extLst>
            <a:ext uri="{FF2B5EF4-FFF2-40B4-BE49-F238E27FC236}">
              <a16:creationId xmlns:a16="http://schemas.microsoft.com/office/drawing/2014/main" id="{BC4EB87C-2F93-4252-B06F-54A83A823188}"/>
            </a:ext>
          </a:extLst>
        </xdr:cNvPr>
        <xdr:cNvSpPr txBox="1"/>
      </xdr:nvSpPr>
      <xdr:spPr>
        <a:xfrm>
          <a:off x="5269441" y="644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14" name="TextBox 1413">
          <a:extLst>
            <a:ext uri="{FF2B5EF4-FFF2-40B4-BE49-F238E27FC236}">
              <a16:creationId xmlns:a16="http://schemas.microsoft.com/office/drawing/2014/main" id="{08D265C6-0581-434A-99E5-CBF6F2A84D95}"/>
            </a:ext>
          </a:extLst>
        </xdr:cNvPr>
        <xdr:cNvSpPr txBox="1"/>
      </xdr:nvSpPr>
      <xdr:spPr>
        <a:xfrm>
          <a:off x="5269441" y="644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15" name="TextBox 1414">
          <a:extLst>
            <a:ext uri="{FF2B5EF4-FFF2-40B4-BE49-F238E27FC236}">
              <a16:creationId xmlns:a16="http://schemas.microsoft.com/office/drawing/2014/main" id="{F83AAAB3-EF30-4FA4-BF7D-F42AD196BF39}"/>
            </a:ext>
          </a:extLst>
        </xdr:cNvPr>
        <xdr:cNvSpPr txBox="1"/>
      </xdr:nvSpPr>
      <xdr:spPr>
        <a:xfrm>
          <a:off x="5269441" y="644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16" name="TextBox 1415">
          <a:extLst>
            <a:ext uri="{FF2B5EF4-FFF2-40B4-BE49-F238E27FC236}">
              <a16:creationId xmlns:a16="http://schemas.microsoft.com/office/drawing/2014/main" id="{AD0EF388-D868-47ED-BB40-3ED2AC94B964}"/>
            </a:ext>
          </a:extLst>
        </xdr:cNvPr>
        <xdr:cNvSpPr txBox="1"/>
      </xdr:nvSpPr>
      <xdr:spPr>
        <a:xfrm>
          <a:off x="5269441" y="644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17" name="TextBox 1416">
          <a:extLst>
            <a:ext uri="{FF2B5EF4-FFF2-40B4-BE49-F238E27FC236}">
              <a16:creationId xmlns:a16="http://schemas.microsoft.com/office/drawing/2014/main" id="{68BDF01D-E8A0-4877-8E5C-C340FC151D30}"/>
            </a:ext>
          </a:extLst>
        </xdr:cNvPr>
        <xdr:cNvSpPr txBox="1"/>
      </xdr:nvSpPr>
      <xdr:spPr>
        <a:xfrm>
          <a:off x="5269441" y="644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18" name="TextBox 1417">
          <a:extLst>
            <a:ext uri="{FF2B5EF4-FFF2-40B4-BE49-F238E27FC236}">
              <a16:creationId xmlns:a16="http://schemas.microsoft.com/office/drawing/2014/main" id="{8FA1B8E8-6DBE-420C-9B66-33E428B7C5B5}"/>
            </a:ext>
          </a:extLst>
        </xdr:cNvPr>
        <xdr:cNvSpPr txBox="1"/>
      </xdr:nvSpPr>
      <xdr:spPr>
        <a:xfrm>
          <a:off x="5269441" y="644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19" name="TextBox 1418">
          <a:extLst>
            <a:ext uri="{FF2B5EF4-FFF2-40B4-BE49-F238E27FC236}">
              <a16:creationId xmlns:a16="http://schemas.microsoft.com/office/drawing/2014/main" id="{6506EF0F-50FE-449C-B87C-5E339A26ABFB}"/>
            </a:ext>
          </a:extLst>
        </xdr:cNvPr>
        <xdr:cNvSpPr txBox="1"/>
      </xdr:nvSpPr>
      <xdr:spPr>
        <a:xfrm>
          <a:off x="5269441" y="644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20" name="TextBox 1419">
          <a:extLst>
            <a:ext uri="{FF2B5EF4-FFF2-40B4-BE49-F238E27FC236}">
              <a16:creationId xmlns:a16="http://schemas.microsoft.com/office/drawing/2014/main" id="{17B41C4D-60CF-4084-A46B-2CECCEC6200D}"/>
            </a:ext>
          </a:extLst>
        </xdr:cNvPr>
        <xdr:cNvSpPr txBox="1"/>
      </xdr:nvSpPr>
      <xdr:spPr>
        <a:xfrm>
          <a:off x="5269441" y="644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21" name="TextBox 1420">
          <a:extLst>
            <a:ext uri="{FF2B5EF4-FFF2-40B4-BE49-F238E27FC236}">
              <a16:creationId xmlns:a16="http://schemas.microsoft.com/office/drawing/2014/main" id="{03A1729F-FD2A-48E4-B111-BA21AA38F4D0}"/>
            </a:ext>
          </a:extLst>
        </xdr:cNvPr>
        <xdr:cNvSpPr txBox="1"/>
      </xdr:nvSpPr>
      <xdr:spPr>
        <a:xfrm>
          <a:off x="5269441" y="6448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22" name="TextBox 1421">
          <a:extLst>
            <a:ext uri="{FF2B5EF4-FFF2-40B4-BE49-F238E27FC236}">
              <a16:creationId xmlns:a16="http://schemas.microsoft.com/office/drawing/2014/main" id="{95E7BB35-EBE0-467D-9C36-A2AE4D4D7FAA}"/>
            </a:ext>
          </a:extLst>
        </xdr:cNvPr>
        <xdr:cNvSpPr txBox="1"/>
      </xdr:nvSpPr>
      <xdr:spPr>
        <a:xfrm>
          <a:off x="5269441" y="2126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23" name="TextBox 1422">
          <a:extLst>
            <a:ext uri="{FF2B5EF4-FFF2-40B4-BE49-F238E27FC236}">
              <a16:creationId xmlns:a16="http://schemas.microsoft.com/office/drawing/2014/main" id="{56D984D4-D58A-4AD6-9D9F-8690AA719F79}"/>
            </a:ext>
          </a:extLst>
        </xdr:cNvPr>
        <xdr:cNvSpPr txBox="1"/>
      </xdr:nvSpPr>
      <xdr:spPr>
        <a:xfrm>
          <a:off x="5269441" y="2126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24" name="TextBox 1423">
          <a:extLst>
            <a:ext uri="{FF2B5EF4-FFF2-40B4-BE49-F238E27FC236}">
              <a16:creationId xmlns:a16="http://schemas.microsoft.com/office/drawing/2014/main" id="{79972EB6-94C8-4173-ABA0-3D399DFB29AC}"/>
            </a:ext>
          </a:extLst>
        </xdr:cNvPr>
        <xdr:cNvSpPr txBox="1"/>
      </xdr:nvSpPr>
      <xdr:spPr>
        <a:xfrm>
          <a:off x="5269441" y="2126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25" name="TextBox 1424">
          <a:extLst>
            <a:ext uri="{FF2B5EF4-FFF2-40B4-BE49-F238E27FC236}">
              <a16:creationId xmlns:a16="http://schemas.microsoft.com/office/drawing/2014/main" id="{E33EFC37-D499-4504-8CFC-F074B82445A9}"/>
            </a:ext>
          </a:extLst>
        </xdr:cNvPr>
        <xdr:cNvSpPr txBox="1"/>
      </xdr:nvSpPr>
      <xdr:spPr>
        <a:xfrm>
          <a:off x="5269441" y="2126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26" name="TextBox 1425">
          <a:extLst>
            <a:ext uri="{FF2B5EF4-FFF2-40B4-BE49-F238E27FC236}">
              <a16:creationId xmlns:a16="http://schemas.microsoft.com/office/drawing/2014/main" id="{DA51B51A-9AC2-4A1C-9F12-4BF5E40C2658}"/>
            </a:ext>
          </a:extLst>
        </xdr:cNvPr>
        <xdr:cNvSpPr txBox="1"/>
      </xdr:nvSpPr>
      <xdr:spPr>
        <a:xfrm>
          <a:off x="5269441" y="2126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27" name="TextBox 1426">
          <a:extLst>
            <a:ext uri="{FF2B5EF4-FFF2-40B4-BE49-F238E27FC236}">
              <a16:creationId xmlns:a16="http://schemas.microsoft.com/office/drawing/2014/main" id="{2E6A5FB8-3996-4127-B4D9-EAB07BE1E24E}"/>
            </a:ext>
          </a:extLst>
        </xdr:cNvPr>
        <xdr:cNvSpPr txBox="1"/>
      </xdr:nvSpPr>
      <xdr:spPr>
        <a:xfrm>
          <a:off x="5269441" y="2126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28" name="TextBox 1427">
          <a:extLst>
            <a:ext uri="{FF2B5EF4-FFF2-40B4-BE49-F238E27FC236}">
              <a16:creationId xmlns:a16="http://schemas.microsoft.com/office/drawing/2014/main" id="{A7223D37-55F3-4FDF-97E1-148315E26442}"/>
            </a:ext>
          </a:extLst>
        </xdr:cNvPr>
        <xdr:cNvSpPr txBox="1"/>
      </xdr:nvSpPr>
      <xdr:spPr>
        <a:xfrm>
          <a:off x="5269441" y="2126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29" name="TextBox 1428">
          <a:extLst>
            <a:ext uri="{FF2B5EF4-FFF2-40B4-BE49-F238E27FC236}">
              <a16:creationId xmlns:a16="http://schemas.microsoft.com/office/drawing/2014/main" id="{256AEC9A-131A-4140-9407-31F97A4AE222}"/>
            </a:ext>
          </a:extLst>
        </xdr:cNvPr>
        <xdr:cNvSpPr txBox="1"/>
      </xdr:nvSpPr>
      <xdr:spPr>
        <a:xfrm>
          <a:off x="5269441" y="2126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30" name="TextBox 1429">
          <a:extLst>
            <a:ext uri="{FF2B5EF4-FFF2-40B4-BE49-F238E27FC236}">
              <a16:creationId xmlns:a16="http://schemas.microsoft.com/office/drawing/2014/main" id="{F7355E2B-0DDA-4BE4-8B66-FB2D974A721D}"/>
            </a:ext>
          </a:extLst>
        </xdr:cNvPr>
        <xdr:cNvSpPr txBox="1"/>
      </xdr:nvSpPr>
      <xdr:spPr>
        <a:xfrm>
          <a:off x="5269441" y="2126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31" name="TextBox 1430">
          <a:extLst>
            <a:ext uri="{FF2B5EF4-FFF2-40B4-BE49-F238E27FC236}">
              <a16:creationId xmlns:a16="http://schemas.microsoft.com/office/drawing/2014/main" id="{276967F0-9A7A-4C14-A2E8-69A283DB9438}"/>
            </a:ext>
          </a:extLst>
        </xdr:cNvPr>
        <xdr:cNvSpPr txBox="1"/>
      </xdr:nvSpPr>
      <xdr:spPr>
        <a:xfrm>
          <a:off x="5269441" y="2126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32" name="TextBox 1431">
          <a:extLst>
            <a:ext uri="{FF2B5EF4-FFF2-40B4-BE49-F238E27FC236}">
              <a16:creationId xmlns:a16="http://schemas.microsoft.com/office/drawing/2014/main" id="{F0290294-BAC4-44AE-ACEC-384EF95160FD}"/>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33" name="TextBox 1432">
          <a:extLst>
            <a:ext uri="{FF2B5EF4-FFF2-40B4-BE49-F238E27FC236}">
              <a16:creationId xmlns:a16="http://schemas.microsoft.com/office/drawing/2014/main" id="{1B2EFFCF-CC5E-4FE0-B6DF-34C94BC3AE1E}"/>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34" name="TextBox 1433">
          <a:extLst>
            <a:ext uri="{FF2B5EF4-FFF2-40B4-BE49-F238E27FC236}">
              <a16:creationId xmlns:a16="http://schemas.microsoft.com/office/drawing/2014/main" id="{2F156C38-2BEE-41FD-9892-A5D0669E897D}"/>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35" name="TextBox 1434">
          <a:extLst>
            <a:ext uri="{FF2B5EF4-FFF2-40B4-BE49-F238E27FC236}">
              <a16:creationId xmlns:a16="http://schemas.microsoft.com/office/drawing/2014/main" id="{01E8FCEC-6212-4F13-8A36-6EB117F9C4CB}"/>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36" name="TextBox 1435">
          <a:extLst>
            <a:ext uri="{FF2B5EF4-FFF2-40B4-BE49-F238E27FC236}">
              <a16:creationId xmlns:a16="http://schemas.microsoft.com/office/drawing/2014/main" id="{23905C02-54F0-4396-AC7E-9F7229110E4C}"/>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37" name="TextBox 1436">
          <a:extLst>
            <a:ext uri="{FF2B5EF4-FFF2-40B4-BE49-F238E27FC236}">
              <a16:creationId xmlns:a16="http://schemas.microsoft.com/office/drawing/2014/main" id="{939A58E3-8ED1-4606-8AF6-2F1E01C5E472}"/>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38" name="TextBox 1437">
          <a:extLst>
            <a:ext uri="{FF2B5EF4-FFF2-40B4-BE49-F238E27FC236}">
              <a16:creationId xmlns:a16="http://schemas.microsoft.com/office/drawing/2014/main" id="{4CB4EB5C-30DF-41BE-A69C-2709987A57C7}"/>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39" name="TextBox 1438">
          <a:extLst>
            <a:ext uri="{FF2B5EF4-FFF2-40B4-BE49-F238E27FC236}">
              <a16:creationId xmlns:a16="http://schemas.microsoft.com/office/drawing/2014/main" id="{7DC3BACF-40C6-4F02-A60F-6240B2CE563D}"/>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40" name="TextBox 1439">
          <a:extLst>
            <a:ext uri="{FF2B5EF4-FFF2-40B4-BE49-F238E27FC236}">
              <a16:creationId xmlns:a16="http://schemas.microsoft.com/office/drawing/2014/main" id="{17385697-083F-4F8A-BDDF-B167C8719C45}"/>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41" name="TextBox 1440">
          <a:extLst>
            <a:ext uri="{FF2B5EF4-FFF2-40B4-BE49-F238E27FC236}">
              <a16:creationId xmlns:a16="http://schemas.microsoft.com/office/drawing/2014/main" id="{7C3ADC9E-03D2-453F-AB83-570447C8AB8E}"/>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42" name="TextBox 1441">
          <a:extLst>
            <a:ext uri="{FF2B5EF4-FFF2-40B4-BE49-F238E27FC236}">
              <a16:creationId xmlns:a16="http://schemas.microsoft.com/office/drawing/2014/main" id="{4CB2145C-2549-4F45-AAA8-5733929A638E}"/>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43" name="TextBox 1442">
          <a:extLst>
            <a:ext uri="{FF2B5EF4-FFF2-40B4-BE49-F238E27FC236}">
              <a16:creationId xmlns:a16="http://schemas.microsoft.com/office/drawing/2014/main" id="{67BCD78E-1BBB-4194-BC64-B102A0169400}"/>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44" name="TextBox 1443">
          <a:extLst>
            <a:ext uri="{FF2B5EF4-FFF2-40B4-BE49-F238E27FC236}">
              <a16:creationId xmlns:a16="http://schemas.microsoft.com/office/drawing/2014/main" id="{FAEF60F9-7C54-4FD9-B499-DE0EC391E773}"/>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45" name="TextBox 1444">
          <a:extLst>
            <a:ext uri="{FF2B5EF4-FFF2-40B4-BE49-F238E27FC236}">
              <a16:creationId xmlns:a16="http://schemas.microsoft.com/office/drawing/2014/main" id="{A7B925EC-738E-4507-A6D4-2698718424D4}"/>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46" name="TextBox 1445">
          <a:extLst>
            <a:ext uri="{FF2B5EF4-FFF2-40B4-BE49-F238E27FC236}">
              <a16:creationId xmlns:a16="http://schemas.microsoft.com/office/drawing/2014/main" id="{4C1BBD92-17C6-40D6-8F4A-3710168E5A5C}"/>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47" name="TextBox 1446">
          <a:extLst>
            <a:ext uri="{FF2B5EF4-FFF2-40B4-BE49-F238E27FC236}">
              <a16:creationId xmlns:a16="http://schemas.microsoft.com/office/drawing/2014/main" id="{42461B3B-D055-4E1F-94D0-B5E8A1CBF060}"/>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48" name="TextBox 1447">
          <a:extLst>
            <a:ext uri="{FF2B5EF4-FFF2-40B4-BE49-F238E27FC236}">
              <a16:creationId xmlns:a16="http://schemas.microsoft.com/office/drawing/2014/main" id="{12E092FE-F138-4BCD-A246-7112D0D0C70E}"/>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49" name="TextBox 1448">
          <a:extLst>
            <a:ext uri="{FF2B5EF4-FFF2-40B4-BE49-F238E27FC236}">
              <a16:creationId xmlns:a16="http://schemas.microsoft.com/office/drawing/2014/main" id="{039BCBBA-0350-4F72-8B5B-F155F7ED2ABF}"/>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50" name="TextBox 1449">
          <a:extLst>
            <a:ext uri="{FF2B5EF4-FFF2-40B4-BE49-F238E27FC236}">
              <a16:creationId xmlns:a16="http://schemas.microsoft.com/office/drawing/2014/main" id="{C2E1D48B-1FAA-4C8E-9FF7-EA38DFB57465}"/>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51" name="TextBox 1450">
          <a:extLst>
            <a:ext uri="{FF2B5EF4-FFF2-40B4-BE49-F238E27FC236}">
              <a16:creationId xmlns:a16="http://schemas.microsoft.com/office/drawing/2014/main" id="{DD389386-0E07-44E4-BFB9-E7846F268773}"/>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52" name="TextBox 1451">
          <a:extLst>
            <a:ext uri="{FF2B5EF4-FFF2-40B4-BE49-F238E27FC236}">
              <a16:creationId xmlns:a16="http://schemas.microsoft.com/office/drawing/2014/main" id="{78FB2805-337B-47FE-9892-CFD09AC72FE8}"/>
            </a:ext>
          </a:extLst>
        </xdr:cNvPr>
        <xdr:cNvSpPr txBox="1"/>
      </xdr:nvSpPr>
      <xdr:spPr>
        <a:xfrm>
          <a:off x="5269441" y="2026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53" name="TextBox 1452">
          <a:extLst>
            <a:ext uri="{FF2B5EF4-FFF2-40B4-BE49-F238E27FC236}">
              <a16:creationId xmlns:a16="http://schemas.microsoft.com/office/drawing/2014/main" id="{1728DCA7-8704-4F3A-A367-318047959FE4}"/>
            </a:ext>
          </a:extLst>
        </xdr:cNvPr>
        <xdr:cNvSpPr txBox="1"/>
      </xdr:nvSpPr>
      <xdr:spPr>
        <a:xfrm>
          <a:off x="5269441" y="2026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54" name="TextBox 1453">
          <a:extLst>
            <a:ext uri="{FF2B5EF4-FFF2-40B4-BE49-F238E27FC236}">
              <a16:creationId xmlns:a16="http://schemas.microsoft.com/office/drawing/2014/main" id="{236246A7-8CA3-418C-B10F-2254CA79ED58}"/>
            </a:ext>
          </a:extLst>
        </xdr:cNvPr>
        <xdr:cNvSpPr txBox="1"/>
      </xdr:nvSpPr>
      <xdr:spPr>
        <a:xfrm>
          <a:off x="5269441" y="2026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55" name="TextBox 1454">
          <a:extLst>
            <a:ext uri="{FF2B5EF4-FFF2-40B4-BE49-F238E27FC236}">
              <a16:creationId xmlns:a16="http://schemas.microsoft.com/office/drawing/2014/main" id="{7E67A6B1-C49C-4EA0-85DF-CF1DD7030223}"/>
            </a:ext>
          </a:extLst>
        </xdr:cNvPr>
        <xdr:cNvSpPr txBox="1"/>
      </xdr:nvSpPr>
      <xdr:spPr>
        <a:xfrm>
          <a:off x="5269441" y="2026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56" name="TextBox 1455">
          <a:extLst>
            <a:ext uri="{FF2B5EF4-FFF2-40B4-BE49-F238E27FC236}">
              <a16:creationId xmlns:a16="http://schemas.microsoft.com/office/drawing/2014/main" id="{821C7F76-52AC-4C16-A4F2-2D69C87482EF}"/>
            </a:ext>
          </a:extLst>
        </xdr:cNvPr>
        <xdr:cNvSpPr txBox="1"/>
      </xdr:nvSpPr>
      <xdr:spPr>
        <a:xfrm>
          <a:off x="5269441" y="2026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57" name="TextBox 1456">
          <a:extLst>
            <a:ext uri="{FF2B5EF4-FFF2-40B4-BE49-F238E27FC236}">
              <a16:creationId xmlns:a16="http://schemas.microsoft.com/office/drawing/2014/main" id="{1C55B578-263A-416A-A1E2-DC77DA7E719A}"/>
            </a:ext>
          </a:extLst>
        </xdr:cNvPr>
        <xdr:cNvSpPr txBox="1"/>
      </xdr:nvSpPr>
      <xdr:spPr>
        <a:xfrm>
          <a:off x="5269441" y="2026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58" name="TextBox 1457">
          <a:extLst>
            <a:ext uri="{FF2B5EF4-FFF2-40B4-BE49-F238E27FC236}">
              <a16:creationId xmlns:a16="http://schemas.microsoft.com/office/drawing/2014/main" id="{30AE2162-2501-4F66-8798-DC2EDCE61B48}"/>
            </a:ext>
          </a:extLst>
        </xdr:cNvPr>
        <xdr:cNvSpPr txBox="1"/>
      </xdr:nvSpPr>
      <xdr:spPr>
        <a:xfrm>
          <a:off x="5269441" y="2026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59" name="TextBox 1458">
          <a:extLst>
            <a:ext uri="{FF2B5EF4-FFF2-40B4-BE49-F238E27FC236}">
              <a16:creationId xmlns:a16="http://schemas.microsoft.com/office/drawing/2014/main" id="{CE2EEEA1-9A0C-42F4-9347-B907E1E801B0}"/>
            </a:ext>
          </a:extLst>
        </xdr:cNvPr>
        <xdr:cNvSpPr txBox="1"/>
      </xdr:nvSpPr>
      <xdr:spPr>
        <a:xfrm>
          <a:off x="5269441" y="2026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60" name="TextBox 1459">
          <a:extLst>
            <a:ext uri="{FF2B5EF4-FFF2-40B4-BE49-F238E27FC236}">
              <a16:creationId xmlns:a16="http://schemas.microsoft.com/office/drawing/2014/main" id="{0588A0C4-228C-4F24-BCB4-428218A5C4CB}"/>
            </a:ext>
          </a:extLst>
        </xdr:cNvPr>
        <xdr:cNvSpPr txBox="1"/>
      </xdr:nvSpPr>
      <xdr:spPr>
        <a:xfrm>
          <a:off x="5269441" y="2026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61" name="TextBox 1460">
          <a:extLst>
            <a:ext uri="{FF2B5EF4-FFF2-40B4-BE49-F238E27FC236}">
              <a16:creationId xmlns:a16="http://schemas.microsoft.com/office/drawing/2014/main" id="{A7D6ED16-1EA9-42FF-93BA-6DA8BF87B6D9}"/>
            </a:ext>
          </a:extLst>
        </xdr:cNvPr>
        <xdr:cNvSpPr txBox="1"/>
      </xdr:nvSpPr>
      <xdr:spPr>
        <a:xfrm>
          <a:off x="5269441" y="2026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62" name="TextBox 1461">
          <a:extLst>
            <a:ext uri="{FF2B5EF4-FFF2-40B4-BE49-F238E27FC236}">
              <a16:creationId xmlns:a16="http://schemas.microsoft.com/office/drawing/2014/main" id="{A7CE3D7B-F2D9-4C93-9067-025C1CB74D5C}"/>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63" name="TextBox 1462">
          <a:extLst>
            <a:ext uri="{FF2B5EF4-FFF2-40B4-BE49-F238E27FC236}">
              <a16:creationId xmlns:a16="http://schemas.microsoft.com/office/drawing/2014/main" id="{99C8D858-9165-4DD2-9A36-9B0698DEE156}"/>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64" name="TextBox 1463">
          <a:extLst>
            <a:ext uri="{FF2B5EF4-FFF2-40B4-BE49-F238E27FC236}">
              <a16:creationId xmlns:a16="http://schemas.microsoft.com/office/drawing/2014/main" id="{080F5FB0-8C68-450C-A47E-ADAE9A8F676B}"/>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65" name="TextBox 1464">
          <a:extLst>
            <a:ext uri="{FF2B5EF4-FFF2-40B4-BE49-F238E27FC236}">
              <a16:creationId xmlns:a16="http://schemas.microsoft.com/office/drawing/2014/main" id="{5A5BA2CC-7F4A-4B9D-A9D7-5604CD10D483}"/>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66" name="TextBox 1465">
          <a:extLst>
            <a:ext uri="{FF2B5EF4-FFF2-40B4-BE49-F238E27FC236}">
              <a16:creationId xmlns:a16="http://schemas.microsoft.com/office/drawing/2014/main" id="{373F919F-D56B-45FA-986D-83A29532C596}"/>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67" name="TextBox 1466">
          <a:extLst>
            <a:ext uri="{FF2B5EF4-FFF2-40B4-BE49-F238E27FC236}">
              <a16:creationId xmlns:a16="http://schemas.microsoft.com/office/drawing/2014/main" id="{322F69D4-901A-4B0C-B0FF-CF94D82AAE86}"/>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68" name="TextBox 1467">
          <a:extLst>
            <a:ext uri="{FF2B5EF4-FFF2-40B4-BE49-F238E27FC236}">
              <a16:creationId xmlns:a16="http://schemas.microsoft.com/office/drawing/2014/main" id="{9869738E-7A73-4123-9039-F68322B78D98}"/>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69" name="TextBox 1468">
          <a:extLst>
            <a:ext uri="{FF2B5EF4-FFF2-40B4-BE49-F238E27FC236}">
              <a16:creationId xmlns:a16="http://schemas.microsoft.com/office/drawing/2014/main" id="{4C384BFF-155C-4D3C-8399-FF94358BB2D7}"/>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70" name="TextBox 1469">
          <a:extLst>
            <a:ext uri="{FF2B5EF4-FFF2-40B4-BE49-F238E27FC236}">
              <a16:creationId xmlns:a16="http://schemas.microsoft.com/office/drawing/2014/main" id="{4A787972-2464-4E47-B5B9-7F93438A51D4}"/>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71" name="TextBox 1470">
          <a:extLst>
            <a:ext uri="{FF2B5EF4-FFF2-40B4-BE49-F238E27FC236}">
              <a16:creationId xmlns:a16="http://schemas.microsoft.com/office/drawing/2014/main" id="{3EB6BB51-CD7D-40FD-88B4-2F2E0CDDF035}"/>
            </a:ext>
          </a:extLst>
        </xdr:cNvPr>
        <xdr:cNvSpPr txBox="1"/>
      </xdr:nvSpPr>
      <xdr:spPr>
        <a:xfrm>
          <a:off x="5269441" y="2166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72" name="TextBox 1471">
          <a:extLst>
            <a:ext uri="{FF2B5EF4-FFF2-40B4-BE49-F238E27FC236}">
              <a16:creationId xmlns:a16="http://schemas.microsoft.com/office/drawing/2014/main" id="{CD2405C5-88E3-4899-B0C8-DCE524680FBC}"/>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73" name="TextBox 1472">
          <a:extLst>
            <a:ext uri="{FF2B5EF4-FFF2-40B4-BE49-F238E27FC236}">
              <a16:creationId xmlns:a16="http://schemas.microsoft.com/office/drawing/2014/main" id="{34AA9005-5789-4A60-98B5-AF1A0C5CBC12}"/>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74" name="TextBox 1473">
          <a:extLst>
            <a:ext uri="{FF2B5EF4-FFF2-40B4-BE49-F238E27FC236}">
              <a16:creationId xmlns:a16="http://schemas.microsoft.com/office/drawing/2014/main" id="{877A77A1-7F64-4DC6-90BF-AB38433B7071}"/>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75" name="TextBox 1474">
          <a:extLst>
            <a:ext uri="{FF2B5EF4-FFF2-40B4-BE49-F238E27FC236}">
              <a16:creationId xmlns:a16="http://schemas.microsoft.com/office/drawing/2014/main" id="{E703D500-CDD9-4CF3-A211-AC8749F20FD5}"/>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76" name="TextBox 1475">
          <a:extLst>
            <a:ext uri="{FF2B5EF4-FFF2-40B4-BE49-F238E27FC236}">
              <a16:creationId xmlns:a16="http://schemas.microsoft.com/office/drawing/2014/main" id="{936EF1E4-0BE4-4199-87FE-607C126F93AE}"/>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77" name="TextBox 1476">
          <a:extLst>
            <a:ext uri="{FF2B5EF4-FFF2-40B4-BE49-F238E27FC236}">
              <a16:creationId xmlns:a16="http://schemas.microsoft.com/office/drawing/2014/main" id="{8C506C5E-98B8-4B53-8676-3D3F386A9B16}"/>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78" name="TextBox 1477">
          <a:extLst>
            <a:ext uri="{FF2B5EF4-FFF2-40B4-BE49-F238E27FC236}">
              <a16:creationId xmlns:a16="http://schemas.microsoft.com/office/drawing/2014/main" id="{02A0B770-4F60-4C8B-9358-851A82C6BF7D}"/>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79" name="TextBox 1478">
          <a:extLst>
            <a:ext uri="{FF2B5EF4-FFF2-40B4-BE49-F238E27FC236}">
              <a16:creationId xmlns:a16="http://schemas.microsoft.com/office/drawing/2014/main" id="{107EB706-DDA3-4C49-A662-3B9505A28222}"/>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80" name="TextBox 1479">
          <a:extLst>
            <a:ext uri="{FF2B5EF4-FFF2-40B4-BE49-F238E27FC236}">
              <a16:creationId xmlns:a16="http://schemas.microsoft.com/office/drawing/2014/main" id="{46C6D4AF-DFCE-4139-8E6F-1F76D75DF099}"/>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81" name="TextBox 1480">
          <a:extLst>
            <a:ext uri="{FF2B5EF4-FFF2-40B4-BE49-F238E27FC236}">
              <a16:creationId xmlns:a16="http://schemas.microsoft.com/office/drawing/2014/main" id="{D6663F9C-EEC4-4716-B9D8-0B8C4FB69295}"/>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82" name="TextBox 1481">
          <a:extLst>
            <a:ext uri="{FF2B5EF4-FFF2-40B4-BE49-F238E27FC236}">
              <a16:creationId xmlns:a16="http://schemas.microsoft.com/office/drawing/2014/main" id="{9B674B3C-BBA2-40D6-B5EE-0F26AF416C80}"/>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83" name="TextBox 1482">
          <a:extLst>
            <a:ext uri="{FF2B5EF4-FFF2-40B4-BE49-F238E27FC236}">
              <a16:creationId xmlns:a16="http://schemas.microsoft.com/office/drawing/2014/main" id="{5FE49E25-84DD-4E6D-B611-CF0F1B2FC236}"/>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84" name="TextBox 1483">
          <a:extLst>
            <a:ext uri="{FF2B5EF4-FFF2-40B4-BE49-F238E27FC236}">
              <a16:creationId xmlns:a16="http://schemas.microsoft.com/office/drawing/2014/main" id="{075FFDF3-EB23-4105-AA33-CB9E5E87CD10}"/>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85" name="TextBox 1484">
          <a:extLst>
            <a:ext uri="{FF2B5EF4-FFF2-40B4-BE49-F238E27FC236}">
              <a16:creationId xmlns:a16="http://schemas.microsoft.com/office/drawing/2014/main" id="{E51B9406-884E-4776-89E5-5E143F5EDA6E}"/>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86" name="TextBox 1485">
          <a:extLst>
            <a:ext uri="{FF2B5EF4-FFF2-40B4-BE49-F238E27FC236}">
              <a16:creationId xmlns:a16="http://schemas.microsoft.com/office/drawing/2014/main" id="{1077D112-E75D-46B0-870C-428F51010CBB}"/>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87" name="TextBox 1486">
          <a:extLst>
            <a:ext uri="{FF2B5EF4-FFF2-40B4-BE49-F238E27FC236}">
              <a16:creationId xmlns:a16="http://schemas.microsoft.com/office/drawing/2014/main" id="{5CD4E480-C041-4567-9B6E-1AD994A823C2}"/>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88" name="TextBox 1487">
          <a:extLst>
            <a:ext uri="{FF2B5EF4-FFF2-40B4-BE49-F238E27FC236}">
              <a16:creationId xmlns:a16="http://schemas.microsoft.com/office/drawing/2014/main" id="{F7798C8A-FC5C-4646-8015-D851A60B97D4}"/>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89" name="TextBox 1488">
          <a:extLst>
            <a:ext uri="{FF2B5EF4-FFF2-40B4-BE49-F238E27FC236}">
              <a16:creationId xmlns:a16="http://schemas.microsoft.com/office/drawing/2014/main" id="{63EFBE45-FD2B-4871-B230-CD427172D6B5}"/>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90" name="TextBox 1489">
          <a:extLst>
            <a:ext uri="{FF2B5EF4-FFF2-40B4-BE49-F238E27FC236}">
              <a16:creationId xmlns:a16="http://schemas.microsoft.com/office/drawing/2014/main" id="{B0794425-34AC-44EE-BD63-EDA26FF2BFBD}"/>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91" name="TextBox 1490">
          <a:extLst>
            <a:ext uri="{FF2B5EF4-FFF2-40B4-BE49-F238E27FC236}">
              <a16:creationId xmlns:a16="http://schemas.microsoft.com/office/drawing/2014/main" id="{84CEA027-81CF-4D3B-86C4-32ED8AA67C21}"/>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92" name="TextBox 1491">
          <a:extLst>
            <a:ext uri="{FF2B5EF4-FFF2-40B4-BE49-F238E27FC236}">
              <a16:creationId xmlns:a16="http://schemas.microsoft.com/office/drawing/2014/main" id="{7338919D-320E-4903-A4EF-E84C6A2E896E}"/>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93" name="TextBox 1492">
          <a:extLst>
            <a:ext uri="{FF2B5EF4-FFF2-40B4-BE49-F238E27FC236}">
              <a16:creationId xmlns:a16="http://schemas.microsoft.com/office/drawing/2014/main" id="{D0C66D9D-243D-42A5-A9F5-318A55341321}"/>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94" name="TextBox 1493">
          <a:extLst>
            <a:ext uri="{FF2B5EF4-FFF2-40B4-BE49-F238E27FC236}">
              <a16:creationId xmlns:a16="http://schemas.microsoft.com/office/drawing/2014/main" id="{0DF3DD6E-EE99-4F58-9AA7-293ECCE5B231}"/>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95" name="TextBox 1494">
          <a:extLst>
            <a:ext uri="{FF2B5EF4-FFF2-40B4-BE49-F238E27FC236}">
              <a16:creationId xmlns:a16="http://schemas.microsoft.com/office/drawing/2014/main" id="{5B9353A2-35E7-422A-9CD2-B877C7169CFE}"/>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96" name="TextBox 1495">
          <a:extLst>
            <a:ext uri="{FF2B5EF4-FFF2-40B4-BE49-F238E27FC236}">
              <a16:creationId xmlns:a16="http://schemas.microsoft.com/office/drawing/2014/main" id="{6F14666E-4F3C-4E87-8061-066E389CC036}"/>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97" name="TextBox 1496">
          <a:extLst>
            <a:ext uri="{FF2B5EF4-FFF2-40B4-BE49-F238E27FC236}">
              <a16:creationId xmlns:a16="http://schemas.microsoft.com/office/drawing/2014/main" id="{95028D1A-2E42-4960-9633-5C036BB79173}"/>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98" name="TextBox 1497">
          <a:extLst>
            <a:ext uri="{FF2B5EF4-FFF2-40B4-BE49-F238E27FC236}">
              <a16:creationId xmlns:a16="http://schemas.microsoft.com/office/drawing/2014/main" id="{CD13A623-0770-4E3C-85D9-5FAE2F1FA483}"/>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499" name="TextBox 1498">
          <a:extLst>
            <a:ext uri="{FF2B5EF4-FFF2-40B4-BE49-F238E27FC236}">
              <a16:creationId xmlns:a16="http://schemas.microsoft.com/office/drawing/2014/main" id="{998C1728-A09B-477B-B20D-A60EEA7188A4}"/>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00" name="TextBox 1499">
          <a:extLst>
            <a:ext uri="{FF2B5EF4-FFF2-40B4-BE49-F238E27FC236}">
              <a16:creationId xmlns:a16="http://schemas.microsoft.com/office/drawing/2014/main" id="{4F71F380-54B0-439C-8C8F-7014EBECDF24}"/>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01" name="TextBox 1500">
          <a:extLst>
            <a:ext uri="{FF2B5EF4-FFF2-40B4-BE49-F238E27FC236}">
              <a16:creationId xmlns:a16="http://schemas.microsoft.com/office/drawing/2014/main" id="{70AEB652-50A1-4C6B-B554-41C4DD2538F1}"/>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02" name="TextBox 1501">
          <a:extLst>
            <a:ext uri="{FF2B5EF4-FFF2-40B4-BE49-F238E27FC236}">
              <a16:creationId xmlns:a16="http://schemas.microsoft.com/office/drawing/2014/main" id="{44B04AE1-0F58-4D66-8DCD-C6C429C2350A}"/>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03" name="TextBox 1502">
          <a:extLst>
            <a:ext uri="{FF2B5EF4-FFF2-40B4-BE49-F238E27FC236}">
              <a16:creationId xmlns:a16="http://schemas.microsoft.com/office/drawing/2014/main" id="{E3A72081-CCFA-40D2-9751-65DEA01DA5F0}"/>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04" name="TextBox 1503">
          <a:extLst>
            <a:ext uri="{FF2B5EF4-FFF2-40B4-BE49-F238E27FC236}">
              <a16:creationId xmlns:a16="http://schemas.microsoft.com/office/drawing/2014/main" id="{AF1934E1-8418-4D8F-8043-72F1E5DA0F95}"/>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05" name="TextBox 1504">
          <a:extLst>
            <a:ext uri="{FF2B5EF4-FFF2-40B4-BE49-F238E27FC236}">
              <a16:creationId xmlns:a16="http://schemas.microsoft.com/office/drawing/2014/main" id="{C4B38BF9-0019-463D-AFDA-D4F620DA680E}"/>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06" name="TextBox 1505">
          <a:extLst>
            <a:ext uri="{FF2B5EF4-FFF2-40B4-BE49-F238E27FC236}">
              <a16:creationId xmlns:a16="http://schemas.microsoft.com/office/drawing/2014/main" id="{0F7D63BB-1A5F-4142-A28A-4D0F6DBFE956}"/>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07" name="TextBox 1506">
          <a:extLst>
            <a:ext uri="{FF2B5EF4-FFF2-40B4-BE49-F238E27FC236}">
              <a16:creationId xmlns:a16="http://schemas.microsoft.com/office/drawing/2014/main" id="{EAD64263-6E4F-4352-B077-82DED930FE2B}"/>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08" name="TextBox 1507">
          <a:extLst>
            <a:ext uri="{FF2B5EF4-FFF2-40B4-BE49-F238E27FC236}">
              <a16:creationId xmlns:a16="http://schemas.microsoft.com/office/drawing/2014/main" id="{59E8332B-17E4-4C0E-8ABA-E8C117A696CC}"/>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09" name="TextBox 1508">
          <a:extLst>
            <a:ext uri="{FF2B5EF4-FFF2-40B4-BE49-F238E27FC236}">
              <a16:creationId xmlns:a16="http://schemas.microsoft.com/office/drawing/2014/main" id="{2186FE0C-9766-487D-94D5-39D3C02A7711}"/>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10" name="TextBox 1509">
          <a:extLst>
            <a:ext uri="{FF2B5EF4-FFF2-40B4-BE49-F238E27FC236}">
              <a16:creationId xmlns:a16="http://schemas.microsoft.com/office/drawing/2014/main" id="{7D1846B7-1E0C-478B-A189-68A89933528D}"/>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11" name="TextBox 1510">
          <a:extLst>
            <a:ext uri="{FF2B5EF4-FFF2-40B4-BE49-F238E27FC236}">
              <a16:creationId xmlns:a16="http://schemas.microsoft.com/office/drawing/2014/main" id="{887FC08F-45C3-4C20-8138-C29B73A50C47}"/>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12" name="TextBox 1511">
          <a:extLst>
            <a:ext uri="{FF2B5EF4-FFF2-40B4-BE49-F238E27FC236}">
              <a16:creationId xmlns:a16="http://schemas.microsoft.com/office/drawing/2014/main" id="{24AFC56E-D94F-4821-B7DD-B56EA96DBCBD}"/>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13" name="TextBox 1512">
          <a:extLst>
            <a:ext uri="{FF2B5EF4-FFF2-40B4-BE49-F238E27FC236}">
              <a16:creationId xmlns:a16="http://schemas.microsoft.com/office/drawing/2014/main" id="{B7A2FE3E-8A2B-48F6-B391-DBBCC5A35FA0}"/>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14" name="TextBox 1513">
          <a:extLst>
            <a:ext uri="{FF2B5EF4-FFF2-40B4-BE49-F238E27FC236}">
              <a16:creationId xmlns:a16="http://schemas.microsoft.com/office/drawing/2014/main" id="{9552DEC7-271D-452C-874F-1AE56DA982C4}"/>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15" name="TextBox 1514">
          <a:extLst>
            <a:ext uri="{FF2B5EF4-FFF2-40B4-BE49-F238E27FC236}">
              <a16:creationId xmlns:a16="http://schemas.microsoft.com/office/drawing/2014/main" id="{62C0096B-9C4A-4F97-999E-B47A0884EEFE}"/>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16" name="TextBox 1515">
          <a:extLst>
            <a:ext uri="{FF2B5EF4-FFF2-40B4-BE49-F238E27FC236}">
              <a16:creationId xmlns:a16="http://schemas.microsoft.com/office/drawing/2014/main" id="{91D97807-F645-45AC-B0CD-C74BCA5C3F5B}"/>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17" name="TextBox 1516">
          <a:extLst>
            <a:ext uri="{FF2B5EF4-FFF2-40B4-BE49-F238E27FC236}">
              <a16:creationId xmlns:a16="http://schemas.microsoft.com/office/drawing/2014/main" id="{A1EC3E62-1FCF-44B2-8738-4BBA45FE20F8}"/>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18" name="TextBox 1517">
          <a:extLst>
            <a:ext uri="{FF2B5EF4-FFF2-40B4-BE49-F238E27FC236}">
              <a16:creationId xmlns:a16="http://schemas.microsoft.com/office/drawing/2014/main" id="{29D2E4CE-6F8F-4E06-ADB4-880827401F74}"/>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19" name="TextBox 1518">
          <a:extLst>
            <a:ext uri="{FF2B5EF4-FFF2-40B4-BE49-F238E27FC236}">
              <a16:creationId xmlns:a16="http://schemas.microsoft.com/office/drawing/2014/main" id="{4CD93BC5-798D-43DE-A0C2-CAB7B756D8FF}"/>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20" name="TextBox 1519">
          <a:extLst>
            <a:ext uri="{FF2B5EF4-FFF2-40B4-BE49-F238E27FC236}">
              <a16:creationId xmlns:a16="http://schemas.microsoft.com/office/drawing/2014/main" id="{DAADFBFE-2D3E-4577-8C9A-2A160FF3E048}"/>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21" name="TextBox 1520">
          <a:extLst>
            <a:ext uri="{FF2B5EF4-FFF2-40B4-BE49-F238E27FC236}">
              <a16:creationId xmlns:a16="http://schemas.microsoft.com/office/drawing/2014/main" id="{5B84F49D-E809-4C56-A5A7-4848DC6D5777}"/>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22" name="TextBox 1521">
          <a:extLst>
            <a:ext uri="{FF2B5EF4-FFF2-40B4-BE49-F238E27FC236}">
              <a16:creationId xmlns:a16="http://schemas.microsoft.com/office/drawing/2014/main" id="{F1E03616-9DA6-49E4-8F20-493345A115A8}"/>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23" name="TextBox 1522">
          <a:extLst>
            <a:ext uri="{FF2B5EF4-FFF2-40B4-BE49-F238E27FC236}">
              <a16:creationId xmlns:a16="http://schemas.microsoft.com/office/drawing/2014/main" id="{96F913AF-7165-4635-9BEA-64BFCA7A8DDE}"/>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24" name="TextBox 1523">
          <a:extLst>
            <a:ext uri="{FF2B5EF4-FFF2-40B4-BE49-F238E27FC236}">
              <a16:creationId xmlns:a16="http://schemas.microsoft.com/office/drawing/2014/main" id="{386884B8-7BF3-4F54-8202-26CBA79C5E75}"/>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25" name="TextBox 1524">
          <a:extLst>
            <a:ext uri="{FF2B5EF4-FFF2-40B4-BE49-F238E27FC236}">
              <a16:creationId xmlns:a16="http://schemas.microsoft.com/office/drawing/2014/main" id="{542037D3-775E-4FC4-9E89-02D4EED12B1A}"/>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26" name="TextBox 1525">
          <a:extLst>
            <a:ext uri="{FF2B5EF4-FFF2-40B4-BE49-F238E27FC236}">
              <a16:creationId xmlns:a16="http://schemas.microsoft.com/office/drawing/2014/main" id="{D9BE626C-B37C-4C82-AF2D-B0B50309D0FB}"/>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27" name="TextBox 1526">
          <a:extLst>
            <a:ext uri="{FF2B5EF4-FFF2-40B4-BE49-F238E27FC236}">
              <a16:creationId xmlns:a16="http://schemas.microsoft.com/office/drawing/2014/main" id="{7460E10E-21D1-418E-8689-222BADD2B7EC}"/>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28" name="TextBox 1527">
          <a:extLst>
            <a:ext uri="{FF2B5EF4-FFF2-40B4-BE49-F238E27FC236}">
              <a16:creationId xmlns:a16="http://schemas.microsoft.com/office/drawing/2014/main" id="{92EF8809-FBE5-462F-AA0F-FCB609450E16}"/>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29" name="TextBox 1528">
          <a:extLst>
            <a:ext uri="{FF2B5EF4-FFF2-40B4-BE49-F238E27FC236}">
              <a16:creationId xmlns:a16="http://schemas.microsoft.com/office/drawing/2014/main" id="{5C4D91D7-1D3A-4E8D-AB33-6E2159BB5F26}"/>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30" name="TextBox 1529">
          <a:extLst>
            <a:ext uri="{FF2B5EF4-FFF2-40B4-BE49-F238E27FC236}">
              <a16:creationId xmlns:a16="http://schemas.microsoft.com/office/drawing/2014/main" id="{A5AF0DFF-ABB0-4C7F-B3F9-2960CF047533}"/>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31" name="TextBox 1530">
          <a:extLst>
            <a:ext uri="{FF2B5EF4-FFF2-40B4-BE49-F238E27FC236}">
              <a16:creationId xmlns:a16="http://schemas.microsoft.com/office/drawing/2014/main" id="{0212D7D9-B658-48E4-8589-432612759553}"/>
            </a:ext>
          </a:extLst>
        </xdr:cNvPr>
        <xdr:cNvSpPr txBox="1"/>
      </xdr:nvSpPr>
      <xdr:spPr>
        <a:xfrm>
          <a:off x="5269441" y="242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32" name="TextBox 1531">
          <a:extLst>
            <a:ext uri="{FF2B5EF4-FFF2-40B4-BE49-F238E27FC236}">
              <a16:creationId xmlns:a16="http://schemas.microsoft.com/office/drawing/2014/main" id="{2AEB5419-0A76-4F87-B8D5-D506CA3E5653}"/>
            </a:ext>
          </a:extLst>
        </xdr:cNvPr>
        <xdr:cNvSpPr txBox="1"/>
      </xdr:nvSpPr>
      <xdr:spPr>
        <a:xfrm>
          <a:off x="5269441" y="2386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33" name="TextBox 1532">
          <a:extLst>
            <a:ext uri="{FF2B5EF4-FFF2-40B4-BE49-F238E27FC236}">
              <a16:creationId xmlns:a16="http://schemas.microsoft.com/office/drawing/2014/main" id="{DC7DFF96-EEBB-4DD6-9EF6-84E104B14CD7}"/>
            </a:ext>
          </a:extLst>
        </xdr:cNvPr>
        <xdr:cNvSpPr txBox="1"/>
      </xdr:nvSpPr>
      <xdr:spPr>
        <a:xfrm>
          <a:off x="5269441" y="2386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34" name="TextBox 1533">
          <a:extLst>
            <a:ext uri="{FF2B5EF4-FFF2-40B4-BE49-F238E27FC236}">
              <a16:creationId xmlns:a16="http://schemas.microsoft.com/office/drawing/2014/main" id="{2FB586E1-F5EC-49B7-B8EC-F765ECBE66F3}"/>
            </a:ext>
          </a:extLst>
        </xdr:cNvPr>
        <xdr:cNvSpPr txBox="1"/>
      </xdr:nvSpPr>
      <xdr:spPr>
        <a:xfrm>
          <a:off x="5269441" y="2386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35" name="TextBox 1534">
          <a:extLst>
            <a:ext uri="{FF2B5EF4-FFF2-40B4-BE49-F238E27FC236}">
              <a16:creationId xmlns:a16="http://schemas.microsoft.com/office/drawing/2014/main" id="{12F0D4A5-5327-4BDB-B35C-19DA64F85DBA}"/>
            </a:ext>
          </a:extLst>
        </xdr:cNvPr>
        <xdr:cNvSpPr txBox="1"/>
      </xdr:nvSpPr>
      <xdr:spPr>
        <a:xfrm>
          <a:off x="5269441" y="2386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36" name="TextBox 1535">
          <a:extLst>
            <a:ext uri="{FF2B5EF4-FFF2-40B4-BE49-F238E27FC236}">
              <a16:creationId xmlns:a16="http://schemas.microsoft.com/office/drawing/2014/main" id="{2A9D327C-848D-450E-9906-5F703FE846DE}"/>
            </a:ext>
          </a:extLst>
        </xdr:cNvPr>
        <xdr:cNvSpPr txBox="1"/>
      </xdr:nvSpPr>
      <xdr:spPr>
        <a:xfrm>
          <a:off x="5269441" y="2386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37" name="TextBox 1536">
          <a:extLst>
            <a:ext uri="{FF2B5EF4-FFF2-40B4-BE49-F238E27FC236}">
              <a16:creationId xmlns:a16="http://schemas.microsoft.com/office/drawing/2014/main" id="{FB787661-588B-4DFB-961A-D6E5BFAC4DDE}"/>
            </a:ext>
          </a:extLst>
        </xdr:cNvPr>
        <xdr:cNvSpPr txBox="1"/>
      </xdr:nvSpPr>
      <xdr:spPr>
        <a:xfrm>
          <a:off x="5269441" y="2386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38" name="TextBox 1537">
          <a:extLst>
            <a:ext uri="{FF2B5EF4-FFF2-40B4-BE49-F238E27FC236}">
              <a16:creationId xmlns:a16="http://schemas.microsoft.com/office/drawing/2014/main" id="{8ED28C83-AF1A-4A75-A88C-B13A3F920380}"/>
            </a:ext>
          </a:extLst>
        </xdr:cNvPr>
        <xdr:cNvSpPr txBox="1"/>
      </xdr:nvSpPr>
      <xdr:spPr>
        <a:xfrm>
          <a:off x="5269441" y="2386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39" name="TextBox 1538">
          <a:extLst>
            <a:ext uri="{FF2B5EF4-FFF2-40B4-BE49-F238E27FC236}">
              <a16:creationId xmlns:a16="http://schemas.microsoft.com/office/drawing/2014/main" id="{3F090C87-0787-4837-B567-345667D57C5F}"/>
            </a:ext>
          </a:extLst>
        </xdr:cNvPr>
        <xdr:cNvSpPr txBox="1"/>
      </xdr:nvSpPr>
      <xdr:spPr>
        <a:xfrm>
          <a:off x="5269441" y="2386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40" name="TextBox 1539">
          <a:extLst>
            <a:ext uri="{FF2B5EF4-FFF2-40B4-BE49-F238E27FC236}">
              <a16:creationId xmlns:a16="http://schemas.microsoft.com/office/drawing/2014/main" id="{286F8FF0-E464-4949-A464-E64D0E297091}"/>
            </a:ext>
          </a:extLst>
        </xdr:cNvPr>
        <xdr:cNvSpPr txBox="1"/>
      </xdr:nvSpPr>
      <xdr:spPr>
        <a:xfrm>
          <a:off x="5269441" y="2386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41" name="TextBox 1540">
          <a:extLst>
            <a:ext uri="{FF2B5EF4-FFF2-40B4-BE49-F238E27FC236}">
              <a16:creationId xmlns:a16="http://schemas.microsoft.com/office/drawing/2014/main" id="{8F933B70-BDAE-419F-A2C6-5F8ACF362818}"/>
            </a:ext>
          </a:extLst>
        </xdr:cNvPr>
        <xdr:cNvSpPr txBox="1"/>
      </xdr:nvSpPr>
      <xdr:spPr>
        <a:xfrm>
          <a:off x="5269441" y="2386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42" name="TextBox 1541">
          <a:extLst>
            <a:ext uri="{FF2B5EF4-FFF2-40B4-BE49-F238E27FC236}">
              <a16:creationId xmlns:a16="http://schemas.microsoft.com/office/drawing/2014/main" id="{1EAA914E-C81B-4202-A723-191657FFA704}"/>
            </a:ext>
          </a:extLst>
        </xdr:cNvPr>
        <xdr:cNvSpPr txBox="1"/>
      </xdr:nvSpPr>
      <xdr:spPr>
        <a:xfrm>
          <a:off x="5269441" y="234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43" name="TextBox 1542">
          <a:extLst>
            <a:ext uri="{FF2B5EF4-FFF2-40B4-BE49-F238E27FC236}">
              <a16:creationId xmlns:a16="http://schemas.microsoft.com/office/drawing/2014/main" id="{90766797-2904-47CD-85F1-DEB8FEC0747F}"/>
            </a:ext>
          </a:extLst>
        </xdr:cNvPr>
        <xdr:cNvSpPr txBox="1"/>
      </xdr:nvSpPr>
      <xdr:spPr>
        <a:xfrm>
          <a:off x="5269441" y="234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44" name="TextBox 1543">
          <a:extLst>
            <a:ext uri="{FF2B5EF4-FFF2-40B4-BE49-F238E27FC236}">
              <a16:creationId xmlns:a16="http://schemas.microsoft.com/office/drawing/2014/main" id="{B557E62A-88E0-442F-AFEB-B85D66A77BF2}"/>
            </a:ext>
          </a:extLst>
        </xdr:cNvPr>
        <xdr:cNvSpPr txBox="1"/>
      </xdr:nvSpPr>
      <xdr:spPr>
        <a:xfrm>
          <a:off x="5269441" y="234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45" name="TextBox 1544">
          <a:extLst>
            <a:ext uri="{FF2B5EF4-FFF2-40B4-BE49-F238E27FC236}">
              <a16:creationId xmlns:a16="http://schemas.microsoft.com/office/drawing/2014/main" id="{EEF8B43B-B699-46F5-83D8-92AC3B1BD089}"/>
            </a:ext>
          </a:extLst>
        </xdr:cNvPr>
        <xdr:cNvSpPr txBox="1"/>
      </xdr:nvSpPr>
      <xdr:spPr>
        <a:xfrm>
          <a:off x="5269441" y="234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46" name="TextBox 1545">
          <a:extLst>
            <a:ext uri="{FF2B5EF4-FFF2-40B4-BE49-F238E27FC236}">
              <a16:creationId xmlns:a16="http://schemas.microsoft.com/office/drawing/2014/main" id="{0FB7D091-E9D7-4186-AA17-EC28B5458963}"/>
            </a:ext>
          </a:extLst>
        </xdr:cNvPr>
        <xdr:cNvSpPr txBox="1"/>
      </xdr:nvSpPr>
      <xdr:spPr>
        <a:xfrm>
          <a:off x="5269441" y="234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47" name="TextBox 1546">
          <a:extLst>
            <a:ext uri="{FF2B5EF4-FFF2-40B4-BE49-F238E27FC236}">
              <a16:creationId xmlns:a16="http://schemas.microsoft.com/office/drawing/2014/main" id="{F5B2D131-5646-4DC0-A711-5B87B47C4A98}"/>
            </a:ext>
          </a:extLst>
        </xdr:cNvPr>
        <xdr:cNvSpPr txBox="1"/>
      </xdr:nvSpPr>
      <xdr:spPr>
        <a:xfrm>
          <a:off x="5269441" y="234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48" name="TextBox 1547">
          <a:extLst>
            <a:ext uri="{FF2B5EF4-FFF2-40B4-BE49-F238E27FC236}">
              <a16:creationId xmlns:a16="http://schemas.microsoft.com/office/drawing/2014/main" id="{AB827D9E-C78B-4C8C-836F-EB45B130F54C}"/>
            </a:ext>
          </a:extLst>
        </xdr:cNvPr>
        <xdr:cNvSpPr txBox="1"/>
      </xdr:nvSpPr>
      <xdr:spPr>
        <a:xfrm>
          <a:off x="5269441" y="234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49" name="TextBox 1548">
          <a:extLst>
            <a:ext uri="{FF2B5EF4-FFF2-40B4-BE49-F238E27FC236}">
              <a16:creationId xmlns:a16="http://schemas.microsoft.com/office/drawing/2014/main" id="{F9C6F79D-4AA2-4B79-B6E0-F88D5F53A926}"/>
            </a:ext>
          </a:extLst>
        </xdr:cNvPr>
        <xdr:cNvSpPr txBox="1"/>
      </xdr:nvSpPr>
      <xdr:spPr>
        <a:xfrm>
          <a:off x="5269441" y="234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50" name="TextBox 1549">
          <a:extLst>
            <a:ext uri="{FF2B5EF4-FFF2-40B4-BE49-F238E27FC236}">
              <a16:creationId xmlns:a16="http://schemas.microsoft.com/office/drawing/2014/main" id="{AF99B4DB-8D7A-423B-8A4F-C00DB29A9DAE}"/>
            </a:ext>
          </a:extLst>
        </xdr:cNvPr>
        <xdr:cNvSpPr txBox="1"/>
      </xdr:nvSpPr>
      <xdr:spPr>
        <a:xfrm>
          <a:off x="5269441" y="234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51" name="TextBox 1550">
          <a:extLst>
            <a:ext uri="{FF2B5EF4-FFF2-40B4-BE49-F238E27FC236}">
              <a16:creationId xmlns:a16="http://schemas.microsoft.com/office/drawing/2014/main" id="{CA926643-ACFC-4C50-B8B5-D331CDD46AF8}"/>
            </a:ext>
          </a:extLst>
        </xdr:cNvPr>
        <xdr:cNvSpPr txBox="1"/>
      </xdr:nvSpPr>
      <xdr:spPr>
        <a:xfrm>
          <a:off x="5269441" y="234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52" name="TextBox 1551">
          <a:extLst>
            <a:ext uri="{FF2B5EF4-FFF2-40B4-BE49-F238E27FC236}">
              <a16:creationId xmlns:a16="http://schemas.microsoft.com/office/drawing/2014/main" id="{6F2CCA5A-0045-483D-948E-324700E0F4F0}"/>
            </a:ext>
          </a:extLst>
        </xdr:cNvPr>
        <xdr:cNvSpPr txBox="1"/>
      </xdr:nvSpPr>
      <xdr:spPr>
        <a:xfrm>
          <a:off x="5269441" y="2306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53" name="TextBox 1552">
          <a:extLst>
            <a:ext uri="{FF2B5EF4-FFF2-40B4-BE49-F238E27FC236}">
              <a16:creationId xmlns:a16="http://schemas.microsoft.com/office/drawing/2014/main" id="{39B140A3-D81B-4DBC-A89D-FB183E2F3248}"/>
            </a:ext>
          </a:extLst>
        </xdr:cNvPr>
        <xdr:cNvSpPr txBox="1"/>
      </xdr:nvSpPr>
      <xdr:spPr>
        <a:xfrm>
          <a:off x="5269441" y="2306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54" name="TextBox 1553">
          <a:extLst>
            <a:ext uri="{FF2B5EF4-FFF2-40B4-BE49-F238E27FC236}">
              <a16:creationId xmlns:a16="http://schemas.microsoft.com/office/drawing/2014/main" id="{B9031410-BAAF-4103-8922-42C4E3D0AEA1}"/>
            </a:ext>
          </a:extLst>
        </xdr:cNvPr>
        <xdr:cNvSpPr txBox="1"/>
      </xdr:nvSpPr>
      <xdr:spPr>
        <a:xfrm>
          <a:off x="5269441" y="2306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55" name="TextBox 1554">
          <a:extLst>
            <a:ext uri="{FF2B5EF4-FFF2-40B4-BE49-F238E27FC236}">
              <a16:creationId xmlns:a16="http://schemas.microsoft.com/office/drawing/2014/main" id="{AE2ECCCA-529B-4FA9-B6D9-D9B52EDB8F3F}"/>
            </a:ext>
          </a:extLst>
        </xdr:cNvPr>
        <xdr:cNvSpPr txBox="1"/>
      </xdr:nvSpPr>
      <xdr:spPr>
        <a:xfrm>
          <a:off x="5269441" y="2306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56" name="TextBox 1555">
          <a:extLst>
            <a:ext uri="{FF2B5EF4-FFF2-40B4-BE49-F238E27FC236}">
              <a16:creationId xmlns:a16="http://schemas.microsoft.com/office/drawing/2014/main" id="{EF78F48A-C98D-4E4C-8BE1-8851FB2E30C7}"/>
            </a:ext>
          </a:extLst>
        </xdr:cNvPr>
        <xdr:cNvSpPr txBox="1"/>
      </xdr:nvSpPr>
      <xdr:spPr>
        <a:xfrm>
          <a:off x="5269441" y="2306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57" name="TextBox 1556">
          <a:extLst>
            <a:ext uri="{FF2B5EF4-FFF2-40B4-BE49-F238E27FC236}">
              <a16:creationId xmlns:a16="http://schemas.microsoft.com/office/drawing/2014/main" id="{31412006-165C-4515-A647-AE9246952444}"/>
            </a:ext>
          </a:extLst>
        </xdr:cNvPr>
        <xdr:cNvSpPr txBox="1"/>
      </xdr:nvSpPr>
      <xdr:spPr>
        <a:xfrm>
          <a:off x="5269441" y="2306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58" name="TextBox 1557">
          <a:extLst>
            <a:ext uri="{FF2B5EF4-FFF2-40B4-BE49-F238E27FC236}">
              <a16:creationId xmlns:a16="http://schemas.microsoft.com/office/drawing/2014/main" id="{CED0C47A-DB05-4D2D-8EE1-FF57B6615901}"/>
            </a:ext>
          </a:extLst>
        </xdr:cNvPr>
        <xdr:cNvSpPr txBox="1"/>
      </xdr:nvSpPr>
      <xdr:spPr>
        <a:xfrm>
          <a:off x="5269441" y="2306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59" name="TextBox 1558">
          <a:extLst>
            <a:ext uri="{FF2B5EF4-FFF2-40B4-BE49-F238E27FC236}">
              <a16:creationId xmlns:a16="http://schemas.microsoft.com/office/drawing/2014/main" id="{962FE2BF-79BC-4F14-A70D-19E38622A63F}"/>
            </a:ext>
          </a:extLst>
        </xdr:cNvPr>
        <xdr:cNvSpPr txBox="1"/>
      </xdr:nvSpPr>
      <xdr:spPr>
        <a:xfrm>
          <a:off x="5269441" y="2306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60" name="TextBox 1559">
          <a:extLst>
            <a:ext uri="{FF2B5EF4-FFF2-40B4-BE49-F238E27FC236}">
              <a16:creationId xmlns:a16="http://schemas.microsoft.com/office/drawing/2014/main" id="{B7F1E3F7-C410-4B93-B994-E8AD6A5B29F2}"/>
            </a:ext>
          </a:extLst>
        </xdr:cNvPr>
        <xdr:cNvSpPr txBox="1"/>
      </xdr:nvSpPr>
      <xdr:spPr>
        <a:xfrm>
          <a:off x="5269441" y="2306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61" name="TextBox 1560">
          <a:extLst>
            <a:ext uri="{FF2B5EF4-FFF2-40B4-BE49-F238E27FC236}">
              <a16:creationId xmlns:a16="http://schemas.microsoft.com/office/drawing/2014/main" id="{2CD25D67-203B-4076-BFC3-16D1CD5DE0F3}"/>
            </a:ext>
          </a:extLst>
        </xdr:cNvPr>
        <xdr:cNvSpPr txBox="1"/>
      </xdr:nvSpPr>
      <xdr:spPr>
        <a:xfrm>
          <a:off x="5269441" y="2306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62" name="TextBox 1561">
          <a:extLst>
            <a:ext uri="{FF2B5EF4-FFF2-40B4-BE49-F238E27FC236}">
              <a16:creationId xmlns:a16="http://schemas.microsoft.com/office/drawing/2014/main" id="{82156110-2621-4D6F-A6B2-4A10A8A77ED9}"/>
            </a:ext>
          </a:extLst>
        </xdr:cNvPr>
        <xdr:cNvSpPr txBox="1"/>
      </xdr:nvSpPr>
      <xdr:spPr>
        <a:xfrm>
          <a:off x="5269441" y="2266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63" name="TextBox 1562">
          <a:extLst>
            <a:ext uri="{FF2B5EF4-FFF2-40B4-BE49-F238E27FC236}">
              <a16:creationId xmlns:a16="http://schemas.microsoft.com/office/drawing/2014/main" id="{08711817-3E74-4E88-B4D7-5A59D698AAA4}"/>
            </a:ext>
          </a:extLst>
        </xdr:cNvPr>
        <xdr:cNvSpPr txBox="1"/>
      </xdr:nvSpPr>
      <xdr:spPr>
        <a:xfrm>
          <a:off x="5269441" y="2266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64" name="TextBox 1563">
          <a:extLst>
            <a:ext uri="{FF2B5EF4-FFF2-40B4-BE49-F238E27FC236}">
              <a16:creationId xmlns:a16="http://schemas.microsoft.com/office/drawing/2014/main" id="{26C1AD58-3152-4C66-A066-CB5C45A87B59}"/>
            </a:ext>
          </a:extLst>
        </xdr:cNvPr>
        <xdr:cNvSpPr txBox="1"/>
      </xdr:nvSpPr>
      <xdr:spPr>
        <a:xfrm>
          <a:off x="5269441" y="2266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65" name="TextBox 1564">
          <a:extLst>
            <a:ext uri="{FF2B5EF4-FFF2-40B4-BE49-F238E27FC236}">
              <a16:creationId xmlns:a16="http://schemas.microsoft.com/office/drawing/2014/main" id="{FC3D1D7A-A55D-4F14-93D3-966AB511E604}"/>
            </a:ext>
          </a:extLst>
        </xdr:cNvPr>
        <xdr:cNvSpPr txBox="1"/>
      </xdr:nvSpPr>
      <xdr:spPr>
        <a:xfrm>
          <a:off x="5269441" y="2266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66" name="TextBox 1565">
          <a:extLst>
            <a:ext uri="{FF2B5EF4-FFF2-40B4-BE49-F238E27FC236}">
              <a16:creationId xmlns:a16="http://schemas.microsoft.com/office/drawing/2014/main" id="{0114166C-3EDD-4958-99B6-FAD044898103}"/>
            </a:ext>
          </a:extLst>
        </xdr:cNvPr>
        <xdr:cNvSpPr txBox="1"/>
      </xdr:nvSpPr>
      <xdr:spPr>
        <a:xfrm>
          <a:off x="5269441" y="2266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67" name="TextBox 1566">
          <a:extLst>
            <a:ext uri="{FF2B5EF4-FFF2-40B4-BE49-F238E27FC236}">
              <a16:creationId xmlns:a16="http://schemas.microsoft.com/office/drawing/2014/main" id="{E3912EF8-5037-474A-9A8F-8ABA48B4FE35}"/>
            </a:ext>
          </a:extLst>
        </xdr:cNvPr>
        <xdr:cNvSpPr txBox="1"/>
      </xdr:nvSpPr>
      <xdr:spPr>
        <a:xfrm>
          <a:off x="5269441" y="2266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68" name="TextBox 1567">
          <a:extLst>
            <a:ext uri="{FF2B5EF4-FFF2-40B4-BE49-F238E27FC236}">
              <a16:creationId xmlns:a16="http://schemas.microsoft.com/office/drawing/2014/main" id="{F475AB5E-0C61-40E9-854B-6B43C844EBF1}"/>
            </a:ext>
          </a:extLst>
        </xdr:cNvPr>
        <xdr:cNvSpPr txBox="1"/>
      </xdr:nvSpPr>
      <xdr:spPr>
        <a:xfrm>
          <a:off x="5269441" y="2266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69" name="TextBox 1568">
          <a:extLst>
            <a:ext uri="{FF2B5EF4-FFF2-40B4-BE49-F238E27FC236}">
              <a16:creationId xmlns:a16="http://schemas.microsoft.com/office/drawing/2014/main" id="{A7EA1365-6D43-4EA5-9F2E-3E8BBA78691D}"/>
            </a:ext>
          </a:extLst>
        </xdr:cNvPr>
        <xdr:cNvSpPr txBox="1"/>
      </xdr:nvSpPr>
      <xdr:spPr>
        <a:xfrm>
          <a:off x="5269441" y="2266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70" name="TextBox 1569">
          <a:extLst>
            <a:ext uri="{FF2B5EF4-FFF2-40B4-BE49-F238E27FC236}">
              <a16:creationId xmlns:a16="http://schemas.microsoft.com/office/drawing/2014/main" id="{0CB71325-C8C8-46BC-ACD7-5531E5E5785B}"/>
            </a:ext>
          </a:extLst>
        </xdr:cNvPr>
        <xdr:cNvSpPr txBox="1"/>
      </xdr:nvSpPr>
      <xdr:spPr>
        <a:xfrm>
          <a:off x="5269441" y="2266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71" name="TextBox 1570">
          <a:extLst>
            <a:ext uri="{FF2B5EF4-FFF2-40B4-BE49-F238E27FC236}">
              <a16:creationId xmlns:a16="http://schemas.microsoft.com/office/drawing/2014/main" id="{72FA8579-EB13-4F19-811F-E57B7C19291E}"/>
            </a:ext>
          </a:extLst>
        </xdr:cNvPr>
        <xdr:cNvSpPr txBox="1"/>
      </xdr:nvSpPr>
      <xdr:spPr>
        <a:xfrm>
          <a:off x="5269441" y="2266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72" name="TextBox 1571">
          <a:extLst>
            <a:ext uri="{FF2B5EF4-FFF2-40B4-BE49-F238E27FC236}">
              <a16:creationId xmlns:a16="http://schemas.microsoft.com/office/drawing/2014/main" id="{BBAC8208-F6ED-4790-BAC3-5776AAFCDBCA}"/>
            </a:ext>
          </a:extLst>
        </xdr:cNvPr>
        <xdr:cNvSpPr txBox="1"/>
      </xdr:nvSpPr>
      <xdr:spPr>
        <a:xfrm>
          <a:off x="5269441" y="2206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73" name="TextBox 1572">
          <a:extLst>
            <a:ext uri="{FF2B5EF4-FFF2-40B4-BE49-F238E27FC236}">
              <a16:creationId xmlns:a16="http://schemas.microsoft.com/office/drawing/2014/main" id="{B87F58F8-4C45-4855-920F-3DDFBFA7B023}"/>
            </a:ext>
          </a:extLst>
        </xdr:cNvPr>
        <xdr:cNvSpPr txBox="1"/>
      </xdr:nvSpPr>
      <xdr:spPr>
        <a:xfrm>
          <a:off x="5269441" y="2206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74" name="TextBox 1573">
          <a:extLst>
            <a:ext uri="{FF2B5EF4-FFF2-40B4-BE49-F238E27FC236}">
              <a16:creationId xmlns:a16="http://schemas.microsoft.com/office/drawing/2014/main" id="{83A2172B-6EAC-40B5-ACE4-006A0244702A}"/>
            </a:ext>
          </a:extLst>
        </xdr:cNvPr>
        <xdr:cNvSpPr txBox="1"/>
      </xdr:nvSpPr>
      <xdr:spPr>
        <a:xfrm>
          <a:off x="5269441" y="2206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75" name="TextBox 1574">
          <a:extLst>
            <a:ext uri="{FF2B5EF4-FFF2-40B4-BE49-F238E27FC236}">
              <a16:creationId xmlns:a16="http://schemas.microsoft.com/office/drawing/2014/main" id="{4551F84C-3A02-4DE9-AFA6-8AD927E89AE1}"/>
            </a:ext>
          </a:extLst>
        </xdr:cNvPr>
        <xdr:cNvSpPr txBox="1"/>
      </xdr:nvSpPr>
      <xdr:spPr>
        <a:xfrm>
          <a:off x="5269441" y="2206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76" name="TextBox 1575">
          <a:extLst>
            <a:ext uri="{FF2B5EF4-FFF2-40B4-BE49-F238E27FC236}">
              <a16:creationId xmlns:a16="http://schemas.microsoft.com/office/drawing/2014/main" id="{E2DC55B8-DAE1-4A0B-BB2F-70A2557046EA}"/>
            </a:ext>
          </a:extLst>
        </xdr:cNvPr>
        <xdr:cNvSpPr txBox="1"/>
      </xdr:nvSpPr>
      <xdr:spPr>
        <a:xfrm>
          <a:off x="5269441" y="2206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77" name="TextBox 1576">
          <a:extLst>
            <a:ext uri="{FF2B5EF4-FFF2-40B4-BE49-F238E27FC236}">
              <a16:creationId xmlns:a16="http://schemas.microsoft.com/office/drawing/2014/main" id="{2518D4D1-E7F4-4339-9F2E-293593457AF4}"/>
            </a:ext>
          </a:extLst>
        </xdr:cNvPr>
        <xdr:cNvSpPr txBox="1"/>
      </xdr:nvSpPr>
      <xdr:spPr>
        <a:xfrm>
          <a:off x="5269441" y="2206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78" name="TextBox 1577">
          <a:extLst>
            <a:ext uri="{FF2B5EF4-FFF2-40B4-BE49-F238E27FC236}">
              <a16:creationId xmlns:a16="http://schemas.microsoft.com/office/drawing/2014/main" id="{09AF187E-6286-455D-8169-091F157CB747}"/>
            </a:ext>
          </a:extLst>
        </xdr:cNvPr>
        <xdr:cNvSpPr txBox="1"/>
      </xdr:nvSpPr>
      <xdr:spPr>
        <a:xfrm>
          <a:off x="5269441" y="2206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79" name="TextBox 1578">
          <a:extLst>
            <a:ext uri="{FF2B5EF4-FFF2-40B4-BE49-F238E27FC236}">
              <a16:creationId xmlns:a16="http://schemas.microsoft.com/office/drawing/2014/main" id="{ABFD795B-DA46-4588-B98A-95E1E5CF5285}"/>
            </a:ext>
          </a:extLst>
        </xdr:cNvPr>
        <xdr:cNvSpPr txBox="1"/>
      </xdr:nvSpPr>
      <xdr:spPr>
        <a:xfrm>
          <a:off x="5269441" y="2206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80" name="TextBox 1579">
          <a:extLst>
            <a:ext uri="{FF2B5EF4-FFF2-40B4-BE49-F238E27FC236}">
              <a16:creationId xmlns:a16="http://schemas.microsoft.com/office/drawing/2014/main" id="{6CA144D0-81EE-4EB0-89A3-F16F2FE49593}"/>
            </a:ext>
          </a:extLst>
        </xdr:cNvPr>
        <xdr:cNvSpPr txBox="1"/>
      </xdr:nvSpPr>
      <xdr:spPr>
        <a:xfrm>
          <a:off x="5269441" y="2206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81" name="TextBox 1580">
          <a:extLst>
            <a:ext uri="{FF2B5EF4-FFF2-40B4-BE49-F238E27FC236}">
              <a16:creationId xmlns:a16="http://schemas.microsoft.com/office/drawing/2014/main" id="{88522C1A-07BF-4A49-B7E6-0B3A02C14DD9}"/>
            </a:ext>
          </a:extLst>
        </xdr:cNvPr>
        <xdr:cNvSpPr txBox="1"/>
      </xdr:nvSpPr>
      <xdr:spPr>
        <a:xfrm>
          <a:off x="5269441" y="22069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82" name="TextBox 1581">
          <a:extLst>
            <a:ext uri="{FF2B5EF4-FFF2-40B4-BE49-F238E27FC236}">
              <a16:creationId xmlns:a16="http://schemas.microsoft.com/office/drawing/2014/main" id="{1D82ED94-3FB2-4503-A7ED-0CE2AD50E18C}"/>
            </a:ext>
          </a:extLst>
        </xdr:cNvPr>
        <xdr:cNvSpPr txBox="1"/>
      </xdr:nvSpPr>
      <xdr:spPr>
        <a:xfrm>
          <a:off x="5269441" y="22269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83" name="TextBox 1582">
          <a:extLst>
            <a:ext uri="{FF2B5EF4-FFF2-40B4-BE49-F238E27FC236}">
              <a16:creationId xmlns:a16="http://schemas.microsoft.com/office/drawing/2014/main" id="{245206E3-B6C3-403F-A980-66F9616B8C00}"/>
            </a:ext>
          </a:extLst>
        </xdr:cNvPr>
        <xdr:cNvSpPr txBox="1"/>
      </xdr:nvSpPr>
      <xdr:spPr>
        <a:xfrm>
          <a:off x="5269441" y="22269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84" name="TextBox 1583">
          <a:extLst>
            <a:ext uri="{FF2B5EF4-FFF2-40B4-BE49-F238E27FC236}">
              <a16:creationId xmlns:a16="http://schemas.microsoft.com/office/drawing/2014/main" id="{903AFA29-5930-46CD-8D26-0D0C1989707F}"/>
            </a:ext>
          </a:extLst>
        </xdr:cNvPr>
        <xdr:cNvSpPr txBox="1"/>
      </xdr:nvSpPr>
      <xdr:spPr>
        <a:xfrm>
          <a:off x="5269441" y="22269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85" name="TextBox 1584">
          <a:extLst>
            <a:ext uri="{FF2B5EF4-FFF2-40B4-BE49-F238E27FC236}">
              <a16:creationId xmlns:a16="http://schemas.microsoft.com/office/drawing/2014/main" id="{5BCEE857-806F-41D0-87EE-0820660013B9}"/>
            </a:ext>
          </a:extLst>
        </xdr:cNvPr>
        <xdr:cNvSpPr txBox="1"/>
      </xdr:nvSpPr>
      <xdr:spPr>
        <a:xfrm>
          <a:off x="5269441" y="22269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86" name="TextBox 1585">
          <a:extLst>
            <a:ext uri="{FF2B5EF4-FFF2-40B4-BE49-F238E27FC236}">
              <a16:creationId xmlns:a16="http://schemas.microsoft.com/office/drawing/2014/main" id="{8B8460C2-E5C7-4019-ACFE-A22A7A64F860}"/>
            </a:ext>
          </a:extLst>
        </xdr:cNvPr>
        <xdr:cNvSpPr txBox="1"/>
      </xdr:nvSpPr>
      <xdr:spPr>
        <a:xfrm>
          <a:off x="5269441" y="22269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87" name="TextBox 1586">
          <a:extLst>
            <a:ext uri="{FF2B5EF4-FFF2-40B4-BE49-F238E27FC236}">
              <a16:creationId xmlns:a16="http://schemas.microsoft.com/office/drawing/2014/main" id="{606EDA2C-AA10-4914-AA72-066707A89728}"/>
            </a:ext>
          </a:extLst>
        </xdr:cNvPr>
        <xdr:cNvSpPr txBox="1"/>
      </xdr:nvSpPr>
      <xdr:spPr>
        <a:xfrm>
          <a:off x="5269441" y="22269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88" name="TextBox 1587">
          <a:extLst>
            <a:ext uri="{FF2B5EF4-FFF2-40B4-BE49-F238E27FC236}">
              <a16:creationId xmlns:a16="http://schemas.microsoft.com/office/drawing/2014/main" id="{71E98A96-E37C-482F-B8AE-A49DBDA00671}"/>
            </a:ext>
          </a:extLst>
        </xdr:cNvPr>
        <xdr:cNvSpPr txBox="1"/>
      </xdr:nvSpPr>
      <xdr:spPr>
        <a:xfrm>
          <a:off x="5269441" y="22269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89" name="TextBox 1588">
          <a:extLst>
            <a:ext uri="{FF2B5EF4-FFF2-40B4-BE49-F238E27FC236}">
              <a16:creationId xmlns:a16="http://schemas.microsoft.com/office/drawing/2014/main" id="{EFBA537A-4C7A-4447-B0FF-BA932B0E5D6D}"/>
            </a:ext>
          </a:extLst>
        </xdr:cNvPr>
        <xdr:cNvSpPr txBox="1"/>
      </xdr:nvSpPr>
      <xdr:spPr>
        <a:xfrm>
          <a:off x="5269441" y="22269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90" name="TextBox 1589">
          <a:extLst>
            <a:ext uri="{FF2B5EF4-FFF2-40B4-BE49-F238E27FC236}">
              <a16:creationId xmlns:a16="http://schemas.microsoft.com/office/drawing/2014/main" id="{B280644E-C879-4281-B66C-FF1F503FA03A}"/>
            </a:ext>
          </a:extLst>
        </xdr:cNvPr>
        <xdr:cNvSpPr txBox="1"/>
      </xdr:nvSpPr>
      <xdr:spPr>
        <a:xfrm>
          <a:off x="5269441" y="22269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91" name="TextBox 1590">
          <a:extLst>
            <a:ext uri="{FF2B5EF4-FFF2-40B4-BE49-F238E27FC236}">
              <a16:creationId xmlns:a16="http://schemas.microsoft.com/office/drawing/2014/main" id="{C9646FEB-C310-4BC1-BEFC-582A8B3E3DD8}"/>
            </a:ext>
          </a:extLst>
        </xdr:cNvPr>
        <xdr:cNvSpPr txBox="1"/>
      </xdr:nvSpPr>
      <xdr:spPr>
        <a:xfrm>
          <a:off x="5269441" y="22269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92" name="TextBox 1591">
          <a:extLst>
            <a:ext uri="{FF2B5EF4-FFF2-40B4-BE49-F238E27FC236}">
              <a16:creationId xmlns:a16="http://schemas.microsoft.com/office/drawing/2014/main" id="{560CF09B-46F9-4FDA-9E81-C48CD28A248A}"/>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93" name="TextBox 1592">
          <a:extLst>
            <a:ext uri="{FF2B5EF4-FFF2-40B4-BE49-F238E27FC236}">
              <a16:creationId xmlns:a16="http://schemas.microsoft.com/office/drawing/2014/main" id="{4D3EB1ED-ABA9-4CD3-B129-DD78B044E08F}"/>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94" name="TextBox 1593">
          <a:extLst>
            <a:ext uri="{FF2B5EF4-FFF2-40B4-BE49-F238E27FC236}">
              <a16:creationId xmlns:a16="http://schemas.microsoft.com/office/drawing/2014/main" id="{C59E2FE9-AF66-48AD-AE88-2EFE5C49F4F3}"/>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95" name="TextBox 1594">
          <a:extLst>
            <a:ext uri="{FF2B5EF4-FFF2-40B4-BE49-F238E27FC236}">
              <a16:creationId xmlns:a16="http://schemas.microsoft.com/office/drawing/2014/main" id="{2E10F63F-C230-450F-9A79-D2075DA5F054}"/>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96" name="TextBox 1595">
          <a:extLst>
            <a:ext uri="{FF2B5EF4-FFF2-40B4-BE49-F238E27FC236}">
              <a16:creationId xmlns:a16="http://schemas.microsoft.com/office/drawing/2014/main" id="{DD4012A2-A6AB-473B-9F39-AD27D58D4F13}"/>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97" name="TextBox 1596">
          <a:extLst>
            <a:ext uri="{FF2B5EF4-FFF2-40B4-BE49-F238E27FC236}">
              <a16:creationId xmlns:a16="http://schemas.microsoft.com/office/drawing/2014/main" id="{12CF8F13-5C44-4226-9085-8B7DE2EE1C0B}"/>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98" name="TextBox 1597">
          <a:extLst>
            <a:ext uri="{FF2B5EF4-FFF2-40B4-BE49-F238E27FC236}">
              <a16:creationId xmlns:a16="http://schemas.microsoft.com/office/drawing/2014/main" id="{B2C8CA35-A7B2-456C-9D22-71737890633F}"/>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599" name="TextBox 1598">
          <a:extLst>
            <a:ext uri="{FF2B5EF4-FFF2-40B4-BE49-F238E27FC236}">
              <a16:creationId xmlns:a16="http://schemas.microsoft.com/office/drawing/2014/main" id="{AA21E06F-895D-486F-956F-6310395D3C08}"/>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600" name="TextBox 1599">
          <a:extLst>
            <a:ext uri="{FF2B5EF4-FFF2-40B4-BE49-F238E27FC236}">
              <a16:creationId xmlns:a16="http://schemas.microsoft.com/office/drawing/2014/main" id="{18661EF2-5267-4C5F-B05A-67ED4A394D8D}"/>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601" name="TextBox 1600">
          <a:extLst>
            <a:ext uri="{FF2B5EF4-FFF2-40B4-BE49-F238E27FC236}">
              <a16:creationId xmlns:a16="http://schemas.microsoft.com/office/drawing/2014/main" id="{D6B37294-F0E0-4A79-BBC8-422DD859C74C}"/>
            </a:ext>
          </a:extLst>
        </xdr:cNvPr>
        <xdr:cNvSpPr txBox="1"/>
      </xdr:nvSpPr>
      <xdr:spPr>
        <a:xfrm>
          <a:off x="5269441" y="19259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602" name="TextBox 1601">
          <a:extLst>
            <a:ext uri="{FF2B5EF4-FFF2-40B4-BE49-F238E27FC236}">
              <a16:creationId xmlns:a16="http://schemas.microsoft.com/office/drawing/2014/main" id="{9401B4EF-8EAC-4F5E-A15F-D6D18D77CCEB}"/>
            </a:ext>
          </a:extLst>
        </xdr:cNvPr>
        <xdr:cNvSpPr txBox="1"/>
      </xdr:nvSpPr>
      <xdr:spPr>
        <a:xfrm>
          <a:off x="5269441" y="2827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603" name="TextBox 1602">
          <a:extLst>
            <a:ext uri="{FF2B5EF4-FFF2-40B4-BE49-F238E27FC236}">
              <a16:creationId xmlns:a16="http://schemas.microsoft.com/office/drawing/2014/main" id="{B7488F21-9303-4F31-AB34-FF023143692F}"/>
            </a:ext>
          </a:extLst>
        </xdr:cNvPr>
        <xdr:cNvSpPr txBox="1"/>
      </xdr:nvSpPr>
      <xdr:spPr>
        <a:xfrm>
          <a:off x="5269441" y="2827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604" name="TextBox 1603">
          <a:extLst>
            <a:ext uri="{FF2B5EF4-FFF2-40B4-BE49-F238E27FC236}">
              <a16:creationId xmlns:a16="http://schemas.microsoft.com/office/drawing/2014/main" id="{2519D020-8030-46DB-B035-8F85B4E0B8AE}"/>
            </a:ext>
          </a:extLst>
        </xdr:cNvPr>
        <xdr:cNvSpPr txBox="1"/>
      </xdr:nvSpPr>
      <xdr:spPr>
        <a:xfrm>
          <a:off x="5269441" y="2827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605" name="TextBox 1604">
          <a:extLst>
            <a:ext uri="{FF2B5EF4-FFF2-40B4-BE49-F238E27FC236}">
              <a16:creationId xmlns:a16="http://schemas.microsoft.com/office/drawing/2014/main" id="{DD0DDC36-3008-46D6-A9ED-467073EB4E61}"/>
            </a:ext>
          </a:extLst>
        </xdr:cNvPr>
        <xdr:cNvSpPr txBox="1"/>
      </xdr:nvSpPr>
      <xdr:spPr>
        <a:xfrm>
          <a:off x="5269441" y="2827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606" name="TextBox 1605">
          <a:extLst>
            <a:ext uri="{FF2B5EF4-FFF2-40B4-BE49-F238E27FC236}">
              <a16:creationId xmlns:a16="http://schemas.microsoft.com/office/drawing/2014/main" id="{459AADE1-723C-401A-81C8-14CD575B1782}"/>
            </a:ext>
          </a:extLst>
        </xdr:cNvPr>
        <xdr:cNvSpPr txBox="1"/>
      </xdr:nvSpPr>
      <xdr:spPr>
        <a:xfrm>
          <a:off x="5269441" y="2827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607" name="TextBox 1606">
          <a:extLst>
            <a:ext uri="{FF2B5EF4-FFF2-40B4-BE49-F238E27FC236}">
              <a16:creationId xmlns:a16="http://schemas.microsoft.com/office/drawing/2014/main" id="{E337495F-4594-48F0-B950-F951693E615C}"/>
            </a:ext>
          </a:extLst>
        </xdr:cNvPr>
        <xdr:cNvSpPr txBox="1"/>
      </xdr:nvSpPr>
      <xdr:spPr>
        <a:xfrm>
          <a:off x="5269441" y="2827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608" name="TextBox 1607">
          <a:extLst>
            <a:ext uri="{FF2B5EF4-FFF2-40B4-BE49-F238E27FC236}">
              <a16:creationId xmlns:a16="http://schemas.microsoft.com/office/drawing/2014/main" id="{31F3E94F-931E-4976-91D7-49F602BB6C35}"/>
            </a:ext>
          </a:extLst>
        </xdr:cNvPr>
        <xdr:cNvSpPr txBox="1"/>
      </xdr:nvSpPr>
      <xdr:spPr>
        <a:xfrm>
          <a:off x="5269441" y="2827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609" name="TextBox 1608">
          <a:extLst>
            <a:ext uri="{FF2B5EF4-FFF2-40B4-BE49-F238E27FC236}">
              <a16:creationId xmlns:a16="http://schemas.microsoft.com/office/drawing/2014/main" id="{7162B184-DD6E-46ED-99EE-5101CF211B13}"/>
            </a:ext>
          </a:extLst>
        </xdr:cNvPr>
        <xdr:cNvSpPr txBox="1"/>
      </xdr:nvSpPr>
      <xdr:spPr>
        <a:xfrm>
          <a:off x="5269441" y="2827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610" name="TextBox 1609">
          <a:extLst>
            <a:ext uri="{FF2B5EF4-FFF2-40B4-BE49-F238E27FC236}">
              <a16:creationId xmlns:a16="http://schemas.microsoft.com/office/drawing/2014/main" id="{7813ACF6-FA60-41B3-93EA-A33587541246}"/>
            </a:ext>
          </a:extLst>
        </xdr:cNvPr>
        <xdr:cNvSpPr txBox="1"/>
      </xdr:nvSpPr>
      <xdr:spPr>
        <a:xfrm>
          <a:off x="5269441" y="2827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126</xdr:row>
      <xdr:rowOff>0</xdr:rowOff>
    </xdr:from>
    <xdr:ext cx="65" cy="172227"/>
    <xdr:sp macro="" textlink="">
      <xdr:nvSpPr>
        <xdr:cNvPr id="1611" name="TextBox 1610">
          <a:extLst>
            <a:ext uri="{FF2B5EF4-FFF2-40B4-BE49-F238E27FC236}">
              <a16:creationId xmlns:a16="http://schemas.microsoft.com/office/drawing/2014/main" id="{7EC373F4-54E3-43D4-9373-81E74EEC7B53}"/>
            </a:ext>
          </a:extLst>
        </xdr:cNvPr>
        <xdr:cNvSpPr txBox="1"/>
      </xdr:nvSpPr>
      <xdr:spPr>
        <a:xfrm>
          <a:off x="5269441" y="2827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12" name="TextBox 1611">
          <a:extLst>
            <a:ext uri="{FF2B5EF4-FFF2-40B4-BE49-F238E27FC236}">
              <a16:creationId xmlns:a16="http://schemas.microsoft.com/office/drawing/2014/main" id="{CA3AF243-309B-42C9-98AE-43A7C7A42E71}"/>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13" name="TextBox 1612">
          <a:extLst>
            <a:ext uri="{FF2B5EF4-FFF2-40B4-BE49-F238E27FC236}">
              <a16:creationId xmlns:a16="http://schemas.microsoft.com/office/drawing/2014/main" id="{5C3CCFA8-7CEB-4635-BDC4-02A907335564}"/>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14" name="TextBox 1613">
          <a:extLst>
            <a:ext uri="{FF2B5EF4-FFF2-40B4-BE49-F238E27FC236}">
              <a16:creationId xmlns:a16="http://schemas.microsoft.com/office/drawing/2014/main" id="{66EEB425-1E9A-4471-8B80-0CA46B8AA999}"/>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15" name="TextBox 1614">
          <a:extLst>
            <a:ext uri="{FF2B5EF4-FFF2-40B4-BE49-F238E27FC236}">
              <a16:creationId xmlns:a16="http://schemas.microsoft.com/office/drawing/2014/main" id="{E5B28C3C-9764-44EB-A4D8-E6F886A04AAF}"/>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16" name="TextBox 1615">
          <a:extLst>
            <a:ext uri="{FF2B5EF4-FFF2-40B4-BE49-F238E27FC236}">
              <a16:creationId xmlns:a16="http://schemas.microsoft.com/office/drawing/2014/main" id="{EEAF9E07-72CD-4730-B4BF-CD34965AE022}"/>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17" name="TextBox 1616">
          <a:extLst>
            <a:ext uri="{FF2B5EF4-FFF2-40B4-BE49-F238E27FC236}">
              <a16:creationId xmlns:a16="http://schemas.microsoft.com/office/drawing/2014/main" id="{67CE1B51-17F5-42D5-ACCD-1FD9FF84D8C4}"/>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18" name="TextBox 1617">
          <a:extLst>
            <a:ext uri="{FF2B5EF4-FFF2-40B4-BE49-F238E27FC236}">
              <a16:creationId xmlns:a16="http://schemas.microsoft.com/office/drawing/2014/main" id="{00D1D453-A22F-43D2-AC22-DAE4067B5449}"/>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19" name="TextBox 1618">
          <a:extLst>
            <a:ext uri="{FF2B5EF4-FFF2-40B4-BE49-F238E27FC236}">
              <a16:creationId xmlns:a16="http://schemas.microsoft.com/office/drawing/2014/main" id="{B3C60117-EA7D-4914-98DB-6F810EB17CD2}"/>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20" name="TextBox 1619">
          <a:extLst>
            <a:ext uri="{FF2B5EF4-FFF2-40B4-BE49-F238E27FC236}">
              <a16:creationId xmlns:a16="http://schemas.microsoft.com/office/drawing/2014/main" id="{FB333B0F-B9EB-44D0-B33C-EA05CFA0D5AE}"/>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21" name="TextBox 1620">
          <a:extLst>
            <a:ext uri="{FF2B5EF4-FFF2-40B4-BE49-F238E27FC236}">
              <a16:creationId xmlns:a16="http://schemas.microsoft.com/office/drawing/2014/main" id="{6B489F75-EE9A-4E5B-84AA-6D02AEFEBC75}"/>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22" name="TextBox 1621">
          <a:extLst>
            <a:ext uri="{FF2B5EF4-FFF2-40B4-BE49-F238E27FC236}">
              <a16:creationId xmlns:a16="http://schemas.microsoft.com/office/drawing/2014/main" id="{3BBBB558-F792-4994-AB56-36C4546E27DB}"/>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23" name="TextBox 1622">
          <a:extLst>
            <a:ext uri="{FF2B5EF4-FFF2-40B4-BE49-F238E27FC236}">
              <a16:creationId xmlns:a16="http://schemas.microsoft.com/office/drawing/2014/main" id="{4EC3E5D7-6B9C-4FDD-B1D4-31489596D496}"/>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24" name="TextBox 1623">
          <a:extLst>
            <a:ext uri="{FF2B5EF4-FFF2-40B4-BE49-F238E27FC236}">
              <a16:creationId xmlns:a16="http://schemas.microsoft.com/office/drawing/2014/main" id="{ABFAE108-D841-46AA-A2A5-149C42DE6E05}"/>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25" name="TextBox 1624">
          <a:extLst>
            <a:ext uri="{FF2B5EF4-FFF2-40B4-BE49-F238E27FC236}">
              <a16:creationId xmlns:a16="http://schemas.microsoft.com/office/drawing/2014/main" id="{FF20CC64-558E-4115-9CD8-788FC31C2F8E}"/>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26" name="TextBox 1625">
          <a:extLst>
            <a:ext uri="{FF2B5EF4-FFF2-40B4-BE49-F238E27FC236}">
              <a16:creationId xmlns:a16="http://schemas.microsoft.com/office/drawing/2014/main" id="{007AE707-21DF-4AF4-8B31-516892174880}"/>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27" name="TextBox 1626">
          <a:extLst>
            <a:ext uri="{FF2B5EF4-FFF2-40B4-BE49-F238E27FC236}">
              <a16:creationId xmlns:a16="http://schemas.microsoft.com/office/drawing/2014/main" id="{29FC2208-DC01-4308-A225-601E4BB50A3F}"/>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28" name="TextBox 1627">
          <a:extLst>
            <a:ext uri="{FF2B5EF4-FFF2-40B4-BE49-F238E27FC236}">
              <a16:creationId xmlns:a16="http://schemas.microsoft.com/office/drawing/2014/main" id="{DCD7434A-201B-413C-B9E2-EF4D94DFFD9B}"/>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29" name="TextBox 1628">
          <a:extLst>
            <a:ext uri="{FF2B5EF4-FFF2-40B4-BE49-F238E27FC236}">
              <a16:creationId xmlns:a16="http://schemas.microsoft.com/office/drawing/2014/main" id="{F9E70657-17C7-4ACB-9B17-3551F4B2131B}"/>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30" name="TextBox 1629">
          <a:extLst>
            <a:ext uri="{FF2B5EF4-FFF2-40B4-BE49-F238E27FC236}">
              <a16:creationId xmlns:a16="http://schemas.microsoft.com/office/drawing/2014/main" id="{EEC5BC64-93CE-4CF8-B52F-9369145F9472}"/>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31" name="TextBox 1630">
          <a:extLst>
            <a:ext uri="{FF2B5EF4-FFF2-40B4-BE49-F238E27FC236}">
              <a16:creationId xmlns:a16="http://schemas.microsoft.com/office/drawing/2014/main" id="{331CFD20-0B30-46CB-8BE7-0094414D2483}"/>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32" name="TextBox 1631">
          <a:extLst>
            <a:ext uri="{FF2B5EF4-FFF2-40B4-BE49-F238E27FC236}">
              <a16:creationId xmlns:a16="http://schemas.microsoft.com/office/drawing/2014/main" id="{01EDEDFE-5945-407D-9F16-DEB354BC0DB3}"/>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33" name="TextBox 1632">
          <a:extLst>
            <a:ext uri="{FF2B5EF4-FFF2-40B4-BE49-F238E27FC236}">
              <a16:creationId xmlns:a16="http://schemas.microsoft.com/office/drawing/2014/main" id="{D17BB440-D4F2-4D14-92C1-36AB4F91C095}"/>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34" name="TextBox 1633">
          <a:extLst>
            <a:ext uri="{FF2B5EF4-FFF2-40B4-BE49-F238E27FC236}">
              <a16:creationId xmlns:a16="http://schemas.microsoft.com/office/drawing/2014/main" id="{ADFDAD06-2DB1-4BA5-9344-CC06F0A01C65}"/>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35" name="TextBox 1634">
          <a:extLst>
            <a:ext uri="{FF2B5EF4-FFF2-40B4-BE49-F238E27FC236}">
              <a16:creationId xmlns:a16="http://schemas.microsoft.com/office/drawing/2014/main" id="{0CB64795-C543-428C-9BA6-A654CCF9C0F4}"/>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36" name="TextBox 1635">
          <a:extLst>
            <a:ext uri="{FF2B5EF4-FFF2-40B4-BE49-F238E27FC236}">
              <a16:creationId xmlns:a16="http://schemas.microsoft.com/office/drawing/2014/main" id="{1C744552-4A3B-4BC3-A086-493C07C8E7D8}"/>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37" name="TextBox 1636">
          <a:extLst>
            <a:ext uri="{FF2B5EF4-FFF2-40B4-BE49-F238E27FC236}">
              <a16:creationId xmlns:a16="http://schemas.microsoft.com/office/drawing/2014/main" id="{E49EB64A-7195-4B3F-9554-642F9AFA0735}"/>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38" name="TextBox 1637">
          <a:extLst>
            <a:ext uri="{FF2B5EF4-FFF2-40B4-BE49-F238E27FC236}">
              <a16:creationId xmlns:a16="http://schemas.microsoft.com/office/drawing/2014/main" id="{C6055CF9-0512-4C73-AD24-F0D02DF87F77}"/>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39" name="TextBox 1638">
          <a:extLst>
            <a:ext uri="{FF2B5EF4-FFF2-40B4-BE49-F238E27FC236}">
              <a16:creationId xmlns:a16="http://schemas.microsoft.com/office/drawing/2014/main" id="{36FBA868-8940-4A70-8D8F-E0B47DBBBF2D}"/>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40" name="TextBox 1639">
          <a:extLst>
            <a:ext uri="{FF2B5EF4-FFF2-40B4-BE49-F238E27FC236}">
              <a16:creationId xmlns:a16="http://schemas.microsoft.com/office/drawing/2014/main" id="{84B73C77-67C7-4C10-B8B5-3BA7861EF6BF}"/>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41" name="TextBox 1640">
          <a:extLst>
            <a:ext uri="{FF2B5EF4-FFF2-40B4-BE49-F238E27FC236}">
              <a16:creationId xmlns:a16="http://schemas.microsoft.com/office/drawing/2014/main" id="{99905BCB-04E2-4E28-8D8E-1F1A3F0711F5}"/>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42" name="TextBox 1641">
          <a:extLst>
            <a:ext uri="{FF2B5EF4-FFF2-40B4-BE49-F238E27FC236}">
              <a16:creationId xmlns:a16="http://schemas.microsoft.com/office/drawing/2014/main" id="{634AF017-6FB4-4325-8D27-D67B1562363E}"/>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43" name="TextBox 1642">
          <a:extLst>
            <a:ext uri="{FF2B5EF4-FFF2-40B4-BE49-F238E27FC236}">
              <a16:creationId xmlns:a16="http://schemas.microsoft.com/office/drawing/2014/main" id="{59902210-1A31-499E-9098-A4B679C1DD5E}"/>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44" name="TextBox 1643">
          <a:extLst>
            <a:ext uri="{FF2B5EF4-FFF2-40B4-BE49-F238E27FC236}">
              <a16:creationId xmlns:a16="http://schemas.microsoft.com/office/drawing/2014/main" id="{9E788E32-3947-4391-B86A-7F44D2EBD2F4}"/>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45" name="TextBox 1644">
          <a:extLst>
            <a:ext uri="{FF2B5EF4-FFF2-40B4-BE49-F238E27FC236}">
              <a16:creationId xmlns:a16="http://schemas.microsoft.com/office/drawing/2014/main" id="{BEF7EB3F-DC30-4856-9154-D9949D667A1C}"/>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46" name="TextBox 1645">
          <a:extLst>
            <a:ext uri="{FF2B5EF4-FFF2-40B4-BE49-F238E27FC236}">
              <a16:creationId xmlns:a16="http://schemas.microsoft.com/office/drawing/2014/main" id="{C2000949-6429-472D-8A78-D97AA877DE46}"/>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47" name="TextBox 1646">
          <a:extLst>
            <a:ext uri="{FF2B5EF4-FFF2-40B4-BE49-F238E27FC236}">
              <a16:creationId xmlns:a16="http://schemas.microsoft.com/office/drawing/2014/main" id="{3AF37854-8BC9-47AC-A573-7CA18886C51B}"/>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48" name="TextBox 1647">
          <a:extLst>
            <a:ext uri="{FF2B5EF4-FFF2-40B4-BE49-F238E27FC236}">
              <a16:creationId xmlns:a16="http://schemas.microsoft.com/office/drawing/2014/main" id="{02A857DB-A001-4568-88C3-D2E0174C4202}"/>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49" name="TextBox 1648">
          <a:extLst>
            <a:ext uri="{FF2B5EF4-FFF2-40B4-BE49-F238E27FC236}">
              <a16:creationId xmlns:a16="http://schemas.microsoft.com/office/drawing/2014/main" id="{8F33E32D-8FC8-4896-9C5E-D5D10AE33BAD}"/>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50" name="TextBox 1649">
          <a:extLst>
            <a:ext uri="{FF2B5EF4-FFF2-40B4-BE49-F238E27FC236}">
              <a16:creationId xmlns:a16="http://schemas.microsoft.com/office/drawing/2014/main" id="{9731ACE8-7F65-43CB-AAEE-4E8B314225C5}"/>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51" name="TextBox 1650">
          <a:extLst>
            <a:ext uri="{FF2B5EF4-FFF2-40B4-BE49-F238E27FC236}">
              <a16:creationId xmlns:a16="http://schemas.microsoft.com/office/drawing/2014/main" id="{BD75DF49-91D9-4BC3-A20B-8C1A58CB53D7}"/>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52" name="TextBox 1651">
          <a:extLst>
            <a:ext uri="{FF2B5EF4-FFF2-40B4-BE49-F238E27FC236}">
              <a16:creationId xmlns:a16="http://schemas.microsoft.com/office/drawing/2014/main" id="{7D00A5C3-47DB-4EC3-A251-6451BE8FA788}"/>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53" name="TextBox 1652">
          <a:extLst>
            <a:ext uri="{FF2B5EF4-FFF2-40B4-BE49-F238E27FC236}">
              <a16:creationId xmlns:a16="http://schemas.microsoft.com/office/drawing/2014/main" id="{F2A69A2F-D72D-4600-8233-394844C3E610}"/>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54" name="TextBox 1653">
          <a:extLst>
            <a:ext uri="{FF2B5EF4-FFF2-40B4-BE49-F238E27FC236}">
              <a16:creationId xmlns:a16="http://schemas.microsoft.com/office/drawing/2014/main" id="{C1D95029-D9C5-4BF0-A822-FB40D471AC9F}"/>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55" name="TextBox 1654">
          <a:extLst>
            <a:ext uri="{FF2B5EF4-FFF2-40B4-BE49-F238E27FC236}">
              <a16:creationId xmlns:a16="http://schemas.microsoft.com/office/drawing/2014/main" id="{5779BB18-9E1A-4D42-BC07-A7E37056C0F3}"/>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56" name="TextBox 1655">
          <a:extLst>
            <a:ext uri="{FF2B5EF4-FFF2-40B4-BE49-F238E27FC236}">
              <a16:creationId xmlns:a16="http://schemas.microsoft.com/office/drawing/2014/main" id="{C7B79D5E-D09E-4B95-8BC5-87892C3B5462}"/>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57" name="TextBox 1656">
          <a:extLst>
            <a:ext uri="{FF2B5EF4-FFF2-40B4-BE49-F238E27FC236}">
              <a16:creationId xmlns:a16="http://schemas.microsoft.com/office/drawing/2014/main" id="{E2A7D370-0390-4A83-95CE-2B7BCEFA3D7C}"/>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58" name="TextBox 1657">
          <a:extLst>
            <a:ext uri="{FF2B5EF4-FFF2-40B4-BE49-F238E27FC236}">
              <a16:creationId xmlns:a16="http://schemas.microsoft.com/office/drawing/2014/main" id="{3847015D-2820-4500-B46D-045FB5AC013A}"/>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59" name="TextBox 1658">
          <a:extLst>
            <a:ext uri="{FF2B5EF4-FFF2-40B4-BE49-F238E27FC236}">
              <a16:creationId xmlns:a16="http://schemas.microsoft.com/office/drawing/2014/main" id="{BA3D4848-3328-4646-9AD2-8D526C49548A}"/>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60" name="TextBox 1659">
          <a:extLst>
            <a:ext uri="{FF2B5EF4-FFF2-40B4-BE49-F238E27FC236}">
              <a16:creationId xmlns:a16="http://schemas.microsoft.com/office/drawing/2014/main" id="{E4CD6EEE-6A5A-436F-A859-C81859213229}"/>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39</xdr:row>
      <xdr:rowOff>0</xdr:rowOff>
    </xdr:from>
    <xdr:ext cx="65" cy="172227"/>
    <xdr:sp macro="" textlink="">
      <xdr:nvSpPr>
        <xdr:cNvPr id="1661" name="TextBox 1660">
          <a:extLst>
            <a:ext uri="{FF2B5EF4-FFF2-40B4-BE49-F238E27FC236}">
              <a16:creationId xmlns:a16="http://schemas.microsoft.com/office/drawing/2014/main" id="{8B12D506-1642-48A0-BA42-71A0C67A76FA}"/>
            </a:ext>
          </a:extLst>
        </xdr:cNvPr>
        <xdr:cNvSpPr txBox="1"/>
      </xdr:nvSpPr>
      <xdr:spPr>
        <a:xfrm>
          <a:off x="5760411" y="6598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62" name="TextBox 1661">
          <a:extLst>
            <a:ext uri="{FF2B5EF4-FFF2-40B4-BE49-F238E27FC236}">
              <a16:creationId xmlns:a16="http://schemas.microsoft.com/office/drawing/2014/main" id="{45201EDD-B56A-4C41-9D9F-B5971B080B5A}"/>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63" name="TextBox 1662">
          <a:extLst>
            <a:ext uri="{FF2B5EF4-FFF2-40B4-BE49-F238E27FC236}">
              <a16:creationId xmlns:a16="http://schemas.microsoft.com/office/drawing/2014/main" id="{584E2E01-1917-4ACF-BF56-7EA2CD2AE120}"/>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64" name="TextBox 1663">
          <a:extLst>
            <a:ext uri="{FF2B5EF4-FFF2-40B4-BE49-F238E27FC236}">
              <a16:creationId xmlns:a16="http://schemas.microsoft.com/office/drawing/2014/main" id="{576B2709-4FE1-4516-A2AE-B192B7E2B37D}"/>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65" name="TextBox 1664">
          <a:extLst>
            <a:ext uri="{FF2B5EF4-FFF2-40B4-BE49-F238E27FC236}">
              <a16:creationId xmlns:a16="http://schemas.microsoft.com/office/drawing/2014/main" id="{22E6AF2B-269D-4EBA-B912-1BA11E40AC49}"/>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66" name="TextBox 1665">
          <a:extLst>
            <a:ext uri="{FF2B5EF4-FFF2-40B4-BE49-F238E27FC236}">
              <a16:creationId xmlns:a16="http://schemas.microsoft.com/office/drawing/2014/main" id="{92F94B15-D25D-41DD-949D-F82EDD70E551}"/>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67" name="TextBox 1666">
          <a:extLst>
            <a:ext uri="{FF2B5EF4-FFF2-40B4-BE49-F238E27FC236}">
              <a16:creationId xmlns:a16="http://schemas.microsoft.com/office/drawing/2014/main" id="{6BA95716-1FDF-4265-9931-C35E0D1E5234}"/>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68" name="TextBox 1667">
          <a:extLst>
            <a:ext uri="{FF2B5EF4-FFF2-40B4-BE49-F238E27FC236}">
              <a16:creationId xmlns:a16="http://schemas.microsoft.com/office/drawing/2014/main" id="{65B13D00-5DC0-4E4A-B7D1-8B59CB7804C6}"/>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69" name="TextBox 1668">
          <a:extLst>
            <a:ext uri="{FF2B5EF4-FFF2-40B4-BE49-F238E27FC236}">
              <a16:creationId xmlns:a16="http://schemas.microsoft.com/office/drawing/2014/main" id="{1391F30E-5C32-4D0A-BFD1-29AD84E84E89}"/>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70" name="TextBox 1669">
          <a:extLst>
            <a:ext uri="{FF2B5EF4-FFF2-40B4-BE49-F238E27FC236}">
              <a16:creationId xmlns:a16="http://schemas.microsoft.com/office/drawing/2014/main" id="{664545AE-8E07-433E-9F14-3D5F055ACCAD}"/>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71" name="TextBox 1670">
          <a:extLst>
            <a:ext uri="{FF2B5EF4-FFF2-40B4-BE49-F238E27FC236}">
              <a16:creationId xmlns:a16="http://schemas.microsoft.com/office/drawing/2014/main" id="{264D80A4-A6D5-434C-AA26-40744694C45F}"/>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72" name="TextBox 1671">
          <a:extLst>
            <a:ext uri="{FF2B5EF4-FFF2-40B4-BE49-F238E27FC236}">
              <a16:creationId xmlns:a16="http://schemas.microsoft.com/office/drawing/2014/main" id="{A74FC431-38E0-40A2-A1B5-501236B36F3F}"/>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73" name="TextBox 1672">
          <a:extLst>
            <a:ext uri="{FF2B5EF4-FFF2-40B4-BE49-F238E27FC236}">
              <a16:creationId xmlns:a16="http://schemas.microsoft.com/office/drawing/2014/main" id="{0B2D8499-4250-450A-B6FB-B695F71E5892}"/>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74" name="TextBox 1673">
          <a:extLst>
            <a:ext uri="{FF2B5EF4-FFF2-40B4-BE49-F238E27FC236}">
              <a16:creationId xmlns:a16="http://schemas.microsoft.com/office/drawing/2014/main" id="{153B4C3C-2F41-42B3-9602-71834232B089}"/>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75" name="TextBox 1674">
          <a:extLst>
            <a:ext uri="{FF2B5EF4-FFF2-40B4-BE49-F238E27FC236}">
              <a16:creationId xmlns:a16="http://schemas.microsoft.com/office/drawing/2014/main" id="{BDFD1EC9-AB1A-4B06-8ECD-E66F9A3E0DA4}"/>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76" name="TextBox 1675">
          <a:extLst>
            <a:ext uri="{FF2B5EF4-FFF2-40B4-BE49-F238E27FC236}">
              <a16:creationId xmlns:a16="http://schemas.microsoft.com/office/drawing/2014/main" id="{E6DE5CD9-2054-4AFF-9075-200DA1848A72}"/>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77" name="TextBox 1676">
          <a:extLst>
            <a:ext uri="{FF2B5EF4-FFF2-40B4-BE49-F238E27FC236}">
              <a16:creationId xmlns:a16="http://schemas.microsoft.com/office/drawing/2014/main" id="{36A35104-2833-41B8-95A6-4C82BD68FA55}"/>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78" name="TextBox 1677">
          <a:extLst>
            <a:ext uri="{FF2B5EF4-FFF2-40B4-BE49-F238E27FC236}">
              <a16:creationId xmlns:a16="http://schemas.microsoft.com/office/drawing/2014/main" id="{035BB549-0C2A-4276-A3A3-1A1579C5BD35}"/>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79" name="TextBox 1678">
          <a:extLst>
            <a:ext uri="{FF2B5EF4-FFF2-40B4-BE49-F238E27FC236}">
              <a16:creationId xmlns:a16="http://schemas.microsoft.com/office/drawing/2014/main" id="{9E1B7262-0867-4E2D-B627-E2E6CA37C88A}"/>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80" name="TextBox 1679">
          <a:extLst>
            <a:ext uri="{FF2B5EF4-FFF2-40B4-BE49-F238E27FC236}">
              <a16:creationId xmlns:a16="http://schemas.microsoft.com/office/drawing/2014/main" id="{764788BE-3E40-410A-A60F-3B331E52B0AC}"/>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81" name="TextBox 1680">
          <a:extLst>
            <a:ext uri="{FF2B5EF4-FFF2-40B4-BE49-F238E27FC236}">
              <a16:creationId xmlns:a16="http://schemas.microsoft.com/office/drawing/2014/main" id="{9D2AAC7F-C70C-4956-A08C-90346FEEAE4E}"/>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82" name="TextBox 1681">
          <a:extLst>
            <a:ext uri="{FF2B5EF4-FFF2-40B4-BE49-F238E27FC236}">
              <a16:creationId xmlns:a16="http://schemas.microsoft.com/office/drawing/2014/main" id="{0C2D9A36-DA0A-4C24-AF0A-824BD00D3502}"/>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83" name="TextBox 1682">
          <a:extLst>
            <a:ext uri="{FF2B5EF4-FFF2-40B4-BE49-F238E27FC236}">
              <a16:creationId xmlns:a16="http://schemas.microsoft.com/office/drawing/2014/main" id="{FEC462E1-613D-4E33-B8FE-13F8A1072D86}"/>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84" name="TextBox 1683">
          <a:extLst>
            <a:ext uri="{FF2B5EF4-FFF2-40B4-BE49-F238E27FC236}">
              <a16:creationId xmlns:a16="http://schemas.microsoft.com/office/drawing/2014/main" id="{8ADFA2EC-325F-4433-AAB6-E9DD7B4353DB}"/>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85" name="TextBox 1684">
          <a:extLst>
            <a:ext uri="{FF2B5EF4-FFF2-40B4-BE49-F238E27FC236}">
              <a16:creationId xmlns:a16="http://schemas.microsoft.com/office/drawing/2014/main" id="{CAF65A80-3F5D-4F6C-A3D6-670A2C9DBEF3}"/>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86" name="TextBox 1685">
          <a:extLst>
            <a:ext uri="{FF2B5EF4-FFF2-40B4-BE49-F238E27FC236}">
              <a16:creationId xmlns:a16="http://schemas.microsoft.com/office/drawing/2014/main" id="{00FCB22B-8153-435A-A70D-CC0EDC4F8123}"/>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87" name="TextBox 1686">
          <a:extLst>
            <a:ext uri="{FF2B5EF4-FFF2-40B4-BE49-F238E27FC236}">
              <a16:creationId xmlns:a16="http://schemas.microsoft.com/office/drawing/2014/main" id="{A43EDB04-D5EA-42DD-9CC9-2E3F7F65A607}"/>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88" name="TextBox 1687">
          <a:extLst>
            <a:ext uri="{FF2B5EF4-FFF2-40B4-BE49-F238E27FC236}">
              <a16:creationId xmlns:a16="http://schemas.microsoft.com/office/drawing/2014/main" id="{3C22CA2E-0ADB-429E-A877-1F58520EB4E8}"/>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89" name="TextBox 1688">
          <a:extLst>
            <a:ext uri="{FF2B5EF4-FFF2-40B4-BE49-F238E27FC236}">
              <a16:creationId xmlns:a16="http://schemas.microsoft.com/office/drawing/2014/main" id="{B07989F4-D3E2-44AC-BDFF-F6A33E90CC6A}"/>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90" name="TextBox 1689">
          <a:extLst>
            <a:ext uri="{FF2B5EF4-FFF2-40B4-BE49-F238E27FC236}">
              <a16:creationId xmlns:a16="http://schemas.microsoft.com/office/drawing/2014/main" id="{600913AE-9A20-4FCE-9440-39310E7DF237}"/>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91" name="TextBox 1690">
          <a:extLst>
            <a:ext uri="{FF2B5EF4-FFF2-40B4-BE49-F238E27FC236}">
              <a16:creationId xmlns:a16="http://schemas.microsoft.com/office/drawing/2014/main" id="{864E47B3-7438-4A75-A4CD-550B55662543}"/>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92" name="TextBox 1691">
          <a:extLst>
            <a:ext uri="{FF2B5EF4-FFF2-40B4-BE49-F238E27FC236}">
              <a16:creationId xmlns:a16="http://schemas.microsoft.com/office/drawing/2014/main" id="{BC1EDE8C-CCE2-4A24-B4FB-709978C7398B}"/>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93" name="TextBox 1692">
          <a:extLst>
            <a:ext uri="{FF2B5EF4-FFF2-40B4-BE49-F238E27FC236}">
              <a16:creationId xmlns:a16="http://schemas.microsoft.com/office/drawing/2014/main" id="{9A127A2F-A3E4-454D-A062-15C6201CD720}"/>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94" name="TextBox 1693">
          <a:extLst>
            <a:ext uri="{FF2B5EF4-FFF2-40B4-BE49-F238E27FC236}">
              <a16:creationId xmlns:a16="http://schemas.microsoft.com/office/drawing/2014/main" id="{FAE43EE8-A00E-478A-9D41-396D574BD293}"/>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95" name="TextBox 1694">
          <a:extLst>
            <a:ext uri="{FF2B5EF4-FFF2-40B4-BE49-F238E27FC236}">
              <a16:creationId xmlns:a16="http://schemas.microsoft.com/office/drawing/2014/main" id="{5AB52A6E-A9EE-41DB-8120-1B6338644473}"/>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96" name="TextBox 1695">
          <a:extLst>
            <a:ext uri="{FF2B5EF4-FFF2-40B4-BE49-F238E27FC236}">
              <a16:creationId xmlns:a16="http://schemas.microsoft.com/office/drawing/2014/main" id="{26450A87-4928-4F7B-ABD3-01236DC253AF}"/>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97" name="TextBox 1696">
          <a:extLst>
            <a:ext uri="{FF2B5EF4-FFF2-40B4-BE49-F238E27FC236}">
              <a16:creationId xmlns:a16="http://schemas.microsoft.com/office/drawing/2014/main" id="{A61D286B-1FC8-4894-8B38-FC4104878730}"/>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98" name="TextBox 1697">
          <a:extLst>
            <a:ext uri="{FF2B5EF4-FFF2-40B4-BE49-F238E27FC236}">
              <a16:creationId xmlns:a16="http://schemas.microsoft.com/office/drawing/2014/main" id="{538BD11E-A37B-4405-AFA4-F97E4802BA56}"/>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699" name="TextBox 1698">
          <a:extLst>
            <a:ext uri="{FF2B5EF4-FFF2-40B4-BE49-F238E27FC236}">
              <a16:creationId xmlns:a16="http://schemas.microsoft.com/office/drawing/2014/main" id="{64F5D6D9-1497-413B-84FE-FEE9F8908053}"/>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00" name="TextBox 1699">
          <a:extLst>
            <a:ext uri="{FF2B5EF4-FFF2-40B4-BE49-F238E27FC236}">
              <a16:creationId xmlns:a16="http://schemas.microsoft.com/office/drawing/2014/main" id="{5A49BE94-0EB7-415A-B292-BAC56B8371F5}"/>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01" name="TextBox 1700">
          <a:extLst>
            <a:ext uri="{FF2B5EF4-FFF2-40B4-BE49-F238E27FC236}">
              <a16:creationId xmlns:a16="http://schemas.microsoft.com/office/drawing/2014/main" id="{75F8E78B-19C8-4C84-BFE3-900E93064687}"/>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02" name="TextBox 1701">
          <a:extLst>
            <a:ext uri="{FF2B5EF4-FFF2-40B4-BE49-F238E27FC236}">
              <a16:creationId xmlns:a16="http://schemas.microsoft.com/office/drawing/2014/main" id="{CB3F516A-748E-40A6-BD75-E8784648F838}"/>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03" name="TextBox 1702">
          <a:extLst>
            <a:ext uri="{FF2B5EF4-FFF2-40B4-BE49-F238E27FC236}">
              <a16:creationId xmlns:a16="http://schemas.microsoft.com/office/drawing/2014/main" id="{DA07A0DC-8618-4426-8229-0ECE1872D2A5}"/>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04" name="TextBox 1703">
          <a:extLst>
            <a:ext uri="{FF2B5EF4-FFF2-40B4-BE49-F238E27FC236}">
              <a16:creationId xmlns:a16="http://schemas.microsoft.com/office/drawing/2014/main" id="{7F07ABD5-2BA6-434D-A281-3B30775E79D9}"/>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05" name="TextBox 1704">
          <a:extLst>
            <a:ext uri="{FF2B5EF4-FFF2-40B4-BE49-F238E27FC236}">
              <a16:creationId xmlns:a16="http://schemas.microsoft.com/office/drawing/2014/main" id="{118CF23E-F62B-4352-A38C-0A7609F52FB6}"/>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06" name="TextBox 1705">
          <a:extLst>
            <a:ext uri="{FF2B5EF4-FFF2-40B4-BE49-F238E27FC236}">
              <a16:creationId xmlns:a16="http://schemas.microsoft.com/office/drawing/2014/main" id="{2E474112-803C-4D9D-9250-FA969644E452}"/>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07" name="TextBox 1706">
          <a:extLst>
            <a:ext uri="{FF2B5EF4-FFF2-40B4-BE49-F238E27FC236}">
              <a16:creationId xmlns:a16="http://schemas.microsoft.com/office/drawing/2014/main" id="{C248C7CD-2CCB-48EC-AF88-9BAD3B417FCD}"/>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08" name="TextBox 1707">
          <a:extLst>
            <a:ext uri="{FF2B5EF4-FFF2-40B4-BE49-F238E27FC236}">
              <a16:creationId xmlns:a16="http://schemas.microsoft.com/office/drawing/2014/main" id="{E8C90917-8CAF-4CB4-9861-B4A0DF916B87}"/>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09" name="TextBox 1708">
          <a:extLst>
            <a:ext uri="{FF2B5EF4-FFF2-40B4-BE49-F238E27FC236}">
              <a16:creationId xmlns:a16="http://schemas.microsoft.com/office/drawing/2014/main" id="{29F18464-8CFF-4263-BE2B-B09414AEDF4B}"/>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10" name="TextBox 1709">
          <a:extLst>
            <a:ext uri="{FF2B5EF4-FFF2-40B4-BE49-F238E27FC236}">
              <a16:creationId xmlns:a16="http://schemas.microsoft.com/office/drawing/2014/main" id="{785724F2-1153-4E6C-9324-CD374DC590C6}"/>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11" name="TextBox 1710">
          <a:extLst>
            <a:ext uri="{FF2B5EF4-FFF2-40B4-BE49-F238E27FC236}">
              <a16:creationId xmlns:a16="http://schemas.microsoft.com/office/drawing/2014/main" id="{0591D1D0-2C74-4192-B23A-94BAC74FF59A}"/>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12" name="TextBox 1711">
          <a:extLst>
            <a:ext uri="{FF2B5EF4-FFF2-40B4-BE49-F238E27FC236}">
              <a16:creationId xmlns:a16="http://schemas.microsoft.com/office/drawing/2014/main" id="{0D3414DF-8AF9-41D3-89EA-A4DC0D26B1A1}"/>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13" name="TextBox 1712">
          <a:extLst>
            <a:ext uri="{FF2B5EF4-FFF2-40B4-BE49-F238E27FC236}">
              <a16:creationId xmlns:a16="http://schemas.microsoft.com/office/drawing/2014/main" id="{583471B0-B6D6-49A0-A562-DB00F36BD9CD}"/>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14" name="TextBox 1713">
          <a:extLst>
            <a:ext uri="{FF2B5EF4-FFF2-40B4-BE49-F238E27FC236}">
              <a16:creationId xmlns:a16="http://schemas.microsoft.com/office/drawing/2014/main" id="{1E3FA0F7-F964-4E61-9079-603F046F4687}"/>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15" name="TextBox 1714">
          <a:extLst>
            <a:ext uri="{FF2B5EF4-FFF2-40B4-BE49-F238E27FC236}">
              <a16:creationId xmlns:a16="http://schemas.microsoft.com/office/drawing/2014/main" id="{C637E57A-C57C-45F6-B104-3D43D5BD48DA}"/>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16" name="TextBox 1715">
          <a:extLst>
            <a:ext uri="{FF2B5EF4-FFF2-40B4-BE49-F238E27FC236}">
              <a16:creationId xmlns:a16="http://schemas.microsoft.com/office/drawing/2014/main" id="{9C88CA48-D75A-4744-95D4-9A7E2798D441}"/>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17" name="TextBox 1716">
          <a:extLst>
            <a:ext uri="{FF2B5EF4-FFF2-40B4-BE49-F238E27FC236}">
              <a16:creationId xmlns:a16="http://schemas.microsoft.com/office/drawing/2014/main" id="{A7915B20-56B0-4A79-9164-E3FAE43315A0}"/>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18" name="TextBox 1717">
          <a:extLst>
            <a:ext uri="{FF2B5EF4-FFF2-40B4-BE49-F238E27FC236}">
              <a16:creationId xmlns:a16="http://schemas.microsoft.com/office/drawing/2014/main" id="{8CF8BE75-F322-4D4D-B01D-6C98C51CE1A7}"/>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19" name="TextBox 1718">
          <a:extLst>
            <a:ext uri="{FF2B5EF4-FFF2-40B4-BE49-F238E27FC236}">
              <a16:creationId xmlns:a16="http://schemas.microsoft.com/office/drawing/2014/main" id="{256A2622-B7D6-4686-85BA-EB13023F07A8}"/>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20" name="TextBox 1719">
          <a:extLst>
            <a:ext uri="{FF2B5EF4-FFF2-40B4-BE49-F238E27FC236}">
              <a16:creationId xmlns:a16="http://schemas.microsoft.com/office/drawing/2014/main" id="{03C40253-C89C-4398-B4AC-D0A28A5EA59A}"/>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21" name="TextBox 1720">
          <a:extLst>
            <a:ext uri="{FF2B5EF4-FFF2-40B4-BE49-F238E27FC236}">
              <a16:creationId xmlns:a16="http://schemas.microsoft.com/office/drawing/2014/main" id="{455D7188-2CF5-4579-A88C-DE338B984754}"/>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22" name="TextBox 1721">
          <a:extLst>
            <a:ext uri="{FF2B5EF4-FFF2-40B4-BE49-F238E27FC236}">
              <a16:creationId xmlns:a16="http://schemas.microsoft.com/office/drawing/2014/main" id="{13F28A6C-F00D-4790-A0CC-A6EDBF500747}"/>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23" name="TextBox 1722">
          <a:extLst>
            <a:ext uri="{FF2B5EF4-FFF2-40B4-BE49-F238E27FC236}">
              <a16:creationId xmlns:a16="http://schemas.microsoft.com/office/drawing/2014/main" id="{40803940-0368-437F-8663-66A81E2ED278}"/>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24" name="TextBox 1723">
          <a:extLst>
            <a:ext uri="{FF2B5EF4-FFF2-40B4-BE49-F238E27FC236}">
              <a16:creationId xmlns:a16="http://schemas.microsoft.com/office/drawing/2014/main" id="{81D745E5-3C13-4B5C-8557-6B570CD2AA08}"/>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25" name="TextBox 1724">
          <a:extLst>
            <a:ext uri="{FF2B5EF4-FFF2-40B4-BE49-F238E27FC236}">
              <a16:creationId xmlns:a16="http://schemas.microsoft.com/office/drawing/2014/main" id="{68EFFDA2-6304-4376-A79B-DE943A5CF7E9}"/>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26" name="TextBox 1725">
          <a:extLst>
            <a:ext uri="{FF2B5EF4-FFF2-40B4-BE49-F238E27FC236}">
              <a16:creationId xmlns:a16="http://schemas.microsoft.com/office/drawing/2014/main" id="{C3D7954B-39B7-48A7-A07F-A362286B3A86}"/>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27" name="TextBox 1726">
          <a:extLst>
            <a:ext uri="{FF2B5EF4-FFF2-40B4-BE49-F238E27FC236}">
              <a16:creationId xmlns:a16="http://schemas.microsoft.com/office/drawing/2014/main" id="{395A466D-0C2E-4686-98E3-0F99E3AD25E6}"/>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28" name="TextBox 1727">
          <a:extLst>
            <a:ext uri="{FF2B5EF4-FFF2-40B4-BE49-F238E27FC236}">
              <a16:creationId xmlns:a16="http://schemas.microsoft.com/office/drawing/2014/main" id="{5A04AFCB-3709-488D-A7DC-4133FD234820}"/>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29" name="TextBox 1728">
          <a:extLst>
            <a:ext uri="{FF2B5EF4-FFF2-40B4-BE49-F238E27FC236}">
              <a16:creationId xmlns:a16="http://schemas.microsoft.com/office/drawing/2014/main" id="{174890E9-1946-488B-9D6A-AB2EF2B262EC}"/>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30" name="TextBox 1729">
          <a:extLst>
            <a:ext uri="{FF2B5EF4-FFF2-40B4-BE49-F238E27FC236}">
              <a16:creationId xmlns:a16="http://schemas.microsoft.com/office/drawing/2014/main" id="{D3878B86-0756-4306-9F25-FE4D7ACA7032}"/>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31" name="TextBox 1730">
          <a:extLst>
            <a:ext uri="{FF2B5EF4-FFF2-40B4-BE49-F238E27FC236}">
              <a16:creationId xmlns:a16="http://schemas.microsoft.com/office/drawing/2014/main" id="{CD1A26A7-EF7A-42FF-B474-A85633A7D418}"/>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32" name="TextBox 1731">
          <a:extLst>
            <a:ext uri="{FF2B5EF4-FFF2-40B4-BE49-F238E27FC236}">
              <a16:creationId xmlns:a16="http://schemas.microsoft.com/office/drawing/2014/main" id="{FBF592B7-94B4-4F75-8D52-1C8EF48C8522}"/>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33" name="TextBox 1732">
          <a:extLst>
            <a:ext uri="{FF2B5EF4-FFF2-40B4-BE49-F238E27FC236}">
              <a16:creationId xmlns:a16="http://schemas.microsoft.com/office/drawing/2014/main" id="{6659112F-A2A0-46B7-AA92-DAAEDB5B0D99}"/>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34" name="TextBox 1733">
          <a:extLst>
            <a:ext uri="{FF2B5EF4-FFF2-40B4-BE49-F238E27FC236}">
              <a16:creationId xmlns:a16="http://schemas.microsoft.com/office/drawing/2014/main" id="{886721DB-6FA5-4790-BAB6-F9045F08BB0C}"/>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35" name="TextBox 1734">
          <a:extLst>
            <a:ext uri="{FF2B5EF4-FFF2-40B4-BE49-F238E27FC236}">
              <a16:creationId xmlns:a16="http://schemas.microsoft.com/office/drawing/2014/main" id="{CD448C51-CFC8-43CD-A5B2-C79A4676496C}"/>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36" name="TextBox 1735">
          <a:extLst>
            <a:ext uri="{FF2B5EF4-FFF2-40B4-BE49-F238E27FC236}">
              <a16:creationId xmlns:a16="http://schemas.microsoft.com/office/drawing/2014/main" id="{CD445754-5A19-4894-91DF-C73834545A60}"/>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37" name="TextBox 1736">
          <a:extLst>
            <a:ext uri="{FF2B5EF4-FFF2-40B4-BE49-F238E27FC236}">
              <a16:creationId xmlns:a16="http://schemas.microsoft.com/office/drawing/2014/main" id="{1A2C5FB1-E48C-417E-8461-6578B64A064F}"/>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38" name="TextBox 1737">
          <a:extLst>
            <a:ext uri="{FF2B5EF4-FFF2-40B4-BE49-F238E27FC236}">
              <a16:creationId xmlns:a16="http://schemas.microsoft.com/office/drawing/2014/main" id="{C2E2F79E-D85A-42E1-BD37-5CEDB3193734}"/>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39" name="TextBox 1738">
          <a:extLst>
            <a:ext uri="{FF2B5EF4-FFF2-40B4-BE49-F238E27FC236}">
              <a16:creationId xmlns:a16="http://schemas.microsoft.com/office/drawing/2014/main" id="{BDF72D8A-7343-4F00-B916-EAB67EC120D7}"/>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40" name="TextBox 1739">
          <a:extLst>
            <a:ext uri="{FF2B5EF4-FFF2-40B4-BE49-F238E27FC236}">
              <a16:creationId xmlns:a16="http://schemas.microsoft.com/office/drawing/2014/main" id="{BBC640B6-4E71-4C2D-84DE-304405C722E1}"/>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41" name="TextBox 1740">
          <a:extLst>
            <a:ext uri="{FF2B5EF4-FFF2-40B4-BE49-F238E27FC236}">
              <a16:creationId xmlns:a16="http://schemas.microsoft.com/office/drawing/2014/main" id="{A88F0BC6-C1BB-4D51-ADDA-A0C815081FE3}"/>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42" name="TextBox 1741">
          <a:extLst>
            <a:ext uri="{FF2B5EF4-FFF2-40B4-BE49-F238E27FC236}">
              <a16:creationId xmlns:a16="http://schemas.microsoft.com/office/drawing/2014/main" id="{D43BA2DD-7265-4CDD-AEC8-49EC68AAC2A8}"/>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43" name="TextBox 1742">
          <a:extLst>
            <a:ext uri="{FF2B5EF4-FFF2-40B4-BE49-F238E27FC236}">
              <a16:creationId xmlns:a16="http://schemas.microsoft.com/office/drawing/2014/main" id="{326EC303-C6A6-4CD7-923E-CF8FEF5C0CC6}"/>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44" name="TextBox 1743">
          <a:extLst>
            <a:ext uri="{FF2B5EF4-FFF2-40B4-BE49-F238E27FC236}">
              <a16:creationId xmlns:a16="http://schemas.microsoft.com/office/drawing/2014/main" id="{2E051D34-5766-40B1-9ED7-EEB9CA1967D2}"/>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45" name="TextBox 1744">
          <a:extLst>
            <a:ext uri="{FF2B5EF4-FFF2-40B4-BE49-F238E27FC236}">
              <a16:creationId xmlns:a16="http://schemas.microsoft.com/office/drawing/2014/main" id="{77BCBCE2-CBAA-4FF0-97D3-5AD3443D20E5}"/>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46" name="TextBox 1745">
          <a:extLst>
            <a:ext uri="{FF2B5EF4-FFF2-40B4-BE49-F238E27FC236}">
              <a16:creationId xmlns:a16="http://schemas.microsoft.com/office/drawing/2014/main" id="{5B1BC326-1879-4161-88A8-88E1625C331C}"/>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47" name="TextBox 1746">
          <a:extLst>
            <a:ext uri="{FF2B5EF4-FFF2-40B4-BE49-F238E27FC236}">
              <a16:creationId xmlns:a16="http://schemas.microsoft.com/office/drawing/2014/main" id="{A3100751-2577-45EE-8CA2-3FABB3D71B1E}"/>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48" name="TextBox 1747">
          <a:extLst>
            <a:ext uri="{FF2B5EF4-FFF2-40B4-BE49-F238E27FC236}">
              <a16:creationId xmlns:a16="http://schemas.microsoft.com/office/drawing/2014/main" id="{4910DCFF-571C-4C05-86E1-FFAE1FEA6DB3}"/>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49" name="TextBox 1748">
          <a:extLst>
            <a:ext uri="{FF2B5EF4-FFF2-40B4-BE49-F238E27FC236}">
              <a16:creationId xmlns:a16="http://schemas.microsoft.com/office/drawing/2014/main" id="{08A7465E-3CF2-4429-9382-6C590D87C6B1}"/>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50" name="TextBox 1749">
          <a:extLst>
            <a:ext uri="{FF2B5EF4-FFF2-40B4-BE49-F238E27FC236}">
              <a16:creationId xmlns:a16="http://schemas.microsoft.com/office/drawing/2014/main" id="{3EB01E5C-73E5-4E5F-8BDE-6D25DB1B091F}"/>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51" name="TextBox 1750">
          <a:extLst>
            <a:ext uri="{FF2B5EF4-FFF2-40B4-BE49-F238E27FC236}">
              <a16:creationId xmlns:a16="http://schemas.microsoft.com/office/drawing/2014/main" id="{58EF0442-9DD0-4C9B-9568-6D979B5E19E2}"/>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52" name="TextBox 1751">
          <a:extLst>
            <a:ext uri="{FF2B5EF4-FFF2-40B4-BE49-F238E27FC236}">
              <a16:creationId xmlns:a16="http://schemas.microsoft.com/office/drawing/2014/main" id="{94561D51-3D7B-48B4-8223-A7BEC4402C16}"/>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53" name="TextBox 1752">
          <a:extLst>
            <a:ext uri="{FF2B5EF4-FFF2-40B4-BE49-F238E27FC236}">
              <a16:creationId xmlns:a16="http://schemas.microsoft.com/office/drawing/2014/main" id="{EE7E6DFB-56AF-476E-91D0-CB34411A02FC}"/>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54" name="TextBox 1753">
          <a:extLst>
            <a:ext uri="{FF2B5EF4-FFF2-40B4-BE49-F238E27FC236}">
              <a16:creationId xmlns:a16="http://schemas.microsoft.com/office/drawing/2014/main" id="{0D4D213B-1A26-48CF-80F0-301BAD48A682}"/>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55" name="TextBox 1754">
          <a:extLst>
            <a:ext uri="{FF2B5EF4-FFF2-40B4-BE49-F238E27FC236}">
              <a16:creationId xmlns:a16="http://schemas.microsoft.com/office/drawing/2014/main" id="{E781E91B-8213-4402-9B96-89BD7621E118}"/>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56" name="TextBox 1755">
          <a:extLst>
            <a:ext uri="{FF2B5EF4-FFF2-40B4-BE49-F238E27FC236}">
              <a16:creationId xmlns:a16="http://schemas.microsoft.com/office/drawing/2014/main" id="{6242C00F-F5D3-48B0-B9B1-99125F165B16}"/>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57" name="TextBox 1756">
          <a:extLst>
            <a:ext uri="{FF2B5EF4-FFF2-40B4-BE49-F238E27FC236}">
              <a16:creationId xmlns:a16="http://schemas.microsoft.com/office/drawing/2014/main" id="{182B407C-1F09-4F2C-847D-9B6415E4FFA8}"/>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58" name="TextBox 1757">
          <a:extLst>
            <a:ext uri="{FF2B5EF4-FFF2-40B4-BE49-F238E27FC236}">
              <a16:creationId xmlns:a16="http://schemas.microsoft.com/office/drawing/2014/main" id="{ECFDADE1-992A-42DA-A204-57F4FD8D6622}"/>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59" name="TextBox 1758">
          <a:extLst>
            <a:ext uri="{FF2B5EF4-FFF2-40B4-BE49-F238E27FC236}">
              <a16:creationId xmlns:a16="http://schemas.microsoft.com/office/drawing/2014/main" id="{D6A3F908-9FE6-4AEE-BFAF-E56764D329D4}"/>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60" name="TextBox 1759">
          <a:extLst>
            <a:ext uri="{FF2B5EF4-FFF2-40B4-BE49-F238E27FC236}">
              <a16:creationId xmlns:a16="http://schemas.microsoft.com/office/drawing/2014/main" id="{9FB960C9-4517-4F3E-83D3-A5B91FAAA73B}"/>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40</xdr:row>
      <xdr:rowOff>0</xdr:rowOff>
    </xdr:from>
    <xdr:ext cx="65" cy="172227"/>
    <xdr:sp macro="" textlink="">
      <xdr:nvSpPr>
        <xdr:cNvPr id="1761" name="TextBox 1760">
          <a:extLst>
            <a:ext uri="{FF2B5EF4-FFF2-40B4-BE49-F238E27FC236}">
              <a16:creationId xmlns:a16="http://schemas.microsoft.com/office/drawing/2014/main" id="{F9935AA4-6F37-4A0A-B686-641999EA849A}"/>
            </a:ext>
          </a:extLst>
        </xdr:cNvPr>
        <xdr:cNvSpPr txBox="1"/>
      </xdr:nvSpPr>
      <xdr:spPr>
        <a:xfrm>
          <a:off x="5760411" y="67973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62" name="TextBox 1761">
          <a:extLst>
            <a:ext uri="{FF2B5EF4-FFF2-40B4-BE49-F238E27FC236}">
              <a16:creationId xmlns:a16="http://schemas.microsoft.com/office/drawing/2014/main" id="{AD2EE8A4-1FF9-4068-8D44-9884A307A7D5}"/>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63" name="TextBox 1762">
          <a:extLst>
            <a:ext uri="{FF2B5EF4-FFF2-40B4-BE49-F238E27FC236}">
              <a16:creationId xmlns:a16="http://schemas.microsoft.com/office/drawing/2014/main" id="{76933C67-DE4D-4369-8D65-B090AD9C0DE0}"/>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64" name="TextBox 1763">
          <a:extLst>
            <a:ext uri="{FF2B5EF4-FFF2-40B4-BE49-F238E27FC236}">
              <a16:creationId xmlns:a16="http://schemas.microsoft.com/office/drawing/2014/main" id="{361F0559-D748-4C57-AA3C-0F58A2F52FD5}"/>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65" name="TextBox 1764">
          <a:extLst>
            <a:ext uri="{FF2B5EF4-FFF2-40B4-BE49-F238E27FC236}">
              <a16:creationId xmlns:a16="http://schemas.microsoft.com/office/drawing/2014/main" id="{3D7806B2-E380-4F67-A8C7-2256D4A09B2D}"/>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66" name="TextBox 1765">
          <a:extLst>
            <a:ext uri="{FF2B5EF4-FFF2-40B4-BE49-F238E27FC236}">
              <a16:creationId xmlns:a16="http://schemas.microsoft.com/office/drawing/2014/main" id="{0FB5AB5F-CAF3-43AC-B74C-8EA649A52A64}"/>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67" name="TextBox 1766">
          <a:extLst>
            <a:ext uri="{FF2B5EF4-FFF2-40B4-BE49-F238E27FC236}">
              <a16:creationId xmlns:a16="http://schemas.microsoft.com/office/drawing/2014/main" id="{1222D3EF-36CD-4207-8C7A-BE83E455D78F}"/>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68" name="TextBox 1767">
          <a:extLst>
            <a:ext uri="{FF2B5EF4-FFF2-40B4-BE49-F238E27FC236}">
              <a16:creationId xmlns:a16="http://schemas.microsoft.com/office/drawing/2014/main" id="{9CDEFD90-55D2-4662-9039-5722E5A2AFDC}"/>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69" name="TextBox 1768">
          <a:extLst>
            <a:ext uri="{FF2B5EF4-FFF2-40B4-BE49-F238E27FC236}">
              <a16:creationId xmlns:a16="http://schemas.microsoft.com/office/drawing/2014/main" id="{B0FF04C1-6392-431B-9903-CCA2C459107F}"/>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70" name="TextBox 1769">
          <a:extLst>
            <a:ext uri="{FF2B5EF4-FFF2-40B4-BE49-F238E27FC236}">
              <a16:creationId xmlns:a16="http://schemas.microsoft.com/office/drawing/2014/main" id="{AC73759F-6B57-4F6C-B38B-9F1D62DBD662}"/>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71" name="TextBox 1770">
          <a:extLst>
            <a:ext uri="{FF2B5EF4-FFF2-40B4-BE49-F238E27FC236}">
              <a16:creationId xmlns:a16="http://schemas.microsoft.com/office/drawing/2014/main" id="{4E22FB9C-F780-44B8-88F2-E197F6C01E46}"/>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72" name="TextBox 1771">
          <a:extLst>
            <a:ext uri="{FF2B5EF4-FFF2-40B4-BE49-F238E27FC236}">
              <a16:creationId xmlns:a16="http://schemas.microsoft.com/office/drawing/2014/main" id="{F18DD922-8185-43C2-87CA-A770C3C8B3DC}"/>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73" name="TextBox 1772">
          <a:extLst>
            <a:ext uri="{FF2B5EF4-FFF2-40B4-BE49-F238E27FC236}">
              <a16:creationId xmlns:a16="http://schemas.microsoft.com/office/drawing/2014/main" id="{B36C1154-6E05-4272-B1CA-BDAD7C98FEDB}"/>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74" name="TextBox 1773">
          <a:extLst>
            <a:ext uri="{FF2B5EF4-FFF2-40B4-BE49-F238E27FC236}">
              <a16:creationId xmlns:a16="http://schemas.microsoft.com/office/drawing/2014/main" id="{B4C6C920-E6F7-41D1-AE02-8B31580C4532}"/>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75" name="TextBox 1774">
          <a:extLst>
            <a:ext uri="{FF2B5EF4-FFF2-40B4-BE49-F238E27FC236}">
              <a16:creationId xmlns:a16="http://schemas.microsoft.com/office/drawing/2014/main" id="{1874BF6E-8FA2-40F5-8D2A-A77E56AF7041}"/>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76" name="TextBox 1775">
          <a:extLst>
            <a:ext uri="{FF2B5EF4-FFF2-40B4-BE49-F238E27FC236}">
              <a16:creationId xmlns:a16="http://schemas.microsoft.com/office/drawing/2014/main" id="{DC501FD0-1216-4B94-9240-AFB03C72E008}"/>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77" name="TextBox 1776">
          <a:extLst>
            <a:ext uri="{FF2B5EF4-FFF2-40B4-BE49-F238E27FC236}">
              <a16:creationId xmlns:a16="http://schemas.microsoft.com/office/drawing/2014/main" id="{36920C84-0FF7-4BD8-BDC9-AF27559E1088}"/>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78" name="TextBox 1777">
          <a:extLst>
            <a:ext uri="{FF2B5EF4-FFF2-40B4-BE49-F238E27FC236}">
              <a16:creationId xmlns:a16="http://schemas.microsoft.com/office/drawing/2014/main" id="{32F33316-344F-4148-A53C-D34C1DC2A6F3}"/>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79" name="TextBox 1778">
          <a:extLst>
            <a:ext uri="{FF2B5EF4-FFF2-40B4-BE49-F238E27FC236}">
              <a16:creationId xmlns:a16="http://schemas.microsoft.com/office/drawing/2014/main" id="{C416496D-3DED-430D-B65B-4F3ECE70C551}"/>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80" name="TextBox 1779">
          <a:extLst>
            <a:ext uri="{FF2B5EF4-FFF2-40B4-BE49-F238E27FC236}">
              <a16:creationId xmlns:a16="http://schemas.microsoft.com/office/drawing/2014/main" id="{398C4CAA-D936-4D20-ACB1-2B128B3805FC}"/>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81" name="TextBox 1780">
          <a:extLst>
            <a:ext uri="{FF2B5EF4-FFF2-40B4-BE49-F238E27FC236}">
              <a16:creationId xmlns:a16="http://schemas.microsoft.com/office/drawing/2014/main" id="{7AE543EA-BF21-43F7-92A6-A77D59DECB34}"/>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82" name="TextBox 1781">
          <a:extLst>
            <a:ext uri="{FF2B5EF4-FFF2-40B4-BE49-F238E27FC236}">
              <a16:creationId xmlns:a16="http://schemas.microsoft.com/office/drawing/2014/main" id="{5DD1AD7E-9468-49EB-9F1E-A1287584EB6F}"/>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83" name="TextBox 1782">
          <a:extLst>
            <a:ext uri="{FF2B5EF4-FFF2-40B4-BE49-F238E27FC236}">
              <a16:creationId xmlns:a16="http://schemas.microsoft.com/office/drawing/2014/main" id="{592DFC16-51B3-4A27-91C5-796BF3CC7558}"/>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84" name="TextBox 1783">
          <a:extLst>
            <a:ext uri="{FF2B5EF4-FFF2-40B4-BE49-F238E27FC236}">
              <a16:creationId xmlns:a16="http://schemas.microsoft.com/office/drawing/2014/main" id="{2D52D760-3726-4260-82E2-DB3D15367D9E}"/>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85" name="TextBox 1784">
          <a:extLst>
            <a:ext uri="{FF2B5EF4-FFF2-40B4-BE49-F238E27FC236}">
              <a16:creationId xmlns:a16="http://schemas.microsoft.com/office/drawing/2014/main" id="{1B5DE71A-9F67-4344-B43F-53E6F673B7E2}"/>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86" name="TextBox 1785">
          <a:extLst>
            <a:ext uri="{FF2B5EF4-FFF2-40B4-BE49-F238E27FC236}">
              <a16:creationId xmlns:a16="http://schemas.microsoft.com/office/drawing/2014/main" id="{7EE5D13F-601F-447E-A097-C24190A8073F}"/>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87" name="TextBox 1786">
          <a:extLst>
            <a:ext uri="{FF2B5EF4-FFF2-40B4-BE49-F238E27FC236}">
              <a16:creationId xmlns:a16="http://schemas.microsoft.com/office/drawing/2014/main" id="{BE1CC102-235B-40AC-958F-DA37F52ACB74}"/>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88" name="TextBox 1787">
          <a:extLst>
            <a:ext uri="{FF2B5EF4-FFF2-40B4-BE49-F238E27FC236}">
              <a16:creationId xmlns:a16="http://schemas.microsoft.com/office/drawing/2014/main" id="{5EF281DF-2861-4D9B-BDFD-3209AD5B48EF}"/>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89" name="TextBox 1788">
          <a:extLst>
            <a:ext uri="{FF2B5EF4-FFF2-40B4-BE49-F238E27FC236}">
              <a16:creationId xmlns:a16="http://schemas.microsoft.com/office/drawing/2014/main" id="{2FD36DA6-F4DD-4F76-B43C-55DF1D590D31}"/>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90" name="TextBox 1789">
          <a:extLst>
            <a:ext uri="{FF2B5EF4-FFF2-40B4-BE49-F238E27FC236}">
              <a16:creationId xmlns:a16="http://schemas.microsoft.com/office/drawing/2014/main" id="{580F1E78-B475-4242-8F3D-B5671ED06A07}"/>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91" name="TextBox 1790">
          <a:extLst>
            <a:ext uri="{FF2B5EF4-FFF2-40B4-BE49-F238E27FC236}">
              <a16:creationId xmlns:a16="http://schemas.microsoft.com/office/drawing/2014/main" id="{85989C4C-1279-4F50-87EA-88D6D749928A}"/>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92" name="TextBox 1791">
          <a:extLst>
            <a:ext uri="{FF2B5EF4-FFF2-40B4-BE49-F238E27FC236}">
              <a16:creationId xmlns:a16="http://schemas.microsoft.com/office/drawing/2014/main" id="{8AB7D632-1ACD-4A7B-BF05-C3018B163A77}"/>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93" name="TextBox 1792">
          <a:extLst>
            <a:ext uri="{FF2B5EF4-FFF2-40B4-BE49-F238E27FC236}">
              <a16:creationId xmlns:a16="http://schemas.microsoft.com/office/drawing/2014/main" id="{ED6A142C-2660-4AD1-9AFB-C3FED0F22F46}"/>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94" name="TextBox 1793">
          <a:extLst>
            <a:ext uri="{FF2B5EF4-FFF2-40B4-BE49-F238E27FC236}">
              <a16:creationId xmlns:a16="http://schemas.microsoft.com/office/drawing/2014/main" id="{9B55CDDA-5594-411B-B3CA-B8D4D9C199B3}"/>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95" name="TextBox 1794">
          <a:extLst>
            <a:ext uri="{FF2B5EF4-FFF2-40B4-BE49-F238E27FC236}">
              <a16:creationId xmlns:a16="http://schemas.microsoft.com/office/drawing/2014/main" id="{6480EA13-75C6-47D6-9DAA-926A8950321D}"/>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96" name="TextBox 1795">
          <a:extLst>
            <a:ext uri="{FF2B5EF4-FFF2-40B4-BE49-F238E27FC236}">
              <a16:creationId xmlns:a16="http://schemas.microsoft.com/office/drawing/2014/main" id="{999525C3-43EF-4623-BF16-176308B716C3}"/>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97" name="TextBox 1796">
          <a:extLst>
            <a:ext uri="{FF2B5EF4-FFF2-40B4-BE49-F238E27FC236}">
              <a16:creationId xmlns:a16="http://schemas.microsoft.com/office/drawing/2014/main" id="{FD54A328-3E32-4B29-8189-92C260A5AC52}"/>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98" name="TextBox 1797">
          <a:extLst>
            <a:ext uri="{FF2B5EF4-FFF2-40B4-BE49-F238E27FC236}">
              <a16:creationId xmlns:a16="http://schemas.microsoft.com/office/drawing/2014/main" id="{6DCC13B0-179A-438A-82AE-761231113828}"/>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799" name="TextBox 1798">
          <a:extLst>
            <a:ext uri="{FF2B5EF4-FFF2-40B4-BE49-F238E27FC236}">
              <a16:creationId xmlns:a16="http://schemas.microsoft.com/office/drawing/2014/main" id="{3DBEA919-644F-4882-A99E-554739FCB194}"/>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800" name="TextBox 1799">
          <a:extLst>
            <a:ext uri="{FF2B5EF4-FFF2-40B4-BE49-F238E27FC236}">
              <a16:creationId xmlns:a16="http://schemas.microsoft.com/office/drawing/2014/main" id="{13218ABC-EA99-430B-BD98-4CD7903B5B3D}"/>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801" name="TextBox 1800">
          <a:extLst>
            <a:ext uri="{FF2B5EF4-FFF2-40B4-BE49-F238E27FC236}">
              <a16:creationId xmlns:a16="http://schemas.microsoft.com/office/drawing/2014/main" id="{8C19878E-A6F9-482C-92B7-60E278713427}"/>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802" name="TextBox 1801">
          <a:extLst>
            <a:ext uri="{FF2B5EF4-FFF2-40B4-BE49-F238E27FC236}">
              <a16:creationId xmlns:a16="http://schemas.microsoft.com/office/drawing/2014/main" id="{891D5DBE-5E76-4516-B411-17B02FDABA1E}"/>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803" name="TextBox 1802">
          <a:extLst>
            <a:ext uri="{FF2B5EF4-FFF2-40B4-BE49-F238E27FC236}">
              <a16:creationId xmlns:a16="http://schemas.microsoft.com/office/drawing/2014/main" id="{B32C91D6-04D9-444C-830A-019E6236BCB1}"/>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804" name="TextBox 1803">
          <a:extLst>
            <a:ext uri="{FF2B5EF4-FFF2-40B4-BE49-F238E27FC236}">
              <a16:creationId xmlns:a16="http://schemas.microsoft.com/office/drawing/2014/main" id="{6771DCC4-A2F2-42DC-9044-DF58BE8457BE}"/>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805" name="TextBox 1804">
          <a:extLst>
            <a:ext uri="{FF2B5EF4-FFF2-40B4-BE49-F238E27FC236}">
              <a16:creationId xmlns:a16="http://schemas.microsoft.com/office/drawing/2014/main" id="{F481D4C6-5214-4903-B89A-AF752DA6BC0D}"/>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806" name="TextBox 1805">
          <a:extLst>
            <a:ext uri="{FF2B5EF4-FFF2-40B4-BE49-F238E27FC236}">
              <a16:creationId xmlns:a16="http://schemas.microsoft.com/office/drawing/2014/main" id="{1ECD4100-8C82-4A9E-AC39-D0CCB1D4212D}"/>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807" name="TextBox 1806">
          <a:extLst>
            <a:ext uri="{FF2B5EF4-FFF2-40B4-BE49-F238E27FC236}">
              <a16:creationId xmlns:a16="http://schemas.microsoft.com/office/drawing/2014/main" id="{0598F4B4-3B8E-4347-BE75-C10DEA04FFFD}"/>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808" name="TextBox 1807">
          <a:extLst>
            <a:ext uri="{FF2B5EF4-FFF2-40B4-BE49-F238E27FC236}">
              <a16:creationId xmlns:a16="http://schemas.microsoft.com/office/drawing/2014/main" id="{8F80654C-292D-4E3B-B1E5-88BD01E172A8}"/>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809" name="TextBox 1808">
          <a:extLst>
            <a:ext uri="{FF2B5EF4-FFF2-40B4-BE49-F238E27FC236}">
              <a16:creationId xmlns:a16="http://schemas.microsoft.com/office/drawing/2014/main" id="{F13C4699-D593-49B8-9812-E076AA94F9F9}"/>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810" name="TextBox 1809">
          <a:extLst>
            <a:ext uri="{FF2B5EF4-FFF2-40B4-BE49-F238E27FC236}">
              <a16:creationId xmlns:a16="http://schemas.microsoft.com/office/drawing/2014/main" id="{1D7C193B-ECB5-4B24-8E32-73489AA59701}"/>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1811" name="TextBox 1810">
          <a:extLst>
            <a:ext uri="{FF2B5EF4-FFF2-40B4-BE49-F238E27FC236}">
              <a16:creationId xmlns:a16="http://schemas.microsoft.com/office/drawing/2014/main" id="{B6B801A7-1F78-48C7-B238-E567E24DE49B}"/>
            </a:ext>
          </a:extLst>
        </xdr:cNvPr>
        <xdr:cNvSpPr txBox="1"/>
      </xdr:nvSpPr>
      <xdr:spPr>
        <a:xfrm>
          <a:off x="5760411" y="77931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12" name="TextBox 1811">
          <a:extLst>
            <a:ext uri="{FF2B5EF4-FFF2-40B4-BE49-F238E27FC236}">
              <a16:creationId xmlns:a16="http://schemas.microsoft.com/office/drawing/2014/main" id="{6A375121-4E55-4E3B-AC66-01BDB6E5037F}"/>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13" name="TextBox 1812">
          <a:extLst>
            <a:ext uri="{FF2B5EF4-FFF2-40B4-BE49-F238E27FC236}">
              <a16:creationId xmlns:a16="http://schemas.microsoft.com/office/drawing/2014/main" id="{ACACBFD2-C706-4ECF-990C-B3CE600B60DB}"/>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14" name="TextBox 1813">
          <a:extLst>
            <a:ext uri="{FF2B5EF4-FFF2-40B4-BE49-F238E27FC236}">
              <a16:creationId xmlns:a16="http://schemas.microsoft.com/office/drawing/2014/main" id="{E8B09C6E-F0DB-4DC3-972D-849F7147582D}"/>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15" name="TextBox 1814">
          <a:extLst>
            <a:ext uri="{FF2B5EF4-FFF2-40B4-BE49-F238E27FC236}">
              <a16:creationId xmlns:a16="http://schemas.microsoft.com/office/drawing/2014/main" id="{4BECA430-F291-428C-A201-2BF84F13ED8A}"/>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16" name="TextBox 1815">
          <a:extLst>
            <a:ext uri="{FF2B5EF4-FFF2-40B4-BE49-F238E27FC236}">
              <a16:creationId xmlns:a16="http://schemas.microsoft.com/office/drawing/2014/main" id="{8567A5BB-4B7D-4544-8428-8A3DBF08B499}"/>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17" name="TextBox 1816">
          <a:extLst>
            <a:ext uri="{FF2B5EF4-FFF2-40B4-BE49-F238E27FC236}">
              <a16:creationId xmlns:a16="http://schemas.microsoft.com/office/drawing/2014/main" id="{8039DA10-8B63-4536-BBE5-0854D0BF7CAA}"/>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18" name="TextBox 1817">
          <a:extLst>
            <a:ext uri="{FF2B5EF4-FFF2-40B4-BE49-F238E27FC236}">
              <a16:creationId xmlns:a16="http://schemas.microsoft.com/office/drawing/2014/main" id="{272B91AA-101B-47AC-B9EA-A68EC8861781}"/>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19" name="TextBox 1818">
          <a:extLst>
            <a:ext uri="{FF2B5EF4-FFF2-40B4-BE49-F238E27FC236}">
              <a16:creationId xmlns:a16="http://schemas.microsoft.com/office/drawing/2014/main" id="{9F202DD5-AA23-44B2-9E9F-5CEB3DC69A13}"/>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20" name="TextBox 1819">
          <a:extLst>
            <a:ext uri="{FF2B5EF4-FFF2-40B4-BE49-F238E27FC236}">
              <a16:creationId xmlns:a16="http://schemas.microsoft.com/office/drawing/2014/main" id="{C62E0C19-2970-49F4-98F0-09B74CA353AC}"/>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21" name="TextBox 1820">
          <a:extLst>
            <a:ext uri="{FF2B5EF4-FFF2-40B4-BE49-F238E27FC236}">
              <a16:creationId xmlns:a16="http://schemas.microsoft.com/office/drawing/2014/main" id="{25C8B8BF-0E49-4542-8441-E27A23EF6922}"/>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22" name="TextBox 1821">
          <a:extLst>
            <a:ext uri="{FF2B5EF4-FFF2-40B4-BE49-F238E27FC236}">
              <a16:creationId xmlns:a16="http://schemas.microsoft.com/office/drawing/2014/main" id="{CB17042E-A213-4A79-8F3B-AC53DCC2D2F8}"/>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23" name="TextBox 1822">
          <a:extLst>
            <a:ext uri="{FF2B5EF4-FFF2-40B4-BE49-F238E27FC236}">
              <a16:creationId xmlns:a16="http://schemas.microsoft.com/office/drawing/2014/main" id="{DFBA9211-7434-4BD4-90BA-935C91ED9937}"/>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24" name="TextBox 1823">
          <a:extLst>
            <a:ext uri="{FF2B5EF4-FFF2-40B4-BE49-F238E27FC236}">
              <a16:creationId xmlns:a16="http://schemas.microsoft.com/office/drawing/2014/main" id="{F05583ED-2E81-4C16-84AA-AC816B40AF25}"/>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25" name="TextBox 1824">
          <a:extLst>
            <a:ext uri="{FF2B5EF4-FFF2-40B4-BE49-F238E27FC236}">
              <a16:creationId xmlns:a16="http://schemas.microsoft.com/office/drawing/2014/main" id="{D8CDAFF4-BF20-4850-95A7-000212864BD6}"/>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26" name="TextBox 1825">
          <a:extLst>
            <a:ext uri="{FF2B5EF4-FFF2-40B4-BE49-F238E27FC236}">
              <a16:creationId xmlns:a16="http://schemas.microsoft.com/office/drawing/2014/main" id="{07CFA6F9-4919-4620-99F0-72748104943C}"/>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27" name="TextBox 1826">
          <a:extLst>
            <a:ext uri="{FF2B5EF4-FFF2-40B4-BE49-F238E27FC236}">
              <a16:creationId xmlns:a16="http://schemas.microsoft.com/office/drawing/2014/main" id="{2BE71EEE-8972-4BC6-9616-0F1B03AFF4FD}"/>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28" name="TextBox 1827">
          <a:extLst>
            <a:ext uri="{FF2B5EF4-FFF2-40B4-BE49-F238E27FC236}">
              <a16:creationId xmlns:a16="http://schemas.microsoft.com/office/drawing/2014/main" id="{5B84AF01-E3FA-4171-8E06-DC93AE7422B3}"/>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29" name="TextBox 1828">
          <a:extLst>
            <a:ext uri="{FF2B5EF4-FFF2-40B4-BE49-F238E27FC236}">
              <a16:creationId xmlns:a16="http://schemas.microsoft.com/office/drawing/2014/main" id="{FFA84783-65AF-4F92-A75C-BA61BCBC16D2}"/>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30" name="TextBox 1829">
          <a:extLst>
            <a:ext uri="{FF2B5EF4-FFF2-40B4-BE49-F238E27FC236}">
              <a16:creationId xmlns:a16="http://schemas.microsoft.com/office/drawing/2014/main" id="{F8CE3814-961F-4AE2-96B7-4F861C370EC5}"/>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31" name="TextBox 1830">
          <a:extLst>
            <a:ext uri="{FF2B5EF4-FFF2-40B4-BE49-F238E27FC236}">
              <a16:creationId xmlns:a16="http://schemas.microsoft.com/office/drawing/2014/main" id="{BB5EA77E-31F1-4D9E-AC00-D6A0836C13A0}"/>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32" name="TextBox 1831">
          <a:extLst>
            <a:ext uri="{FF2B5EF4-FFF2-40B4-BE49-F238E27FC236}">
              <a16:creationId xmlns:a16="http://schemas.microsoft.com/office/drawing/2014/main" id="{0E3BB6C8-2C67-48C8-833A-7623410BD90B}"/>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33" name="TextBox 1832">
          <a:extLst>
            <a:ext uri="{FF2B5EF4-FFF2-40B4-BE49-F238E27FC236}">
              <a16:creationId xmlns:a16="http://schemas.microsoft.com/office/drawing/2014/main" id="{D766D504-88C6-46DE-9080-51F9A8B2A19A}"/>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34" name="TextBox 1833">
          <a:extLst>
            <a:ext uri="{FF2B5EF4-FFF2-40B4-BE49-F238E27FC236}">
              <a16:creationId xmlns:a16="http://schemas.microsoft.com/office/drawing/2014/main" id="{B8B69AB3-D80F-4BD6-9E7A-6443352A6B66}"/>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35" name="TextBox 1834">
          <a:extLst>
            <a:ext uri="{FF2B5EF4-FFF2-40B4-BE49-F238E27FC236}">
              <a16:creationId xmlns:a16="http://schemas.microsoft.com/office/drawing/2014/main" id="{14445F9F-3C87-4496-AEB1-08C201861FBB}"/>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36" name="TextBox 1835">
          <a:extLst>
            <a:ext uri="{FF2B5EF4-FFF2-40B4-BE49-F238E27FC236}">
              <a16:creationId xmlns:a16="http://schemas.microsoft.com/office/drawing/2014/main" id="{F2756ED5-74C0-4B6E-87FF-71E414789A82}"/>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37" name="TextBox 1836">
          <a:extLst>
            <a:ext uri="{FF2B5EF4-FFF2-40B4-BE49-F238E27FC236}">
              <a16:creationId xmlns:a16="http://schemas.microsoft.com/office/drawing/2014/main" id="{D906CBF0-7348-41EE-ADCB-69BBA8FD13EF}"/>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38" name="TextBox 1837">
          <a:extLst>
            <a:ext uri="{FF2B5EF4-FFF2-40B4-BE49-F238E27FC236}">
              <a16:creationId xmlns:a16="http://schemas.microsoft.com/office/drawing/2014/main" id="{87BD740F-8DDD-4616-A503-ACF7D2EE07E1}"/>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39" name="TextBox 1838">
          <a:extLst>
            <a:ext uri="{FF2B5EF4-FFF2-40B4-BE49-F238E27FC236}">
              <a16:creationId xmlns:a16="http://schemas.microsoft.com/office/drawing/2014/main" id="{0CB85D9E-E584-44B8-A066-A579ACA514F3}"/>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40" name="TextBox 1839">
          <a:extLst>
            <a:ext uri="{FF2B5EF4-FFF2-40B4-BE49-F238E27FC236}">
              <a16:creationId xmlns:a16="http://schemas.microsoft.com/office/drawing/2014/main" id="{661ABCE9-65A7-46BF-8FEB-72F4FA92612F}"/>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41" name="TextBox 1840">
          <a:extLst>
            <a:ext uri="{FF2B5EF4-FFF2-40B4-BE49-F238E27FC236}">
              <a16:creationId xmlns:a16="http://schemas.microsoft.com/office/drawing/2014/main" id="{F126A100-1B2C-4862-B6CE-DDC1D590C084}"/>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42" name="TextBox 1841">
          <a:extLst>
            <a:ext uri="{FF2B5EF4-FFF2-40B4-BE49-F238E27FC236}">
              <a16:creationId xmlns:a16="http://schemas.microsoft.com/office/drawing/2014/main" id="{0D0D82E3-21FF-43B2-A1C2-B2B16C678CEC}"/>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43" name="TextBox 1842">
          <a:extLst>
            <a:ext uri="{FF2B5EF4-FFF2-40B4-BE49-F238E27FC236}">
              <a16:creationId xmlns:a16="http://schemas.microsoft.com/office/drawing/2014/main" id="{6ECB0DB1-665E-4EA9-B5A8-6E7471379B72}"/>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44" name="TextBox 1843">
          <a:extLst>
            <a:ext uri="{FF2B5EF4-FFF2-40B4-BE49-F238E27FC236}">
              <a16:creationId xmlns:a16="http://schemas.microsoft.com/office/drawing/2014/main" id="{470B71B0-13C1-4B80-B0F9-692EC803926A}"/>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45" name="TextBox 1844">
          <a:extLst>
            <a:ext uri="{FF2B5EF4-FFF2-40B4-BE49-F238E27FC236}">
              <a16:creationId xmlns:a16="http://schemas.microsoft.com/office/drawing/2014/main" id="{D5B915B4-FEF0-467D-B4C8-B4A6918CCAAD}"/>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46" name="TextBox 1845">
          <a:extLst>
            <a:ext uri="{FF2B5EF4-FFF2-40B4-BE49-F238E27FC236}">
              <a16:creationId xmlns:a16="http://schemas.microsoft.com/office/drawing/2014/main" id="{BDB21876-9871-423E-AC34-C14032379E18}"/>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47" name="TextBox 1846">
          <a:extLst>
            <a:ext uri="{FF2B5EF4-FFF2-40B4-BE49-F238E27FC236}">
              <a16:creationId xmlns:a16="http://schemas.microsoft.com/office/drawing/2014/main" id="{A908F02C-59EE-4583-BC83-E6C3AEB44050}"/>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48" name="TextBox 1847">
          <a:extLst>
            <a:ext uri="{FF2B5EF4-FFF2-40B4-BE49-F238E27FC236}">
              <a16:creationId xmlns:a16="http://schemas.microsoft.com/office/drawing/2014/main" id="{D94CD9B4-BAC8-44C1-822F-074BD78C3FAB}"/>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49" name="TextBox 1848">
          <a:extLst>
            <a:ext uri="{FF2B5EF4-FFF2-40B4-BE49-F238E27FC236}">
              <a16:creationId xmlns:a16="http://schemas.microsoft.com/office/drawing/2014/main" id="{8688577C-B76C-41AF-A207-3E473614B458}"/>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50" name="TextBox 1849">
          <a:extLst>
            <a:ext uri="{FF2B5EF4-FFF2-40B4-BE49-F238E27FC236}">
              <a16:creationId xmlns:a16="http://schemas.microsoft.com/office/drawing/2014/main" id="{12E22421-2D59-44F7-AEC2-A4456E25A794}"/>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51" name="TextBox 1850">
          <a:extLst>
            <a:ext uri="{FF2B5EF4-FFF2-40B4-BE49-F238E27FC236}">
              <a16:creationId xmlns:a16="http://schemas.microsoft.com/office/drawing/2014/main" id="{F98900AB-34A4-423D-A714-1DA3E2365532}"/>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52" name="TextBox 1851">
          <a:extLst>
            <a:ext uri="{FF2B5EF4-FFF2-40B4-BE49-F238E27FC236}">
              <a16:creationId xmlns:a16="http://schemas.microsoft.com/office/drawing/2014/main" id="{59788082-A88A-402D-8F9A-850013E42A4C}"/>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53" name="TextBox 1852">
          <a:extLst>
            <a:ext uri="{FF2B5EF4-FFF2-40B4-BE49-F238E27FC236}">
              <a16:creationId xmlns:a16="http://schemas.microsoft.com/office/drawing/2014/main" id="{B34394F8-3C07-4BF7-A48F-BF5818175177}"/>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54" name="TextBox 1853">
          <a:extLst>
            <a:ext uri="{FF2B5EF4-FFF2-40B4-BE49-F238E27FC236}">
              <a16:creationId xmlns:a16="http://schemas.microsoft.com/office/drawing/2014/main" id="{F406D5F0-2596-406F-915C-ED893B1E5E6D}"/>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55" name="TextBox 1854">
          <a:extLst>
            <a:ext uri="{FF2B5EF4-FFF2-40B4-BE49-F238E27FC236}">
              <a16:creationId xmlns:a16="http://schemas.microsoft.com/office/drawing/2014/main" id="{718CBAC7-8F73-4A8B-9037-5878670C068B}"/>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56" name="TextBox 1855">
          <a:extLst>
            <a:ext uri="{FF2B5EF4-FFF2-40B4-BE49-F238E27FC236}">
              <a16:creationId xmlns:a16="http://schemas.microsoft.com/office/drawing/2014/main" id="{6347B202-BB1F-4523-BF87-371342692576}"/>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57" name="TextBox 1856">
          <a:extLst>
            <a:ext uri="{FF2B5EF4-FFF2-40B4-BE49-F238E27FC236}">
              <a16:creationId xmlns:a16="http://schemas.microsoft.com/office/drawing/2014/main" id="{C1853D25-4A05-4242-A55E-21B9E1608682}"/>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58" name="TextBox 1857">
          <a:extLst>
            <a:ext uri="{FF2B5EF4-FFF2-40B4-BE49-F238E27FC236}">
              <a16:creationId xmlns:a16="http://schemas.microsoft.com/office/drawing/2014/main" id="{640716D6-79C9-438E-B4B8-178490F16210}"/>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59" name="TextBox 1858">
          <a:extLst>
            <a:ext uri="{FF2B5EF4-FFF2-40B4-BE49-F238E27FC236}">
              <a16:creationId xmlns:a16="http://schemas.microsoft.com/office/drawing/2014/main" id="{8EEBDF06-CAD1-44F3-946A-C5C60B09DD18}"/>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60" name="TextBox 1859">
          <a:extLst>
            <a:ext uri="{FF2B5EF4-FFF2-40B4-BE49-F238E27FC236}">
              <a16:creationId xmlns:a16="http://schemas.microsoft.com/office/drawing/2014/main" id="{9C4CB2C6-EE8F-40E7-9758-BED23BC74717}"/>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31</xdr:row>
      <xdr:rowOff>0</xdr:rowOff>
    </xdr:from>
    <xdr:ext cx="65" cy="172227"/>
    <xdr:sp macro="" textlink="">
      <xdr:nvSpPr>
        <xdr:cNvPr id="1861" name="TextBox 1860">
          <a:extLst>
            <a:ext uri="{FF2B5EF4-FFF2-40B4-BE49-F238E27FC236}">
              <a16:creationId xmlns:a16="http://schemas.microsoft.com/office/drawing/2014/main" id="{7543DDE9-2803-4129-B551-5F2101002855}"/>
            </a:ext>
          </a:extLst>
        </xdr:cNvPr>
        <xdr:cNvSpPr txBox="1"/>
      </xdr:nvSpPr>
      <xdr:spPr>
        <a:xfrm>
          <a:off x="5760411" y="10183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62" name="TextBox 1861">
          <a:extLst>
            <a:ext uri="{FF2B5EF4-FFF2-40B4-BE49-F238E27FC236}">
              <a16:creationId xmlns:a16="http://schemas.microsoft.com/office/drawing/2014/main" id="{8AEA1633-0447-46E4-9064-8C19543EBD7B}"/>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63" name="TextBox 1862">
          <a:extLst>
            <a:ext uri="{FF2B5EF4-FFF2-40B4-BE49-F238E27FC236}">
              <a16:creationId xmlns:a16="http://schemas.microsoft.com/office/drawing/2014/main" id="{C0E2265E-E840-41FA-94D8-FE05E891F1F2}"/>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64" name="TextBox 1863">
          <a:extLst>
            <a:ext uri="{FF2B5EF4-FFF2-40B4-BE49-F238E27FC236}">
              <a16:creationId xmlns:a16="http://schemas.microsoft.com/office/drawing/2014/main" id="{E2D89E43-9CCB-4E7A-8B48-B414160CACC1}"/>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65" name="TextBox 1864">
          <a:extLst>
            <a:ext uri="{FF2B5EF4-FFF2-40B4-BE49-F238E27FC236}">
              <a16:creationId xmlns:a16="http://schemas.microsoft.com/office/drawing/2014/main" id="{E97C9E8D-ACC3-408A-8C60-E836E52C5424}"/>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66" name="TextBox 1865">
          <a:extLst>
            <a:ext uri="{FF2B5EF4-FFF2-40B4-BE49-F238E27FC236}">
              <a16:creationId xmlns:a16="http://schemas.microsoft.com/office/drawing/2014/main" id="{1B635F6E-C2BE-4427-83BD-1A83ED2B0797}"/>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67" name="TextBox 1866">
          <a:extLst>
            <a:ext uri="{FF2B5EF4-FFF2-40B4-BE49-F238E27FC236}">
              <a16:creationId xmlns:a16="http://schemas.microsoft.com/office/drawing/2014/main" id="{DB5E6B18-BCEC-47E0-8D27-C3CE311D187C}"/>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68" name="TextBox 1867">
          <a:extLst>
            <a:ext uri="{FF2B5EF4-FFF2-40B4-BE49-F238E27FC236}">
              <a16:creationId xmlns:a16="http://schemas.microsoft.com/office/drawing/2014/main" id="{20F8B937-5114-4D79-8BED-A07841DE57B3}"/>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69" name="TextBox 1868">
          <a:extLst>
            <a:ext uri="{FF2B5EF4-FFF2-40B4-BE49-F238E27FC236}">
              <a16:creationId xmlns:a16="http://schemas.microsoft.com/office/drawing/2014/main" id="{FCED7615-8320-40EC-B258-D9D4A07E9CB7}"/>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70" name="TextBox 1869">
          <a:extLst>
            <a:ext uri="{FF2B5EF4-FFF2-40B4-BE49-F238E27FC236}">
              <a16:creationId xmlns:a16="http://schemas.microsoft.com/office/drawing/2014/main" id="{978355CE-0767-4FEE-81BB-C037A0AA281F}"/>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71" name="TextBox 1870">
          <a:extLst>
            <a:ext uri="{FF2B5EF4-FFF2-40B4-BE49-F238E27FC236}">
              <a16:creationId xmlns:a16="http://schemas.microsoft.com/office/drawing/2014/main" id="{FCCB81A3-F0E9-407F-924B-BB5158D6E4F9}"/>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72" name="TextBox 1871">
          <a:extLst>
            <a:ext uri="{FF2B5EF4-FFF2-40B4-BE49-F238E27FC236}">
              <a16:creationId xmlns:a16="http://schemas.microsoft.com/office/drawing/2014/main" id="{0A42A274-BF4B-4887-AFAF-A2E8F014102F}"/>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73" name="TextBox 1872">
          <a:extLst>
            <a:ext uri="{FF2B5EF4-FFF2-40B4-BE49-F238E27FC236}">
              <a16:creationId xmlns:a16="http://schemas.microsoft.com/office/drawing/2014/main" id="{7BC87D00-E1E2-4D8D-9459-55CB98A85FD9}"/>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74" name="TextBox 1873">
          <a:extLst>
            <a:ext uri="{FF2B5EF4-FFF2-40B4-BE49-F238E27FC236}">
              <a16:creationId xmlns:a16="http://schemas.microsoft.com/office/drawing/2014/main" id="{AF5C00CA-5C3B-4217-B3D6-237CABF871C8}"/>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75" name="TextBox 1874">
          <a:extLst>
            <a:ext uri="{FF2B5EF4-FFF2-40B4-BE49-F238E27FC236}">
              <a16:creationId xmlns:a16="http://schemas.microsoft.com/office/drawing/2014/main" id="{2BD706F1-1D86-4FB4-8D2A-EAB8714190D4}"/>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76" name="TextBox 1875">
          <a:extLst>
            <a:ext uri="{FF2B5EF4-FFF2-40B4-BE49-F238E27FC236}">
              <a16:creationId xmlns:a16="http://schemas.microsoft.com/office/drawing/2014/main" id="{CFC6D1DB-7DA3-487D-B7D8-0A08B4972550}"/>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77" name="TextBox 1876">
          <a:extLst>
            <a:ext uri="{FF2B5EF4-FFF2-40B4-BE49-F238E27FC236}">
              <a16:creationId xmlns:a16="http://schemas.microsoft.com/office/drawing/2014/main" id="{B2C444EE-45F9-43EB-A813-B6335E583573}"/>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78" name="TextBox 1877">
          <a:extLst>
            <a:ext uri="{FF2B5EF4-FFF2-40B4-BE49-F238E27FC236}">
              <a16:creationId xmlns:a16="http://schemas.microsoft.com/office/drawing/2014/main" id="{E6980537-947C-4143-8CB1-0573075A651E}"/>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79" name="TextBox 1878">
          <a:extLst>
            <a:ext uri="{FF2B5EF4-FFF2-40B4-BE49-F238E27FC236}">
              <a16:creationId xmlns:a16="http://schemas.microsoft.com/office/drawing/2014/main" id="{007F94C2-215A-474E-A725-5A3CA0C18C21}"/>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80" name="TextBox 1879">
          <a:extLst>
            <a:ext uri="{FF2B5EF4-FFF2-40B4-BE49-F238E27FC236}">
              <a16:creationId xmlns:a16="http://schemas.microsoft.com/office/drawing/2014/main" id="{3962E087-D463-4A57-B59C-156860E37BC7}"/>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81" name="TextBox 1880">
          <a:extLst>
            <a:ext uri="{FF2B5EF4-FFF2-40B4-BE49-F238E27FC236}">
              <a16:creationId xmlns:a16="http://schemas.microsoft.com/office/drawing/2014/main" id="{03B297D3-733E-4BCC-8264-92AA10763668}"/>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82" name="TextBox 1881">
          <a:extLst>
            <a:ext uri="{FF2B5EF4-FFF2-40B4-BE49-F238E27FC236}">
              <a16:creationId xmlns:a16="http://schemas.microsoft.com/office/drawing/2014/main" id="{9E50F953-413F-4D04-9C36-B4CAFE9AB465}"/>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83" name="TextBox 1882">
          <a:extLst>
            <a:ext uri="{FF2B5EF4-FFF2-40B4-BE49-F238E27FC236}">
              <a16:creationId xmlns:a16="http://schemas.microsoft.com/office/drawing/2014/main" id="{0298DCA0-2677-4C53-AD3C-8C622BB2D818}"/>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84" name="TextBox 1883">
          <a:extLst>
            <a:ext uri="{FF2B5EF4-FFF2-40B4-BE49-F238E27FC236}">
              <a16:creationId xmlns:a16="http://schemas.microsoft.com/office/drawing/2014/main" id="{21638A99-E7EC-42F6-919D-11BF416FC758}"/>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85" name="TextBox 1884">
          <a:extLst>
            <a:ext uri="{FF2B5EF4-FFF2-40B4-BE49-F238E27FC236}">
              <a16:creationId xmlns:a16="http://schemas.microsoft.com/office/drawing/2014/main" id="{9B16112B-4AF3-4505-A28C-29CC29C8BA1A}"/>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86" name="TextBox 1885">
          <a:extLst>
            <a:ext uri="{FF2B5EF4-FFF2-40B4-BE49-F238E27FC236}">
              <a16:creationId xmlns:a16="http://schemas.microsoft.com/office/drawing/2014/main" id="{2DC1B65D-15D4-4B66-84C4-7ABE4AE2B195}"/>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87" name="TextBox 1886">
          <a:extLst>
            <a:ext uri="{FF2B5EF4-FFF2-40B4-BE49-F238E27FC236}">
              <a16:creationId xmlns:a16="http://schemas.microsoft.com/office/drawing/2014/main" id="{F896BE63-4DF5-483E-A3E8-618E86A09378}"/>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88" name="TextBox 1887">
          <a:extLst>
            <a:ext uri="{FF2B5EF4-FFF2-40B4-BE49-F238E27FC236}">
              <a16:creationId xmlns:a16="http://schemas.microsoft.com/office/drawing/2014/main" id="{359D0461-27DB-4550-97E7-BEC8DDFDB03C}"/>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89" name="TextBox 1888">
          <a:extLst>
            <a:ext uri="{FF2B5EF4-FFF2-40B4-BE49-F238E27FC236}">
              <a16:creationId xmlns:a16="http://schemas.microsoft.com/office/drawing/2014/main" id="{CAF1C5B2-F713-4AD9-AD1C-11C4083F3423}"/>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90" name="TextBox 1889">
          <a:extLst>
            <a:ext uri="{FF2B5EF4-FFF2-40B4-BE49-F238E27FC236}">
              <a16:creationId xmlns:a16="http://schemas.microsoft.com/office/drawing/2014/main" id="{227ACF74-C9C6-4899-A58B-CBE53AC4AB2E}"/>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91" name="TextBox 1890">
          <a:extLst>
            <a:ext uri="{FF2B5EF4-FFF2-40B4-BE49-F238E27FC236}">
              <a16:creationId xmlns:a16="http://schemas.microsoft.com/office/drawing/2014/main" id="{0108AA00-AC78-4AF6-B4E3-9FEE29F5B997}"/>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92" name="TextBox 1891">
          <a:extLst>
            <a:ext uri="{FF2B5EF4-FFF2-40B4-BE49-F238E27FC236}">
              <a16:creationId xmlns:a16="http://schemas.microsoft.com/office/drawing/2014/main" id="{850089BD-3AA4-4B19-B420-3F80565AE953}"/>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93" name="TextBox 1892">
          <a:extLst>
            <a:ext uri="{FF2B5EF4-FFF2-40B4-BE49-F238E27FC236}">
              <a16:creationId xmlns:a16="http://schemas.microsoft.com/office/drawing/2014/main" id="{85F85E41-9F79-49AA-A40B-E74AD04D684B}"/>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94" name="TextBox 1893">
          <a:extLst>
            <a:ext uri="{FF2B5EF4-FFF2-40B4-BE49-F238E27FC236}">
              <a16:creationId xmlns:a16="http://schemas.microsoft.com/office/drawing/2014/main" id="{0FC49BB9-06CD-4B5A-A5ED-FF5B4C102A13}"/>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95" name="TextBox 1894">
          <a:extLst>
            <a:ext uri="{FF2B5EF4-FFF2-40B4-BE49-F238E27FC236}">
              <a16:creationId xmlns:a16="http://schemas.microsoft.com/office/drawing/2014/main" id="{83026C27-7469-43D7-8662-748CC617D718}"/>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96" name="TextBox 1895">
          <a:extLst>
            <a:ext uri="{FF2B5EF4-FFF2-40B4-BE49-F238E27FC236}">
              <a16:creationId xmlns:a16="http://schemas.microsoft.com/office/drawing/2014/main" id="{430DC66F-D9B3-41CE-9B4F-C0BB7A926C5D}"/>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97" name="TextBox 1896">
          <a:extLst>
            <a:ext uri="{FF2B5EF4-FFF2-40B4-BE49-F238E27FC236}">
              <a16:creationId xmlns:a16="http://schemas.microsoft.com/office/drawing/2014/main" id="{CB295403-87E2-4A8D-982C-AF15485CA261}"/>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98" name="TextBox 1897">
          <a:extLst>
            <a:ext uri="{FF2B5EF4-FFF2-40B4-BE49-F238E27FC236}">
              <a16:creationId xmlns:a16="http://schemas.microsoft.com/office/drawing/2014/main" id="{5B278C4F-0884-4787-AA94-0506405106DD}"/>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899" name="TextBox 1898">
          <a:extLst>
            <a:ext uri="{FF2B5EF4-FFF2-40B4-BE49-F238E27FC236}">
              <a16:creationId xmlns:a16="http://schemas.microsoft.com/office/drawing/2014/main" id="{69E954EB-87D7-4124-9B0B-05665989D3B1}"/>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00" name="TextBox 1899">
          <a:extLst>
            <a:ext uri="{FF2B5EF4-FFF2-40B4-BE49-F238E27FC236}">
              <a16:creationId xmlns:a16="http://schemas.microsoft.com/office/drawing/2014/main" id="{668C521F-568F-46F7-AD52-C915C8F30B6E}"/>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01" name="TextBox 1900">
          <a:extLst>
            <a:ext uri="{FF2B5EF4-FFF2-40B4-BE49-F238E27FC236}">
              <a16:creationId xmlns:a16="http://schemas.microsoft.com/office/drawing/2014/main" id="{1B6A9489-38AC-4881-8425-0F690976D264}"/>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02" name="TextBox 1901">
          <a:extLst>
            <a:ext uri="{FF2B5EF4-FFF2-40B4-BE49-F238E27FC236}">
              <a16:creationId xmlns:a16="http://schemas.microsoft.com/office/drawing/2014/main" id="{7FF782A5-0D71-4502-B6F2-E68181C54FCA}"/>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03" name="TextBox 1902">
          <a:extLst>
            <a:ext uri="{FF2B5EF4-FFF2-40B4-BE49-F238E27FC236}">
              <a16:creationId xmlns:a16="http://schemas.microsoft.com/office/drawing/2014/main" id="{FD25A763-1AE8-4D99-A10B-93B05A5403B1}"/>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04" name="TextBox 1903">
          <a:extLst>
            <a:ext uri="{FF2B5EF4-FFF2-40B4-BE49-F238E27FC236}">
              <a16:creationId xmlns:a16="http://schemas.microsoft.com/office/drawing/2014/main" id="{587AA3A1-0C57-4108-A3E8-4E7093132765}"/>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05" name="TextBox 1904">
          <a:extLst>
            <a:ext uri="{FF2B5EF4-FFF2-40B4-BE49-F238E27FC236}">
              <a16:creationId xmlns:a16="http://schemas.microsoft.com/office/drawing/2014/main" id="{FAE2B5E8-10CF-4E51-82E4-215565A0FC89}"/>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06" name="TextBox 1905">
          <a:extLst>
            <a:ext uri="{FF2B5EF4-FFF2-40B4-BE49-F238E27FC236}">
              <a16:creationId xmlns:a16="http://schemas.microsoft.com/office/drawing/2014/main" id="{470028FE-54B7-4E1B-A607-1C9127F99B28}"/>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07" name="TextBox 1906">
          <a:extLst>
            <a:ext uri="{FF2B5EF4-FFF2-40B4-BE49-F238E27FC236}">
              <a16:creationId xmlns:a16="http://schemas.microsoft.com/office/drawing/2014/main" id="{F715C459-AD0D-4E1C-BBAB-0DB3FC0455F0}"/>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08" name="TextBox 1907">
          <a:extLst>
            <a:ext uri="{FF2B5EF4-FFF2-40B4-BE49-F238E27FC236}">
              <a16:creationId xmlns:a16="http://schemas.microsoft.com/office/drawing/2014/main" id="{7429B032-6E75-4EAD-8FE0-090FB55FC1DF}"/>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09" name="TextBox 1908">
          <a:extLst>
            <a:ext uri="{FF2B5EF4-FFF2-40B4-BE49-F238E27FC236}">
              <a16:creationId xmlns:a16="http://schemas.microsoft.com/office/drawing/2014/main" id="{F2C41FAA-B497-4703-95E2-4342FA56F0B7}"/>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10" name="TextBox 1909">
          <a:extLst>
            <a:ext uri="{FF2B5EF4-FFF2-40B4-BE49-F238E27FC236}">
              <a16:creationId xmlns:a16="http://schemas.microsoft.com/office/drawing/2014/main" id="{7406F84B-3925-4918-8037-8BA54BFF3441}"/>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11" name="TextBox 1910">
          <a:extLst>
            <a:ext uri="{FF2B5EF4-FFF2-40B4-BE49-F238E27FC236}">
              <a16:creationId xmlns:a16="http://schemas.microsoft.com/office/drawing/2014/main" id="{FA8A3959-1027-42FF-823D-B14A36AB19E4}"/>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12" name="TextBox 1911">
          <a:extLst>
            <a:ext uri="{FF2B5EF4-FFF2-40B4-BE49-F238E27FC236}">
              <a16:creationId xmlns:a16="http://schemas.microsoft.com/office/drawing/2014/main" id="{890BE247-10F4-442B-9338-B386D5DCE600}"/>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13" name="TextBox 1912">
          <a:extLst>
            <a:ext uri="{FF2B5EF4-FFF2-40B4-BE49-F238E27FC236}">
              <a16:creationId xmlns:a16="http://schemas.microsoft.com/office/drawing/2014/main" id="{6D17D06E-8FA5-4D74-AE49-958347483F96}"/>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14" name="TextBox 1913">
          <a:extLst>
            <a:ext uri="{FF2B5EF4-FFF2-40B4-BE49-F238E27FC236}">
              <a16:creationId xmlns:a16="http://schemas.microsoft.com/office/drawing/2014/main" id="{D6E21376-2899-46CA-B6B3-CE2C3B8BFBB3}"/>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15" name="TextBox 1914">
          <a:extLst>
            <a:ext uri="{FF2B5EF4-FFF2-40B4-BE49-F238E27FC236}">
              <a16:creationId xmlns:a16="http://schemas.microsoft.com/office/drawing/2014/main" id="{419AC09E-86A0-4C5C-AA3A-3EE28DF4869D}"/>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16" name="TextBox 1915">
          <a:extLst>
            <a:ext uri="{FF2B5EF4-FFF2-40B4-BE49-F238E27FC236}">
              <a16:creationId xmlns:a16="http://schemas.microsoft.com/office/drawing/2014/main" id="{B280AC98-6A2C-47D4-BA4B-C854F3122FE6}"/>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17" name="TextBox 1916">
          <a:extLst>
            <a:ext uri="{FF2B5EF4-FFF2-40B4-BE49-F238E27FC236}">
              <a16:creationId xmlns:a16="http://schemas.microsoft.com/office/drawing/2014/main" id="{AAC2EC3C-E97F-480F-8F1B-2714744B53B9}"/>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18" name="TextBox 1917">
          <a:extLst>
            <a:ext uri="{FF2B5EF4-FFF2-40B4-BE49-F238E27FC236}">
              <a16:creationId xmlns:a16="http://schemas.microsoft.com/office/drawing/2014/main" id="{665F07A4-8FB4-4E85-83C2-95454F3B17C0}"/>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19" name="TextBox 1918">
          <a:extLst>
            <a:ext uri="{FF2B5EF4-FFF2-40B4-BE49-F238E27FC236}">
              <a16:creationId xmlns:a16="http://schemas.microsoft.com/office/drawing/2014/main" id="{CBBF7574-804C-4A53-9436-3CDF9E110BAC}"/>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20" name="TextBox 1919">
          <a:extLst>
            <a:ext uri="{FF2B5EF4-FFF2-40B4-BE49-F238E27FC236}">
              <a16:creationId xmlns:a16="http://schemas.microsoft.com/office/drawing/2014/main" id="{9C0FF0D8-CFB5-4D4B-B00D-08C6DB4491B5}"/>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21" name="TextBox 1920">
          <a:extLst>
            <a:ext uri="{FF2B5EF4-FFF2-40B4-BE49-F238E27FC236}">
              <a16:creationId xmlns:a16="http://schemas.microsoft.com/office/drawing/2014/main" id="{AB87B1A7-7035-423F-9E59-C27E7043C4C1}"/>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22" name="TextBox 1921">
          <a:extLst>
            <a:ext uri="{FF2B5EF4-FFF2-40B4-BE49-F238E27FC236}">
              <a16:creationId xmlns:a16="http://schemas.microsoft.com/office/drawing/2014/main" id="{FE41FBA5-1C87-496B-BFCD-0DC94CD2CAE6}"/>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23" name="TextBox 1922">
          <a:extLst>
            <a:ext uri="{FF2B5EF4-FFF2-40B4-BE49-F238E27FC236}">
              <a16:creationId xmlns:a16="http://schemas.microsoft.com/office/drawing/2014/main" id="{81F96EDA-6AD5-4960-BEDC-8E55E2B2E14B}"/>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24" name="TextBox 1923">
          <a:extLst>
            <a:ext uri="{FF2B5EF4-FFF2-40B4-BE49-F238E27FC236}">
              <a16:creationId xmlns:a16="http://schemas.microsoft.com/office/drawing/2014/main" id="{A25AEEBA-A49E-4204-ADFB-D6F3CCBBC5E6}"/>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25" name="TextBox 1924">
          <a:extLst>
            <a:ext uri="{FF2B5EF4-FFF2-40B4-BE49-F238E27FC236}">
              <a16:creationId xmlns:a16="http://schemas.microsoft.com/office/drawing/2014/main" id="{007839F9-9A96-4AB3-A3EA-E1F9955B496D}"/>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26" name="TextBox 1925">
          <a:extLst>
            <a:ext uri="{FF2B5EF4-FFF2-40B4-BE49-F238E27FC236}">
              <a16:creationId xmlns:a16="http://schemas.microsoft.com/office/drawing/2014/main" id="{28FEB6E9-B325-48A5-B792-8A16FA5F7B9D}"/>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27" name="TextBox 1926">
          <a:extLst>
            <a:ext uri="{FF2B5EF4-FFF2-40B4-BE49-F238E27FC236}">
              <a16:creationId xmlns:a16="http://schemas.microsoft.com/office/drawing/2014/main" id="{FA610FB9-0C19-447E-B97B-67E121D5B889}"/>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28" name="TextBox 1927">
          <a:extLst>
            <a:ext uri="{FF2B5EF4-FFF2-40B4-BE49-F238E27FC236}">
              <a16:creationId xmlns:a16="http://schemas.microsoft.com/office/drawing/2014/main" id="{120629F2-0A9B-4223-A4AC-9581151B9AD8}"/>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29" name="TextBox 1928">
          <a:extLst>
            <a:ext uri="{FF2B5EF4-FFF2-40B4-BE49-F238E27FC236}">
              <a16:creationId xmlns:a16="http://schemas.microsoft.com/office/drawing/2014/main" id="{17BF83B2-3BC7-4F54-BCF3-46EB45BE0B03}"/>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30" name="TextBox 1929">
          <a:extLst>
            <a:ext uri="{FF2B5EF4-FFF2-40B4-BE49-F238E27FC236}">
              <a16:creationId xmlns:a16="http://schemas.microsoft.com/office/drawing/2014/main" id="{CD9ED155-A1C2-4CE5-85DC-04491CFAF213}"/>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31" name="TextBox 1930">
          <a:extLst>
            <a:ext uri="{FF2B5EF4-FFF2-40B4-BE49-F238E27FC236}">
              <a16:creationId xmlns:a16="http://schemas.microsoft.com/office/drawing/2014/main" id="{460D5C73-B293-4AB3-BACF-E53797A78B6F}"/>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32" name="TextBox 1931">
          <a:extLst>
            <a:ext uri="{FF2B5EF4-FFF2-40B4-BE49-F238E27FC236}">
              <a16:creationId xmlns:a16="http://schemas.microsoft.com/office/drawing/2014/main" id="{E61B5848-00C3-4DD5-8506-7213759B8498}"/>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33" name="TextBox 1932">
          <a:extLst>
            <a:ext uri="{FF2B5EF4-FFF2-40B4-BE49-F238E27FC236}">
              <a16:creationId xmlns:a16="http://schemas.microsoft.com/office/drawing/2014/main" id="{2CFAC857-CF7C-4A2B-92C9-DAEB1806C70C}"/>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34" name="TextBox 1933">
          <a:extLst>
            <a:ext uri="{FF2B5EF4-FFF2-40B4-BE49-F238E27FC236}">
              <a16:creationId xmlns:a16="http://schemas.microsoft.com/office/drawing/2014/main" id="{EB6EE9E0-31A2-4FD8-BAEC-2523C2AA54BA}"/>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35" name="TextBox 1934">
          <a:extLst>
            <a:ext uri="{FF2B5EF4-FFF2-40B4-BE49-F238E27FC236}">
              <a16:creationId xmlns:a16="http://schemas.microsoft.com/office/drawing/2014/main" id="{50B4872D-8FD0-4013-B265-B88C421BCB12}"/>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36" name="TextBox 1935">
          <a:extLst>
            <a:ext uri="{FF2B5EF4-FFF2-40B4-BE49-F238E27FC236}">
              <a16:creationId xmlns:a16="http://schemas.microsoft.com/office/drawing/2014/main" id="{ACFB1D36-1BBB-4137-B0EC-2C82E5226D6E}"/>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37" name="TextBox 1936">
          <a:extLst>
            <a:ext uri="{FF2B5EF4-FFF2-40B4-BE49-F238E27FC236}">
              <a16:creationId xmlns:a16="http://schemas.microsoft.com/office/drawing/2014/main" id="{7C354B6A-DBE5-4C8F-B1B6-AE4267940A77}"/>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38" name="TextBox 1937">
          <a:extLst>
            <a:ext uri="{FF2B5EF4-FFF2-40B4-BE49-F238E27FC236}">
              <a16:creationId xmlns:a16="http://schemas.microsoft.com/office/drawing/2014/main" id="{145B28EA-2355-4913-80FD-9F56B7783DD2}"/>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39" name="TextBox 1938">
          <a:extLst>
            <a:ext uri="{FF2B5EF4-FFF2-40B4-BE49-F238E27FC236}">
              <a16:creationId xmlns:a16="http://schemas.microsoft.com/office/drawing/2014/main" id="{7B4FF41A-4407-4237-9854-31094E0FCB22}"/>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40" name="TextBox 1939">
          <a:extLst>
            <a:ext uri="{FF2B5EF4-FFF2-40B4-BE49-F238E27FC236}">
              <a16:creationId xmlns:a16="http://schemas.microsoft.com/office/drawing/2014/main" id="{28AD4AFF-85C1-4101-9EE8-82829D08C89F}"/>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41" name="TextBox 1940">
          <a:extLst>
            <a:ext uri="{FF2B5EF4-FFF2-40B4-BE49-F238E27FC236}">
              <a16:creationId xmlns:a16="http://schemas.microsoft.com/office/drawing/2014/main" id="{ABAFD099-7198-46D9-83CD-DAC97446D21B}"/>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42" name="TextBox 1941">
          <a:extLst>
            <a:ext uri="{FF2B5EF4-FFF2-40B4-BE49-F238E27FC236}">
              <a16:creationId xmlns:a16="http://schemas.microsoft.com/office/drawing/2014/main" id="{B852D50D-469A-449A-9765-D7FE0AB76917}"/>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43" name="TextBox 1942">
          <a:extLst>
            <a:ext uri="{FF2B5EF4-FFF2-40B4-BE49-F238E27FC236}">
              <a16:creationId xmlns:a16="http://schemas.microsoft.com/office/drawing/2014/main" id="{A834FF12-D274-4E92-8AC1-820D2F5E2439}"/>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44" name="TextBox 1943">
          <a:extLst>
            <a:ext uri="{FF2B5EF4-FFF2-40B4-BE49-F238E27FC236}">
              <a16:creationId xmlns:a16="http://schemas.microsoft.com/office/drawing/2014/main" id="{85A61C83-F4E6-4EFD-ADCE-A3D8D902A36F}"/>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45" name="TextBox 1944">
          <a:extLst>
            <a:ext uri="{FF2B5EF4-FFF2-40B4-BE49-F238E27FC236}">
              <a16:creationId xmlns:a16="http://schemas.microsoft.com/office/drawing/2014/main" id="{15D3044E-9322-478A-9328-5A485333F741}"/>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46" name="TextBox 1945">
          <a:extLst>
            <a:ext uri="{FF2B5EF4-FFF2-40B4-BE49-F238E27FC236}">
              <a16:creationId xmlns:a16="http://schemas.microsoft.com/office/drawing/2014/main" id="{6DD58BE0-E6AB-415F-ACD4-07D844F68995}"/>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47" name="TextBox 1946">
          <a:extLst>
            <a:ext uri="{FF2B5EF4-FFF2-40B4-BE49-F238E27FC236}">
              <a16:creationId xmlns:a16="http://schemas.microsoft.com/office/drawing/2014/main" id="{2A24E150-3B66-4F46-92CD-E63A4DA89CA3}"/>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48" name="TextBox 1947">
          <a:extLst>
            <a:ext uri="{FF2B5EF4-FFF2-40B4-BE49-F238E27FC236}">
              <a16:creationId xmlns:a16="http://schemas.microsoft.com/office/drawing/2014/main" id="{F43596B7-8711-4D1B-B0CF-7760E5432809}"/>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49" name="TextBox 1948">
          <a:extLst>
            <a:ext uri="{FF2B5EF4-FFF2-40B4-BE49-F238E27FC236}">
              <a16:creationId xmlns:a16="http://schemas.microsoft.com/office/drawing/2014/main" id="{1876CC53-ED2D-41BB-8349-AB7A9C149CC1}"/>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50" name="TextBox 1949">
          <a:extLst>
            <a:ext uri="{FF2B5EF4-FFF2-40B4-BE49-F238E27FC236}">
              <a16:creationId xmlns:a16="http://schemas.microsoft.com/office/drawing/2014/main" id="{57E3369A-AB5F-4068-8AA3-3F40D251416A}"/>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51" name="TextBox 1950">
          <a:extLst>
            <a:ext uri="{FF2B5EF4-FFF2-40B4-BE49-F238E27FC236}">
              <a16:creationId xmlns:a16="http://schemas.microsoft.com/office/drawing/2014/main" id="{7C1E8B2A-DFFE-4E2C-8509-7E56E118CFA3}"/>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52" name="TextBox 1951">
          <a:extLst>
            <a:ext uri="{FF2B5EF4-FFF2-40B4-BE49-F238E27FC236}">
              <a16:creationId xmlns:a16="http://schemas.microsoft.com/office/drawing/2014/main" id="{825F0EE2-E503-4C9C-A34D-DE15C080DD12}"/>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53" name="TextBox 1952">
          <a:extLst>
            <a:ext uri="{FF2B5EF4-FFF2-40B4-BE49-F238E27FC236}">
              <a16:creationId xmlns:a16="http://schemas.microsoft.com/office/drawing/2014/main" id="{67E0D7B5-0ECA-4AE3-86B3-7410665A40FA}"/>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54" name="TextBox 1953">
          <a:extLst>
            <a:ext uri="{FF2B5EF4-FFF2-40B4-BE49-F238E27FC236}">
              <a16:creationId xmlns:a16="http://schemas.microsoft.com/office/drawing/2014/main" id="{7886FE1B-79B4-4BCC-94F4-6C3A6ACA8774}"/>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55" name="TextBox 1954">
          <a:extLst>
            <a:ext uri="{FF2B5EF4-FFF2-40B4-BE49-F238E27FC236}">
              <a16:creationId xmlns:a16="http://schemas.microsoft.com/office/drawing/2014/main" id="{524FEE1D-581D-4C72-9E46-3E1C1E367B5E}"/>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56" name="TextBox 1955">
          <a:extLst>
            <a:ext uri="{FF2B5EF4-FFF2-40B4-BE49-F238E27FC236}">
              <a16:creationId xmlns:a16="http://schemas.microsoft.com/office/drawing/2014/main" id="{E6F8A632-13B5-4546-944F-04D952D85985}"/>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57" name="TextBox 1956">
          <a:extLst>
            <a:ext uri="{FF2B5EF4-FFF2-40B4-BE49-F238E27FC236}">
              <a16:creationId xmlns:a16="http://schemas.microsoft.com/office/drawing/2014/main" id="{C47C5155-9E29-4B40-95CC-BA746417F23E}"/>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58" name="TextBox 1957">
          <a:extLst>
            <a:ext uri="{FF2B5EF4-FFF2-40B4-BE49-F238E27FC236}">
              <a16:creationId xmlns:a16="http://schemas.microsoft.com/office/drawing/2014/main" id="{1FA23819-9919-4C3A-826C-5354A4A78408}"/>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59" name="TextBox 1958">
          <a:extLst>
            <a:ext uri="{FF2B5EF4-FFF2-40B4-BE49-F238E27FC236}">
              <a16:creationId xmlns:a16="http://schemas.microsoft.com/office/drawing/2014/main" id="{DF84300E-6D57-4C92-8ACD-952E7066D4C9}"/>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60" name="TextBox 1959">
          <a:extLst>
            <a:ext uri="{FF2B5EF4-FFF2-40B4-BE49-F238E27FC236}">
              <a16:creationId xmlns:a16="http://schemas.microsoft.com/office/drawing/2014/main" id="{F3A54C64-2353-43E3-97C3-A37FEFCF7770}"/>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32</xdr:row>
      <xdr:rowOff>0</xdr:rowOff>
    </xdr:from>
    <xdr:ext cx="65" cy="172227"/>
    <xdr:sp macro="" textlink="">
      <xdr:nvSpPr>
        <xdr:cNvPr id="1961" name="TextBox 1960">
          <a:extLst>
            <a:ext uri="{FF2B5EF4-FFF2-40B4-BE49-F238E27FC236}">
              <a16:creationId xmlns:a16="http://schemas.microsoft.com/office/drawing/2014/main" id="{75039D7C-1696-4090-99AF-3C68580A3D9A}"/>
            </a:ext>
          </a:extLst>
        </xdr:cNvPr>
        <xdr:cNvSpPr txBox="1"/>
      </xdr:nvSpPr>
      <xdr:spPr>
        <a:xfrm>
          <a:off x="5760411" y="1038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62" name="TextBox 1961">
          <a:extLst>
            <a:ext uri="{FF2B5EF4-FFF2-40B4-BE49-F238E27FC236}">
              <a16:creationId xmlns:a16="http://schemas.microsoft.com/office/drawing/2014/main" id="{5BDDB866-C05F-4734-8135-05506F9AAEB4}"/>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63" name="TextBox 1962">
          <a:extLst>
            <a:ext uri="{FF2B5EF4-FFF2-40B4-BE49-F238E27FC236}">
              <a16:creationId xmlns:a16="http://schemas.microsoft.com/office/drawing/2014/main" id="{D1D0A981-D6EB-4CB5-9171-36443EA70BEB}"/>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64" name="TextBox 1963">
          <a:extLst>
            <a:ext uri="{FF2B5EF4-FFF2-40B4-BE49-F238E27FC236}">
              <a16:creationId xmlns:a16="http://schemas.microsoft.com/office/drawing/2014/main" id="{7026707E-9ABD-43F4-B2AB-6F5A221D5F6E}"/>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65" name="TextBox 1964">
          <a:extLst>
            <a:ext uri="{FF2B5EF4-FFF2-40B4-BE49-F238E27FC236}">
              <a16:creationId xmlns:a16="http://schemas.microsoft.com/office/drawing/2014/main" id="{168A406E-B3DE-4991-B037-D984AACA531F}"/>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66" name="TextBox 1965">
          <a:extLst>
            <a:ext uri="{FF2B5EF4-FFF2-40B4-BE49-F238E27FC236}">
              <a16:creationId xmlns:a16="http://schemas.microsoft.com/office/drawing/2014/main" id="{E1FD9C56-F10A-495F-9980-F8DD16CB779C}"/>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67" name="TextBox 1966">
          <a:extLst>
            <a:ext uri="{FF2B5EF4-FFF2-40B4-BE49-F238E27FC236}">
              <a16:creationId xmlns:a16="http://schemas.microsoft.com/office/drawing/2014/main" id="{83183AEC-8138-43CF-B8BA-32220EFB5C47}"/>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68" name="TextBox 1967">
          <a:extLst>
            <a:ext uri="{FF2B5EF4-FFF2-40B4-BE49-F238E27FC236}">
              <a16:creationId xmlns:a16="http://schemas.microsoft.com/office/drawing/2014/main" id="{1531CEBE-46DC-48D3-8036-B11753501B24}"/>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69" name="TextBox 1968">
          <a:extLst>
            <a:ext uri="{FF2B5EF4-FFF2-40B4-BE49-F238E27FC236}">
              <a16:creationId xmlns:a16="http://schemas.microsoft.com/office/drawing/2014/main" id="{B62A0237-E2B6-4FB9-99A1-190932BD34F8}"/>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70" name="TextBox 1969">
          <a:extLst>
            <a:ext uri="{FF2B5EF4-FFF2-40B4-BE49-F238E27FC236}">
              <a16:creationId xmlns:a16="http://schemas.microsoft.com/office/drawing/2014/main" id="{761CAB95-9761-4DF1-9574-FE905E57BB49}"/>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71" name="TextBox 1970">
          <a:extLst>
            <a:ext uri="{FF2B5EF4-FFF2-40B4-BE49-F238E27FC236}">
              <a16:creationId xmlns:a16="http://schemas.microsoft.com/office/drawing/2014/main" id="{4E53BE13-4648-4079-825C-82D9305C6AF2}"/>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72" name="TextBox 1971">
          <a:extLst>
            <a:ext uri="{FF2B5EF4-FFF2-40B4-BE49-F238E27FC236}">
              <a16:creationId xmlns:a16="http://schemas.microsoft.com/office/drawing/2014/main" id="{C7688D31-0967-426B-B0CE-527BBCE3E8C3}"/>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73" name="TextBox 1972">
          <a:extLst>
            <a:ext uri="{FF2B5EF4-FFF2-40B4-BE49-F238E27FC236}">
              <a16:creationId xmlns:a16="http://schemas.microsoft.com/office/drawing/2014/main" id="{1ACC2519-DCB0-4D89-953F-0EDC258360E5}"/>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74" name="TextBox 1973">
          <a:extLst>
            <a:ext uri="{FF2B5EF4-FFF2-40B4-BE49-F238E27FC236}">
              <a16:creationId xmlns:a16="http://schemas.microsoft.com/office/drawing/2014/main" id="{6EA35A6A-7138-460E-AC93-AC1E40B5AE1C}"/>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75" name="TextBox 1974">
          <a:extLst>
            <a:ext uri="{FF2B5EF4-FFF2-40B4-BE49-F238E27FC236}">
              <a16:creationId xmlns:a16="http://schemas.microsoft.com/office/drawing/2014/main" id="{319C54AB-EA8F-4EB3-AC9B-345A980DF1B3}"/>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76" name="TextBox 1975">
          <a:extLst>
            <a:ext uri="{FF2B5EF4-FFF2-40B4-BE49-F238E27FC236}">
              <a16:creationId xmlns:a16="http://schemas.microsoft.com/office/drawing/2014/main" id="{7F879ABA-4267-4279-9BA7-535BBB14EFD3}"/>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77" name="TextBox 1976">
          <a:extLst>
            <a:ext uri="{FF2B5EF4-FFF2-40B4-BE49-F238E27FC236}">
              <a16:creationId xmlns:a16="http://schemas.microsoft.com/office/drawing/2014/main" id="{1A6F87BD-315C-4099-B485-AB83658D18C7}"/>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78" name="TextBox 1977">
          <a:extLst>
            <a:ext uri="{FF2B5EF4-FFF2-40B4-BE49-F238E27FC236}">
              <a16:creationId xmlns:a16="http://schemas.microsoft.com/office/drawing/2014/main" id="{94D30A11-CE3B-4875-AB3C-83DD5BCFB6EB}"/>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79" name="TextBox 1978">
          <a:extLst>
            <a:ext uri="{FF2B5EF4-FFF2-40B4-BE49-F238E27FC236}">
              <a16:creationId xmlns:a16="http://schemas.microsoft.com/office/drawing/2014/main" id="{78CC02C2-8DC9-4037-A6EE-A46D63D3A81A}"/>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80" name="TextBox 1979">
          <a:extLst>
            <a:ext uri="{FF2B5EF4-FFF2-40B4-BE49-F238E27FC236}">
              <a16:creationId xmlns:a16="http://schemas.microsoft.com/office/drawing/2014/main" id="{D3327B87-16DD-4307-B7AC-675554330458}"/>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81" name="TextBox 1980">
          <a:extLst>
            <a:ext uri="{FF2B5EF4-FFF2-40B4-BE49-F238E27FC236}">
              <a16:creationId xmlns:a16="http://schemas.microsoft.com/office/drawing/2014/main" id="{B5BB9A32-16E8-4B7B-808F-5F821E048EC5}"/>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82" name="TextBox 1981">
          <a:extLst>
            <a:ext uri="{FF2B5EF4-FFF2-40B4-BE49-F238E27FC236}">
              <a16:creationId xmlns:a16="http://schemas.microsoft.com/office/drawing/2014/main" id="{03C6AF7B-1126-4D1C-801A-C195E8652E52}"/>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83" name="TextBox 1982">
          <a:extLst>
            <a:ext uri="{FF2B5EF4-FFF2-40B4-BE49-F238E27FC236}">
              <a16:creationId xmlns:a16="http://schemas.microsoft.com/office/drawing/2014/main" id="{47F255A5-633B-46E1-9DF4-8F179C7868AF}"/>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84" name="TextBox 1983">
          <a:extLst>
            <a:ext uri="{FF2B5EF4-FFF2-40B4-BE49-F238E27FC236}">
              <a16:creationId xmlns:a16="http://schemas.microsoft.com/office/drawing/2014/main" id="{6AE301FE-1D25-4F5A-94E7-90B9783E47BF}"/>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85" name="TextBox 1984">
          <a:extLst>
            <a:ext uri="{FF2B5EF4-FFF2-40B4-BE49-F238E27FC236}">
              <a16:creationId xmlns:a16="http://schemas.microsoft.com/office/drawing/2014/main" id="{52B5B665-1BFD-432B-8EAB-AFF58BDB76E7}"/>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86" name="TextBox 1985">
          <a:extLst>
            <a:ext uri="{FF2B5EF4-FFF2-40B4-BE49-F238E27FC236}">
              <a16:creationId xmlns:a16="http://schemas.microsoft.com/office/drawing/2014/main" id="{6A9485B5-BC07-4F48-83E2-9EB6890A738E}"/>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87" name="TextBox 1986">
          <a:extLst>
            <a:ext uri="{FF2B5EF4-FFF2-40B4-BE49-F238E27FC236}">
              <a16:creationId xmlns:a16="http://schemas.microsoft.com/office/drawing/2014/main" id="{830B73FB-EA4A-4447-87B3-A84EA206C1A3}"/>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88" name="TextBox 1987">
          <a:extLst>
            <a:ext uri="{FF2B5EF4-FFF2-40B4-BE49-F238E27FC236}">
              <a16:creationId xmlns:a16="http://schemas.microsoft.com/office/drawing/2014/main" id="{7203B0B5-DC17-4EA8-83BC-70AA80479E3D}"/>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89" name="TextBox 1988">
          <a:extLst>
            <a:ext uri="{FF2B5EF4-FFF2-40B4-BE49-F238E27FC236}">
              <a16:creationId xmlns:a16="http://schemas.microsoft.com/office/drawing/2014/main" id="{2951C131-82C8-4C32-8956-BBE0DD8BF2E0}"/>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90" name="TextBox 1989">
          <a:extLst>
            <a:ext uri="{FF2B5EF4-FFF2-40B4-BE49-F238E27FC236}">
              <a16:creationId xmlns:a16="http://schemas.microsoft.com/office/drawing/2014/main" id="{73CA063F-4CD8-44D6-8DE2-85A6F23EEFB8}"/>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91" name="TextBox 1990">
          <a:extLst>
            <a:ext uri="{FF2B5EF4-FFF2-40B4-BE49-F238E27FC236}">
              <a16:creationId xmlns:a16="http://schemas.microsoft.com/office/drawing/2014/main" id="{B2428661-6D01-446A-8F4D-45D17417F50A}"/>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92" name="TextBox 1991">
          <a:extLst>
            <a:ext uri="{FF2B5EF4-FFF2-40B4-BE49-F238E27FC236}">
              <a16:creationId xmlns:a16="http://schemas.microsoft.com/office/drawing/2014/main" id="{3E8A285D-AD12-481D-AA02-514FB30ED155}"/>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93" name="TextBox 1992">
          <a:extLst>
            <a:ext uri="{FF2B5EF4-FFF2-40B4-BE49-F238E27FC236}">
              <a16:creationId xmlns:a16="http://schemas.microsoft.com/office/drawing/2014/main" id="{34C8F8C2-B038-4579-BA21-5DA81451502E}"/>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94" name="TextBox 1993">
          <a:extLst>
            <a:ext uri="{FF2B5EF4-FFF2-40B4-BE49-F238E27FC236}">
              <a16:creationId xmlns:a16="http://schemas.microsoft.com/office/drawing/2014/main" id="{9D4CBD19-4A81-4398-B5BF-DAE0B1AAB601}"/>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95" name="TextBox 1994">
          <a:extLst>
            <a:ext uri="{FF2B5EF4-FFF2-40B4-BE49-F238E27FC236}">
              <a16:creationId xmlns:a16="http://schemas.microsoft.com/office/drawing/2014/main" id="{0A2967D2-52F7-4F03-8324-B8E30B38CC9E}"/>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96" name="TextBox 1995">
          <a:extLst>
            <a:ext uri="{FF2B5EF4-FFF2-40B4-BE49-F238E27FC236}">
              <a16:creationId xmlns:a16="http://schemas.microsoft.com/office/drawing/2014/main" id="{D03A665B-4178-472B-92E0-5B8CFC83AC87}"/>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97" name="TextBox 1996">
          <a:extLst>
            <a:ext uri="{FF2B5EF4-FFF2-40B4-BE49-F238E27FC236}">
              <a16:creationId xmlns:a16="http://schemas.microsoft.com/office/drawing/2014/main" id="{A39A24C4-671D-48CD-AF63-ECAFB8EBEE43}"/>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98" name="TextBox 1997">
          <a:extLst>
            <a:ext uri="{FF2B5EF4-FFF2-40B4-BE49-F238E27FC236}">
              <a16:creationId xmlns:a16="http://schemas.microsoft.com/office/drawing/2014/main" id="{66C14B3A-B984-48D0-8258-9F04071B84E0}"/>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1999" name="TextBox 1998">
          <a:extLst>
            <a:ext uri="{FF2B5EF4-FFF2-40B4-BE49-F238E27FC236}">
              <a16:creationId xmlns:a16="http://schemas.microsoft.com/office/drawing/2014/main" id="{026E719A-E541-4DDF-9E26-5FAA39481C12}"/>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2000" name="TextBox 1999">
          <a:extLst>
            <a:ext uri="{FF2B5EF4-FFF2-40B4-BE49-F238E27FC236}">
              <a16:creationId xmlns:a16="http://schemas.microsoft.com/office/drawing/2014/main" id="{E6E3DD85-22AA-4BD9-8421-3CD4C3A36C18}"/>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2001" name="TextBox 2000">
          <a:extLst>
            <a:ext uri="{FF2B5EF4-FFF2-40B4-BE49-F238E27FC236}">
              <a16:creationId xmlns:a16="http://schemas.microsoft.com/office/drawing/2014/main" id="{A9223A1D-B212-4B45-A3B8-605C560F7028}"/>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2002" name="TextBox 2001">
          <a:extLst>
            <a:ext uri="{FF2B5EF4-FFF2-40B4-BE49-F238E27FC236}">
              <a16:creationId xmlns:a16="http://schemas.microsoft.com/office/drawing/2014/main" id="{CF98A5EF-2230-4F3D-B59C-9AC45F462E76}"/>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2003" name="TextBox 2002">
          <a:extLst>
            <a:ext uri="{FF2B5EF4-FFF2-40B4-BE49-F238E27FC236}">
              <a16:creationId xmlns:a16="http://schemas.microsoft.com/office/drawing/2014/main" id="{38ADFD0F-821B-4899-B560-6C932C1B0D3D}"/>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2004" name="TextBox 2003">
          <a:extLst>
            <a:ext uri="{FF2B5EF4-FFF2-40B4-BE49-F238E27FC236}">
              <a16:creationId xmlns:a16="http://schemas.microsoft.com/office/drawing/2014/main" id="{582EB513-069A-4F5D-B7A3-B881FEEECA30}"/>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2005" name="TextBox 2004">
          <a:extLst>
            <a:ext uri="{FF2B5EF4-FFF2-40B4-BE49-F238E27FC236}">
              <a16:creationId xmlns:a16="http://schemas.microsoft.com/office/drawing/2014/main" id="{FFAFF2EA-F6D2-47DE-AA47-1B2DBF62665A}"/>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2006" name="TextBox 2005">
          <a:extLst>
            <a:ext uri="{FF2B5EF4-FFF2-40B4-BE49-F238E27FC236}">
              <a16:creationId xmlns:a16="http://schemas.microsoft.com/office/drawing/2014/main" id="{95FDD0A1-F054-4810-A3FE-2441456DFEA4}"/>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2007" name="TextBox 2006">
          <a:extLst>
            <a:ext uri="{FF2B5EF4-FFF2-40B4-BE49-F238E27FC236}">
              <a16:creationId xmlns:a16="http://schemas.microsoft.com/office/drawing/2014/main" id="{7BCE4D12-ECCF-4E07-829B-495EFF6B55ED}"/>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2008" name="TextBox 2007">
          <a:extLst>
            <a:ext uri="{FF2B5EF4-FFF2-40B4-BE49-F238E27FC236}">
              <a16:creationId xmlns:a16="http://schemas.microsoft.com/office/drawing/2014/main" id="{154527C4-50B6-4FDF-B9C9-76D4448F30F4}"/>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2009" name="TextBox 2008">
          <a:extLst>
            <a:ext uri="{FF2B5EF4-FFF2-40B4-BE49-F238E27FC236}">
              <a16:creationId xmlns:a16="http://schemas.microsoft.com/office/drawing/2014/main" id="{2028B83A-1573-430C-BF86-865512A51B52}"/>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2010" name="TextBox 2009">
          <a:extLst>
            <a:ext uri="{FF2B5EF4-FFF2-40B4-BE49-F238E27FC236}">
              <a16:creationId xmlns:a16="http://schemas.microsoft.com/office/drawing/2014/main" id="{58B7E101-219A-4519-AB23-2E62BB296423}"/>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21</xdr:row>
      <xdr:rowOff>0</xdr:rowOff>
    </xdr:from>
    <xdr:ext cx="65" cy="172227"/>
    <xdr:sp macro="" textlink="">
      <xdr:nvSpPr>
        <xdr:cNvPr id="2011" name="TextBox 2010">
          <a:extLst>
            <a:ext uri="{FF2B5EF4-FFF2-40B4-BE49-F238E27FC236}">
              <a16:creationId xmlns:a16="http://schemas.microsoft.com/office/drawing/2014/main" id="{75367EB7-3FBB-4A3D-B907-542854E3B642}"/>
            </a:ext>
          </a:extLst>
        </xdr:cNvPr>
        <xdr:cNvSpPr txBox="1"/>
      </xdr:nvSpPr>
      <xdr:spPr>
        <a:xfrm>
          <a:off x="5760411" y="819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12" name="TextBox 2011">
          <a:extLst>
            <a:ext uri="{FF2B5EF4-FFF2-40B4-BE49-F238E27FC236}">
              <a16:creationId xmlns:a16="http://schemas.microsoft.com/office/drawing/2014/main" id="{A6D347A8-235C-4AD4-BA09-0E1A95121A5E}"/>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13" name="TextBox 2012">
          <a:extLst>
            <a:ext uri="{FF2B5EF4-FFF2-40B4-BE49-F238E27FC236}">
              <a16:creationId xmlns:a16="http://schemas.microsoft.com/office/drawing/2014/main" id="{E5E1F011-F2A5-48FE-824A-DC7D9E77C655}"/>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14" name="TextBox 2013">
          <a:extLst>
            <a:ext uri="{FF2B5EF4-FFF2-40B4-BE49-F238E27FC236}">
              <a16:creationId xmlns:a16="http://schemas.microsoft.com/office/drawing/2014/main" id="{FDDCB1AB-6C64-482C-85B7-5745DC75BDD4}"/>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15" name="TextBox 2014">
          <a:extLst>
            <a:ext uri="{FF2B5EF4-FFF2-40B4-BE49-F238E27FC236}">
              <a16:creationId xmlns:a16="http://schemas.microsoft.com/office/drawing/2014/main" id="{1FD3200B-3D9B-454B-A2B9-7CDC75F6D8F4}"/>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16" name="TextBox 2015">
          <a:extLst>
            <a:ext uri="{FF2B5EF4-FFF2-40B4-BE49-F238E27FC236}">
              <a16:creationId xmlns:a16="http://schemas.microsoft.com/office/drawing/2014/main" id="{75CE6FFE-0CD2-4756-84F9-9BDC72FCA44B}"/>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17" name="TextBox 2016">
          <a:extLst>
            <a:ext uri="{FF2B5EF4-FFF2-40B4-BE49-F238E27FC236}">
              <a16:creationId xmlns:a16="http://schemas.microsoft.com/office/drawing/2014/main" id="{383D4604-AF2A-494E-884B-94E760E78D8D}"/>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18" name="TextBox 2017">
          <a:extLst>
            <a:ext uri="{FF2B5EF4-FFF2-40B4-BE49-F238E27FC236}">
              <a16:creationId xmlns:a16="http://schemas.microsoft.com/office/drawing/2014/main" id="{4C9F1C4B-1C19-421D-BD51-9B6099A936D9}"/>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19" name="TextBox 2018">
          <a:extLst>
            <a:ext uri="{FF2B5EF4-FFF2-40B4-BE49-F238E27FC236}">
              <a16:creationId xmlns:a16="http://schemas.microsoft.com/office/drawing/2014/main" id="{657E0652-839F-44CE-859B-6DE9FD7F22FE}"/>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20" name="TextBox 2019">
          <a:extLst>
            <a:ext uri="{FF2B5EF4-FFF2-40B4-BE49-F238E27FC236}">
              <a16:creationId xmlns:a16="http://schemas.microsoft.com/office/drawing/2014/main" id="{2373276E-0A71-4711-9EC8-953E37432CBD}"/>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21" name="TextBox 2020">
          <a:extLst>
            <a:ext uri="{FF2B5EF4-FFF2-40B4-BE49-F238E27FC236}">
              <a16:creationId xmlns:a16="http://schemas.microsoft.com/office/drawing/2014/main" id="{F39C03A2-AC69-4F22-8705-C727F3678D4D}"/>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22" name="TextBox 2021">
          <a:extLst>
            <a:ext uri="{FF2B5EF4-FFF2-40B4-BE49-F238E27FC236}">
              <a16:creationId xmlns:a16="http://schemas.microsoft.com/office/drawing/2014/main" id="{8A8DCD1B-EB4F-4537-8752-8A1DCD037D12}"/>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23" name="TextBox 2022">
          <a:extLst>
            <a:ext uri="{FF2B5EF4-FFF2-40B4-BE49-F238E27FC236}">
              <a16:creationId xmlns:a16="http://schemas.microsoft.com/office/drawing/2014/main" id="{B937885F-4FD2-4C58-8D87-82F0A31B1A1C}"/>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24" name="TextBox 2023">
          <a:extLst>
            <a:ext uri="{FF2B5EF4-FFF2-40B4-BE49-F238E27FC236}">
              <a16:creationId xmlns:a16="http://schemas.microsoft.com/office/drawing/2014/main" id="{682EB219-2109-45D5-8747-29AFC20EB46B}"/>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25" name="TextBox 2024">
          <a:extLst>
            <a:ext uri="{FF2B5EF4-FFF2-40B4-BE49-F238E27FC236}">
              <a16:creationId xmlns:a16="http://schemas.microsoft.com/office/drawing/2014/main" id="{CC4CA607-32AE-4035-B453-6A258368DF07}"/>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26" name="TextBox 2025">
          <a:extLst>
            <a:ext uri="{FF2B5EF4-FFF2-40B4-BE49-F238E27FC236}">
              <a16:creationId xmlns:a16="http://schemas.microsoft.com/office/drawing/2014/main" id="{8A6BB91D-54B2-4A18-9EE0-160069EB6C37}"/>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27" name="TextBox 2026">
          <a:extLst>
            <a:ext uri="{FF2B5EF4-FFF2-40B4-BE49-F238E27FC236}">
              <a16:creationId xmlns:a16="http://schemas.microsoft.com/office/drawing/2014/main" id="{F30256E0-2A1B-49E2-98FA-73820702EE0C}"/>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28" name="TextBox 2027">
          <a:extLst>
            <a:ext uri="{FF2B5EF4-FFF2-40B4-BE49-F238E27FC236}">
              <a16:creationId xmlns:a16="http://schemas.microsoft.com/office/drawing/2014/main" id="{1E35158F-C457-48B7-9DFF-C105E0E81173}"/>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29" name="TextBox 2028">
          <a:extLst>
            <a:ext uri="{FF2B5EF4-FFF2-40B4-BE49-F238E27FC236}">
              <a16:creationId xmlns:a16="http://schemas.microsoft.com/office/drawing/2014/main" id="{423429F7-B14D-4FFB-BC02-01DCDFA246E1}"/>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30" name="TextBox 2029">
          <a:extLst>
            <a:ext uri="{FF2B5EF4-FFF2-40B4-BE49-F238E27FC236}">
              <a16:creationId xmlns:a16="http://schemas.microsoft.com/office/drawing/2014/main" id="{A7030941-8135-48DE-B906-4227106E7ADC}"/>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31" name="TextBox 2030">
          <a:extLst>
            <a:ext uri="{FF2B5EF4-FFF2-40B4-BE49-F238E27FC236}">
              <a16:creationId xmlns:a16="http://schemas.microsoft.com/office/drawing/2014/main" id="{7D5CDAFA-2761-46A8-97AD-331ECB17F4DB}"/>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32" name="TextBox 2031">
          <a:extLst>
            <a:ext uri="{FF2B5EF4-FFF2-40B4-BE49-F238E27FC236}">
              <a16:creationId xmlns:a16="http://schemas.microsoft.com/office/drawing/2014/main" id="{24AABBEA-63C2-45AF-A1BB-C6945013EDE6}"/>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33" name="TextBox 2032">
          <a:extLst>
            <a:ext uri="{FF2B5EF4-FFF2-40B4-BE49-F238E27FC236}">
              <a16:creationId xmlns:a16="http://schemas.microsoft.com/office/drawing/2014/main" id="{7147F128-9C15-40BA-A0B5-FC344E38E278}"/>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34" name="TextBox 2033">
          <a:extLst>
            <a:ext uri="{FF2B5EF4-FFF2-40B4-BE49-F238E27FC236}">
              <a16:creationId xmlns:a16="http://schemas.microsoft.com/office/drawing/2014/main" id="{A81818D3-9755-48E3-BBF6-64091AAD5BAB}"/>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35" name="TextBox 2034">
          <a:extLst>
            <a:ext uri="{FF2B5EF4-FFF2-40B4-BE49-F238E27FC236}">
              <a16:creationId xmlns:a16="http://schemas.microsoft.com/office/drawing/2014/main" id="{6BFFACA1-4A94-4C3A-9776-4D94441FEC2A}"/>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36" name="TextBox 2035">
          <a:extLst>
            <a:ext uri="{FF2B5EF4-FFF2-40B4-BE49-F238E27FC236}">
              <a16:creationId xmlns:a16="http://schemas.microsoft.com/office/drawing/2014/main" id="{3E2011FE-CEF1-4DB6-9D9E-CEE06FC915A2}"/>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37" name="TextBox 2036">
          <a:extLst>
            <a:ext uri="{FF2B5EF4-FFF2-40B4-BE49-F238E27FC236}">
              <a16:creationId xmlns:a16="http://schemas.microsoft.com/office/drawing/2014/main" id="{EF1A6151-281D-4CD6-A34A-834499DB903A}"/>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38" name="TextBox 2037">
          <a:extLst>
            <a:ext uri="{FF2B5EF4-FFF2-40B4-BE49-F238E27FC236}">
              <a16:creationId xmlns:a16="http://schemas.microsoft.com/office/drawing/2014/main" id="{B85771C3-8211-49BA-B73B-D9BEE0CD930C}"/>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39" name="TextBox 2038">
          <a:extLst>
            <a:ext uri="{FF2B5EF4-FFF2-40B4-BE49-F238E27FC236}">
              <a16:creationId xmlns:a16="http://schemas.microsoft.com/office/drawing/2014/main" id="{830AE23F-7406-4143-AB0E-EC06E352EC38}"/>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40" name="TextBox 2039">
          <a:extLst>
            <a:ext uri="{FF2B5EF4-FFF2-40B4-BE49-F238E27FC236}">
              <a16:creationId xmlns:a16="http://schemas.microsoft.com/office/drawing/2014/main" id="{66B35412-877F-4AEF-92DB-00D475859DBF}"/>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41" name="TextBox 2040">
          <a:extLst>
            <a:ext uri="{FF2B5EF4-FFF2-40B4-BE49-F238E27FC236}">
              <a16:creationId xmlns:a16="http://schemas.microsoft.com/office/drawing/2014/main" id="{FA0E89E0-27FF-4F0C-9F2A-F3F09E772185}"/>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42" name="TextBox 2041">
          <a:extLst>
            <a:ext uri="{FF2B5EF4-FFF2-40B4-BE49-F238E27FC236}">
              <a16:creationId xmlns:a16="http://schemas.microsoft.com/office/drawing/2014/main" id="{1D2D1E37-0462-4A8B-BB88-FC40F29B0754}"/>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43" name="TextBox 2042">
          <a:extLst>
            <a:ext uri="{FF2B5EF4-FFF2-40B4-BE49-F238E27FC236}">
              <a16:creationId xmlns:a16="http://schemas.microsoft.com/office/drawing/2014/main" id="{6DC8C92E-CC0F-4BFB-B7D7-205A53A9C2E1}"/>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44" name="TextBox 2043">
          <a:extLst>
            <a:ext uri="{FF2B5EF4-FFF2-40B4-BE49-F238E27FC236}">
              <a16:creationId xmlns:a16="http://schemas.microsoft.com/office/drawing/2014/main" id="{7C4525BC-7206-40E6-AB7C-1AA15E4509EB}"/>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45" name="TextBox 2044">
          <a:extLst>
            <a:ext uri="{FF2B5EF4-FFF2-40B4-BE49-F238E27FC236}">
              <a16:creationId xmlns:a16="http://schemas.microsoft.com/office/drawing/2014/main" id="{A47C63E4-4843-42AD-9D7A-727E396CACBC}"/>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46" name="TextBox 2045">
          <a:extLst>
            <a:ext uri="{FF2B5EF4-FFF2-40B4-BE49-F238E27FC236}">
              <a16:creationId xmlns:a16="http://schemas.microsoft.com/office/drawing/2014/main" id="{AA0B02AE-6169-46D8-B226-BA27789EA4A3}"/>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47" name="TextBox 2046">
          <a:extLst>
            <a:ext uri="{FF2B5EF4-FFF2-40B4-BE49-F238E27FC236}">
              <a16:creationId xmlns:a16="http://schemas.microsoft.com/office/drawing/2014/main" id="{5E0C0B1F-347D-4511-A675-0D7C7C03BDF8}"/>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48" name="TextBox 2047">
          <a:extLst>
            <a:ext uri="{FF2B5EF4-FFF2-40B4-BE49-F238E27FC236}">
              <a16:creationId xmlns:a16="http://schemas.microsoft.com/office/drawing/2014/main" id="{994A445D-9A42-4B78-A47E-9B575DB9B453}"/>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49" name="TextBox 2048">
          <a:extLst>
            <a:ext uri="{FF2B5EF4-FFF2-40B4-BE49-F238E27FC236}">
              <a16:creationId xmlns:a16="http://schemas.microsoft.com/office/drawing/2014/main" id="{C925462E-070D-42D6-9B84-904B8B0F0ABF}"/>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50" name="TextBox 2049">
          <a:extLst>
            <a:ext uri="{FF2B5EF4-FFF2-40B4-BE49-F238E27FC236}">
              <a16:creationId xmlns:a16="http://schemas.microsoft.com/office/drawing/2014/main" id="{E8E572FA-3FC6-43E3-9984-3C1297A1D2B9}"/>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51" name="TextBox 2050">
          <a:extLst>
            <a:ext uri="{FF2B5EF4-FFF2-40B4-BE49-F238E27FC236}">
              <a16:creationId xmlns:a16="http://schemas.microsoft.com/office/drawing/2014/main" id="{B734465A-AEF9-4A66-BA17-5ECEB88D926F}"/>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52" name="TextBox 2051">
          <a:extLst>
            <a:ext uri="{FF2B5EF4-FFF2-40B4-BE49-F238E27FC236}">
              <a16:creationId xmlns:a16="http://schemas.microsoft.com/office/drawing/2014/main" id="{E1D79C1C-F0CE-4763-B207-144BF04AB426}"/>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53" name="TextBox 2052">
          <a:extLst>
            <a:ext uri="{FF2B5EF4-FFF2-40B4-BE49-F238E27FC236}">
              <a16:creationId xmlns:a16="http://schemas.microsoft.com/office/drawing/2014/main" id="{36637D48-6C29-42BF-94D6-085DE62A2336}"/>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54" name="TextBox 2053">
          <a:extLst>
            <a:ext uri="{FF2B5EF4-FFF2-40B4-BE49-F238E27FC236}">
              <a16:creationId xmlns:a16="http://schemas.microsoft.com/office/drawing/2014/main" id="{A6A4A0C8-42E1-4A20-9E1D-E5260113E5B1}"/>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55" name="TextBox 2054">
          <a:extLst>
            <a:ext uri="{FF2B5EF4-FFF2-40B4-BE49-F238E27FC236}">
              <a16:creationId xmlns:a16="http://schemas.microsoft.com/office/drawing/2014/main" id="{3281A031-248E-4846-BF4C-E49C610DCAC5}"/>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56" name="TextBox 2055">
          <a:extLst>
            <a:ext uri="{FF2B5EF4-FFF2-40B4-BE49-F238E27FC236}">
              <a16:creationId xmlns:a16="http://schemas.microsoft.com/office/drawing/2014/main" id="{21F73408-6413-47A1-B3E4-2723396F2E46}"/>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57" name="TextBox 2056">
          <a:extLst>
            <a:ext uri="{FF2B5EF4-FFF2-40B4-BE49-F238E27FC236}">
              <a16:creationId xmlns:a16="http://schemas.microsoft.com/office/drawing/2014/main" id="{D2820434-4A83-4D69-9C66-F14582E32D78}"/>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58" name="TextBox 2057">
          <a:extLst>
            <a:ext uri="{FF2B5EF4-FFF2-40B4-BE49-F238E27FC236}">
              <a16:creationId xmlns:a16="http://schemas.microsoft.com/office/drawing/2014/main" id="{4BF00EAB-6819-49BE-94E1-D8CFB5190C59}"/>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59" name="TextBox 2058">
          <a:extLst>
            <a:ext uri="{FF2B5EF4-FFF2-40B4-BE49-F238E27FC236}">
              <a16:creationId xmlns:a16="http://schemas.microsoft.com/office/drawing/2014/main" id="{A88C0D99-6F25-4DAE-B149-537A7E0A741F}"/>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60" name="TextBox 2059">
          <a:extLst>
            <a:ext uri="{FF2B5EF4-FFF2-40B4-BE49-F238E27FC236}">
              <a16:creationId xmlns:a16="http://schemas.microsoft.com/office/drawing/2014/main" id="{BD13B02E-46F8-4DA8-A1B9-F726F3946B36}"/>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61" name="TextBox 2060">
          <a:extLst>
            <a:ext uri="{FF2B5EF4-FFF2-40B4-BE49-F238E27FC236}">
              <a16:creationId xmlns:a16="http://schemas.microsoft.com/office/drawing/2014/main" id="{63AB2B5C-4D78-4981-97F6-8C0F2DC1B645}"/>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62" name="TextBox 2061">
          <a:extLst>
            <a:ext uri="{FF2B5EF4-FFF2-40B4-BE49-F238E27FC236}">
              <a16:creationId xmlns:a16="http://schemas.microsoft.com/office/drawing/2014/main" id="{5EFE8BDD-D79A-4434-B070-40EC0D8EAD52}"/>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63" name="TextBox 2062">
          <a:extLst>
            <a:ext uri="{FF2B5EF4-FFF2-40B4-BE49-F238E27FC236}">
              <a16:creationId xmlns:a16="http://schemas.microsoft.com/office/drawing/2014/main" id="{6790FD0E-7C4B-46C6-95A0-A06AF9093C89}"/>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64" name="TextBox 2063">
          <a:extLst>
            <a:ext uri="{FF2B5EF4-FFF2-40B4-BE49-F238E27FC236}">
              <a16:creationId xmlns:a16="http://schemas.microsoft.com/office/drawing/2014/main" id="{34858910-0C58-4A69-BF13-8E4482E912CB}"/>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65" name="TextBox 2064">
          <a:extLst>
            <a:ext uri="{FF2B5EF4-FFF2-40B4-BE49-F238E27FC236}">
              <a16:creationId xmlns:a16="http://schemas.microsoft.com/office/drawing/2014/main" id="{947F5729-7CA6-4F25-BBF4-28EE81AD3B00}"/>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66" name="TextBox 2065">
          <a:extLst>
            <a:ext uri="{FF2B5EF4-FFF2-40B4-BE49-F238E27FC236}">
              <a16:creationId xmlns:a16="http://schemas.microsoft.com/office/drawing/2014/main" id="{8E7CEBE4-6F0A-4500-B560-5215060122CA}"/>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67" name="TextBox 2066">
          <a:extLst>
            <a:ext uri="{FF2B5EF4-FFF2-40B4-BE49-F238E27FC236}">
              <a16:creationId xmlns:a16="http://schemas.microsoft.com/office/drawing/2014/main" id="{3D66687F-06D0-4F6A-B8C7-638B702006E1}"/>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68" name="TextBox 2067">
          <a:extLst>
            <a:ext uri="{FF2B5EF4-FFF2-40B4-BE49-F238E27FC236}">
              <a16:creationId xmlns:a16="http://schemas.microsoft.com/office/drawing/2014/main" id="{746928B7-43F8-4EA5-B7CB-29870DF4026C}"/>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69" name="TextBox 2068">
          <a:extLst>
            <a:ext uri="{FF2B5EF4-FFF2-40B4-BE49-F238E27FC236}">
              <a16:creationId xmlns:a16="http://schemas.microsoft.com/office/drawing/2014/main" id="{52E3E353-FA32-42ED-83A8-21C2A0BFE290}"/>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70" name="TextBox 2069">
          <a:extLst>
            <a:ext uri="{FF2B5EF4-FFF2-40B4-BE49-F238E27FC236}">
              <a16:creationId xmlns:a16="http://schemas.microsoft.com/office/drawing/2014/main" id="{9C1FB1BE-D6B6-4B65-A3D6-6F606E9F0C5A}"/>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71" name="TextBox 2070">
          <a:extLst>
            <a:ext uri="{FF2B5EF4-FFF2-40B4-BE49-F238E27FC236}">
              <a16:creationId xmlns:a16="http://schemas.microsoft.com/office/drawing/2014/main" id="{B0DE1F52-E3D2-4D3C-A1B9-0C53DF532EE7}"/>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72" name="TextBox 2071">
          <a:extLst>
            <a:ext uri="{FF2B5EF4-FFF2-40B4-BE49-F238E27FC236}">
              <a16:creationId xmlns:a16="http://schemas.microsoft.com/office/drawing/2014/main" id="{5D3CAE10-F2E6-4B33-B3E0-802F4B4B5F7E}"/>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73" name="TextBox 2072">
          <a:extLst>
            <a:ext uri="{FF2B5EF4-FFF2-40B4-BE49-F238E27FC236}">
              <a16:creationId xmlns:a16="http://schemas.microsoft.com/office/drawing/2014/main" id="{98C3D865-62A9-47BE-A9D4-731901D1CA6A}"/>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74" name="TextBox 2073">
          <a:extLst>
            <a:ext uri="{FF2B5EF4-FFF2-40B4-BE49-F238E27FC236}">
              <a16:creationId xmlns:a16="http://schemas.microsoft.com/office/drawing/2014/main" id="{81B3EE99-2070-4EB2-8EC0-4C866589A5AC}"/>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75" name="TextBox 2074">
          <a:extLst>
            <a:ext uri="{FF2B5EF4-FFF2-40B4-BE49-F238E27FC236}">
              <a16:creationId xmlns:a16="http://schemas.microsoft.com/office/drawing/2014/main" id="{874E3629-2114-4C9E-AF81-F13613739F7A}"/>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76" name="TextBox 2075">
          <a:extLst>
            <a:ext uri="{FF2B5EF4-FFF2-40B4-BE49-F238E27FC236}">
              <a16:creationId xmlns:a16="http://schemas.microsoft.com/office/drawing/2014/main" id="{5F6C8112-B644-4C59-BC50-CE837818370D}"/>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77" name="TextBox 2076">
          <a:extLst>
            <a:ext uri="{FF2B5EF4-FFF2-40B4-BE49-F238E27FC236}">
              <a16:creationId xmlns:a16="http://schemas.microsoft.com/office/drawing/2014/main" id="{146CF365-9996-4321-A6E3-0ABCA7722013}"/>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78" name="TextBox 2077">
          <a:extLst>
            <a:ext uri="{FF2B5EF4-FFF2-40B4-BE49-F238E27FC236}">
              <a16:creationId xmlns:a16="http://schemas.microsoft.com/office/drawing/2014/main" id="{B516C40D-4444-48EA-9320-4F5BB62CABB0}"/>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79" name="TextBox 2078">
          <a:extLst>
            <a:ext uri="{FF2B5EF4-FFF2-40B4-BE49-F238E27FC236}">
              <a16:creationId xmlns:a16="http://schemas.microsoft.com/office/drawing/2014/main" id="{EACA4F23-9BBE-450D-BD47-B53335766E5C}"/>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80" name="TextBox 2079">
          <a:extLst>
            <a:ext uri="{FF2B5EF4-FFF2-40B4-BE49-F238E27FC236}">
              <a16:creationId xmlns:a16="http://schemas.microsoft.com/office/drawing/2014/main" id="{D1BFC4FF-196D-4EB9-ACD4-B3371BD71A05}"/>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81" name="TextBox 2080">
          <a:extLst>
            <a:ext uri="{FF2B5EF4-FFF2-40B4-BE49-F238E27FC236}">
              <a16:creationId xmlns:a16="http://schemas.microsoft.com/office/drawing/2014/main" id="{A45564F2-5724-473B-81F9-863B3A1E8786}"/>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82" name="TextBox 2081">
          <a:extLst>
            <a:ext uri="{FF2B5EF4-FFF2-40B4-BE49-F238E27FC236}">
              <a16:creationId xmlns:a16="http://schemas.microsoft.com/office/drawing/2014/main" id="{51021770-9856-475C-8068-4764785B0C22}"/>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83" name="TextBox 2082">
          <a:extLst>
            <a:ext uri="{FF2B5EF4-FFF2-40B4-BE49-F238E27FC236}">
              <a16:creationId xmlns:a16="http://schemas.microsoft.com/office/drawing/2014/main" id="{A1BB61B8-EF9E-40BF-BCEF-E03D976505F0}"/>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84" name="TextBox 2083">
          <a:extLst>
            <a:ext uri="{FF2B5EF4-FFF2-40B4-BE49-F238E27FC236}">
              <a16:creationId xmlns:a16="http://schemas.microsoft.com/office/drawing/2014/main" id="{9AB0FB71-F74C-4A41-95A2-F77856CF8D5A}"/>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85" name="TextBox 2084">
          <a:extLst>
            <a:ext uri="{FF2B5EF4-FFF2-40B4-BE49-F238E27FC236}">
              <a16:creationId xmlns:a16="http://schemas.microsoft.com/office/drawing/2014/main" id="{1EDFF617-8672-4EEE-BD6F-C08C335D37C6}"/>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86" name="TextBox 2085">
          <a:extLst>
            <a:ext uri="{FF2B5EF4-FFF2-40B4-BE49-F238E27FC236}">
              <a16:creationId xmlns:a16="http://schemas.microsoft.com/office/drawing/2014/main" id="{5192C3BC-5707-4EDD-AD43-AD9B0E6AD913}"/>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87" name="TextBox 2086">
          <a:extLst>
            <a:ext uri="{FF2B5EF4-FFF2-40B4-BE49-F238E27FC236}">
              <a16:creationId xmlns:a16="http://schemas.microsoft.com/office/drawing/2014/main" id="{6EDF5CCC-3573-464F-A8BE-9248BB006F9F}"/>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88" name="TextBox 2087">
          <a:extLst>
            <a:ext uri="{FF2B5EF4-FFF2-40B4-BE49-F238E27FC236}">
              <a16:creationId xmlns:a16="http://schemas.microsoft.com/office/drawing/2014/main" id="{646FCC12-C724-47D7-9E9B-8DD9A7CD906E}"/>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89" name="TextBox 2088">
          <a:extLst>
            <a:ext uri="{FF2B5EF4-FFF2-40B4-BE49-F238E27FC236}">
              <a16:creationId xmlns:a16="http://schemas.microsoft.com/office/drawing/2014/main" id="{6EEC0EC1-5AEB-4852-B928-BFED661AC569}"/>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90" name="TextBox 2089">
          <a:extLst>
            <a:ext uri="{FF2B5EF4-FFF2-40B4-BE49-F238E27FC236}">
              <a16:creationId xmlns:a16="http://schemas.microsoft.com/office/drawing/2014/main" id="{3D9159D5-69BB-4789-B457-1D35876836E3}"/>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91" name="TextBox 2090">
          <a:extLst>
            <a:ext uri="{FF2B5EF4-FFF2-40B4-BE49-F238E27FC236}">
              <a16:creationId xmlns:a16="http://schemas.microsoft.com/office/drawing/2014/main" id="{69337251-A98D-4623-8399-E4B9AB5137B8}"/>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92" name="TextBox 2091">
          <a:extLst>
            <a:ext uri="{FF2B5EF4-FFF2-40B4-BE49-F238E27FC236}">
              <a16:creationId xmlns:a16="http://schemas.microsoft.com/office/drawing/2014/main" id="{6293BCB6-E36A-4BFC-83AB-0179506392C7}"/>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93" name="TextBox 2092">
          <a:extLst>
            <a:ext uri="{FF2B5EF4-FFF2-40B4-BE49-F238E27FC236}">
              <a16:creationId xmlns:a16="http://schemas.microsoft.com/office/drawing/2014/main" id="{06C7329B-2E50-439E-A342-3190166236BF}"/>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94" name="TextBox 2093">
          <a:extLst>
            <a:ext uri="{FF2B5EF4-FFF2-40B4-BE49-F238E27FC236}">
              <a16:creationId xmlns:a16="http://schemas.microsoft.com/office/drawing/2014/main" id="{DAEE3CB3-A45A-41F2-94E9-CA0AAAB36A31}"/>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95" name="TextBox 2094">
          <a:extLst>
            <a:ext uri="{FF2B5EF4-FFF2-40B4-BE49-F238E27FC236}">
              <a16:creationId xmlns:a16="http://schemas.microsoft.com/office/drawing/2014/main" id="{11A13663-02FB-4F4C-8EFC-6C5E3C000DC5}"/>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96" name="TextBox 2095">
          <a:extLst>
            <a:ext uri="{FF2B5EF4-FFF2-40B4-BE49-F238E27FC236}">
              <a16:creationId xmlns:a16="http://schemas.microsoft.com/office/drawing/2014/main" id="{1FF58B67-40A2-4608-A4DD-16B0A0FFA99C}"/>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97" name="TextBox 2096">
          <a:extLst>
            <a:ext uri="{FF2B5EF4-FFF2-40B4-BE49-F238E27FC236}">
              <a16:creationId xmlns:a16="http://schemas.microsoft.com/office/drawing/2014/main" id="{07263C91-337D-4237-9172-AD0222F5533F}"/>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98" name="TextBox 2097">
          <a:extLst>
            <a:ext uri="{FF2B5EF4-FFF2-40B4-BE49-F238E27FC236}">
              <a16:creationId xmlns:a16="http://schemas.microsoft.com/office/drawing/2014/main" id="{EDEDABC0-2821-46E0-B638-EB2B1FF24549}"/>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099" name="TextBox 2098">
          <a:extLst>
            <a:ext uri="{FF2B5EF4-FFF2-40B4-BE49-F238E27FC236}">
              <a16:creationId xmlns:a16="http://schemas.microsoft.com/office/drawing/2014/main" id="{1C6F7C8E-1A17-44B0-8847-B4015EE51B6A}"/>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100" name="TextBox 2099">
          <a:extLst>
            <a:ext uri="{FF2B5EF4-FFF2-40B4-BE49-F238E27FC236}">
              <a16:creationId xmlns:a16="http://schemas.microsoft.com/office/drawing/2014/main" id="{D545F607-BE81-40F7-9775-1A2AA00B9780}"/>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101" name="TextBox 2100">
          <a:extLst>
            <a:ext uri="{FF2B5EF4-FFF2-40B4-BE49-F238E27FC236}">
              <a16:creationId xmlns:a16="http://schemas.microsoft.com/office/drawing/2014/main" id="{BF571968-DDC3-401A-8BDD-FCC08C1BBC4E}"/>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102" name="TextBox 2101">
          <a:extLst>
            <a:ext uri="{FF2B5EF4-FFF2-40B4-BE49-F238E27FC236}">
              <a16:creationId xmlns:a16="http://schemas.microsoft.com/office/drawing/2014/main" id="{B16E77B7-4BC0-4F69-9718-13760256B947}"/>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103" name="TextBox 2102">
          <a:extLst>
            <a:ext uri="{FF2B5EF4-FFF2-40B4-BE49-F238E27FC236}">
              <a16:creationId xmlns:a16="http://schemas.microsoft.com/office/drawing/2014/main" id="{53A3E316-54EE-47E4-AA68-C58C9736DEB3}"/>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104" name="TextBox 2103">
          <a:extLst>
            <a:ext uri="{FF2B5EF4-FFF2-40B4-BE49-F238E27FC236}">
              <a16:creationId xmlns:a16="http://schemas.microsoft.com/office/drawing/2014/main" id="{4FFF84D3-C2FA-4C77-8980-9C878F22AB3F}"/>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105" name="TextBox 2104">
          <a:extLst>
            <a:ext uri="{FF2B5EF4-FFF2-40B4-BE49-F238E27FC236}">
              <a16:creationId xmlns:a16="http://schemas.microsoft.com/office/drawing/2014/main" id="{D9517428-46FC-48BF-A740-1654A28E5606}"/>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106" name="TextBox 2105">
          <a:extLst>
            <a:ext uri="{FF2B5EF4-FFF2-40B4-BE49-F238E27FC236}">
              <a16:creationId xmlns:a16="http://schemas.microsoft.com/office/drawing/2014/main" id="{FBF5E4C3-B7AB-4EE3-B906-83C4D2E1F0D3}"/>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107" name="TextBox 2106">
          <a:extLst>
            <a:ext uri="{FF2B5EF4-FFF2-40B4-BE49-F238E27FC236}">
              <a16:creationId xmlns:a16="http://schemas.microsoft.com/office/drawing/2014/main" id="{1A84A63F-F0E9-496D-AC0B-189C3024112D}"/>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108" name="TextBox 2107">
          <a:extLst>
            <a:ext uri="{FF2B5EF4-FFF2-40B4-BE49-F238E27FC236}">
              <a16:creationId xmlns:a16="http://schemas.microsoft.com/office/drawing/2014/main" id="{64CAF1CF-3B11-44FD-8E6C-C0589DC60C61}"/>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109" name="TextBox 2108">
          <a:extLst>
            <a:ext uri="{FF2B5EF4-FFF2-40B4-BE49-F238E27FC236}">
              <a16:creationId xmlns:a16="http://schemas.microsoft.com/office/drawing/2014/main" id="{4E1308CF-07EB-4ABA-9F87-4FD2B0CFB1CF}"/>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110" name="TextBox 2109">
          <a:extLst>
            <a:ext uri="{FF2B5EF4-FFF2-40B4-BE49-F238E27FC236}">
              <a16:creationId xmlns:a16="http://schemas.microsoft.com/office/drawing/2014/main" id="{CA38CCDE-E96B-4C34-8190-AD4707D4653C}"/>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22</xdr:row>
      <xdr:rowOff>0</xdr:rowOff>
    </xdr:from>
    <xdr:ext cx="65" cy="172227"/>
    <xdr:sp macro="" textlink="">
      <xdr:nvSpPr>
        <xdr:cNvPr id="2111" name="TextBox 2110">
          <a:extLst>
            <a:ext uri="{FF2B5EF4-FFF2-40B4-BE49-F238E27FC236}">
              <a16:creationId xmlns:a16="http://schemas.microsoft.com/office/drawing/2014/main" id="{85CE2FD7-8A83-4E88-9EE8-70F612E7CD51}"/>
            </a:ext>
          </a:extLst>
        </xdr:cNvPr>
        <xdr:cNvSpPr txBox="1"/>
      </xdr:nvSpPr>
      <xdr:spPr>
        <a:xfrm>
          <a:off x="5760411" y="839065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12" name="TextBox 2111">
          <a:extLst>
            <a:ext uri="{FF2B5EF4-FFF2-40B4-BE49-F238E27FC236}">
              <a16:creationId xmlns:a16="http://schemas.microsoft.com/office/drawing/2014/main" id="{86A6E793-8A49-4B4D-BE51-D0CDFD215FA0}"/>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13" name="TextBox 2112">
          <a:extLst>
            <a:ext uri="{FF2B5EF4-FFF2-40B4-BE49-F238E27FC236}">
              <a16:creationId xmlns:a16="http://schemas.microsoft.com/office/drawing/2014/main" id="{29D67BB4-47FF-43BD-83C3-00A54AEC1188}"/>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14" name="TextBox 2113">
          <a:extLst>
            <a:ext uri="{FF2B5EF4-FFF2-40B4-BE49-F238E27FC236}">
              <a16:creationId xmlns:a16="http://schemas.microsoft.com/office/drawing/2014/main" id="{0E18873A-2AF5-40B1-870E-61BE7EF62D34}"/>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15" name="TextBox 2114">
          <a:extLst>
            <a:ext uri="{FF2B5EF4-FFF2-40B4-BE49-F238E27FC236}">
              <a16:creationId xmlns:a16="http://schemas.microsoft.com/office/drawing/2014/main" id="{D72E1789-E9A9-411A-8A1B-C3E72795D4C0}"/>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16" name="TextBox 2115">
          <a:extLst>
            <a:ext uri="{FF2B5EF4-FFF2-40B4-BE49-F238E27FC236}">
              <a16:creationId xmlns:a16="http://schemas.microsoft.com/office/drawing/2014/main" id="{BDED80A1-360F-4913-93FF-ACCE2F214DCD}"/>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17" name="TextBox 2116">
          <a:extLst>
            <a:ext uri="{FF2B5EF4-FFF2-40B4-BE49-F238E27FC236}">
              <a16:creationId xmlns:a16="http://schemas.microsoft.com/office/drawing/2014/main" id="{E4537561-C8BF-49B8-BE4B-1B7DCB5A36DE}"/>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18" name="TextBox 2117">
          <a:extLst>
            <a:ext uri="{FF2B5EF4-FFF2-40B4-BE49-F238E27FC236}">
              <a16:creationId xmlns:a16="http://schemas.microsoft.com/office/drawing/2014/main" id="{04BAD0D1-45B9-4849-8FA8-6BC7BB93B070}"/>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19" name="TextBox 2118">
          <a:extLst>
            <a:ext uri="{FF2B5EF4-FFF2-40B4-BE49-F238E27FC236}">
              <a16:creationId xmlns:a16="http://schemas.microsoft.com/office/drawing/2014/main" id="{27E8578E-1D40-4813-88C0-3B523B3D7906}"/>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20" name="TextBox 2119">
          <a:extLst>
            <a:ext uri="{FF2B5EF4-FFF2-40B4-BE49-F238E27FC236}">
              <a16:creationId xmlns:a16="http://schemas.microsoft.com/office/drawing/2014/main" id="{71E518BF-25C0-4E98-B4A2-6084253E0354}"/>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21" name="TextBox 2120">
          <a:extLst>
            <a:ext uri="{FF2B5EF4-FFF2-40B4-BE49-F238E27FC236}">
              <a16:creationId xmlns:a16="http://schemas.microsoft.com/office/drawing/2014/main" id="{D1792F3D-4697-4F93-AB8C-3617DED691DB}"/>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22" name="TextBox 2121">
          <a:extLst>
            <a:ext uri="{FF2B5EF4-FFF2-40B4-BE49-F238E27FC236}">
              <a16:creationId xmlns:a16="http://schemas.microsoft.com/office/drawing/2014/main" id="{1E8FF8BD-AB36-4E64-AB26-80E2D41978E8}"/>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23" name="TextBox 2122">
          <a:extLst>
            <a:ext uri="{FF2B5EF4-FFF2-40B4-BE49-F238E27FC236}">
              <a16:creationId xmlns:a16="http://schemas.microsoft.com/office/drawing/2014/main" id="{EBBF0BA5-5838-412F-AECD-9FD34F9CD7CC}"/>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24" name="TextBox 2123">
          <a:extLst>
            <a:ext uri="{FF2B5EF4-FFF2-40B4-BE49-F238E27FC236}">
              <a16:creationId xmlns:a16="http://schemas.microsoft.com/office/drawing/2014/main" id="{1C9ADC56-0592-41E8-BE3E-E0E6F990B8F0}"/>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25" name="TextBox 2124">
          <a:extLst>
            <a:ext uri="{FF2B5EF4-FFF2-40B4-BE49-F238E27FC236}">
              <a16:creationId xmlns:a16="http://schemas.microsoft.com/office/drawing/2014/main" id="{00E0115F-36ED-4337-B763-02775CCFD3E1}"/>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26" name="TextBox 2125">
          <a:extLst>
            <a:ext uri="{FF2B5EF4-FFF2-40B4-BE49-F238E27FC236}">
              <a16:creationId xmlns:a16="http://schemas.microsoft.com/office/drawing/2014/main" id="{A3DA2281-125A-4C7D-9077-0148D00A1F9B}"/>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27" name="TextBox 2126">
          <a:extLst>
            <a:ext uri="{FF2B5EF4-FFF2-40B4-BE49-F238E27FC236}">
              <a16:creationId xmlns:a16="http://schemas.microsoft.com/office/drawing/2014/main" id="{944A6B65-4237-47DA-ABAF-58144E823B7B}"/>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28" name="TextBox 2127">
          <a:extLst>
            <a:ext uri="{FF2B5EF4-FFF2-40B4-BE49-F238E27FC236}">
              <a16:creationId xmlns:a16="http://schemas.microsoft.com/office/drawing/2014/main" id="{9D23E54C-3B57-46B7-99BB-7347C0786ED2}"/>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29" name="TextBox 2128">
          <a:extLst>
            <a:ext uri="{FF2B5EF4-FFF2-40B4-BE49-F238E27FC236}">
              <a16:creationId xmlns:a16="http://schemas.microsoft.com/office/drawing/2014/main" id="{0AA08ADE-5547-434F-9BA8-89EF75DB5BED}"/>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30" name="TextBox 2129">
          <a:extLst>
            <a:ext uri="{FF2B5EF4-FFF2-40B4-BE49-F238E27FC236}">
              <a16:creationId xmlns:a16="http://schemas.microsoft.com/office/drawing/2014/main" id="{92BEF434-BB32-4234-A216-E92A73FF23AE}"/>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31" name="TextBox 2130">
          <a:extLst>
            <a:ext uri="{FF2B5EF4-FFF2-40B4-BE49-F238E27FC236}">
              <a16:creationId xmlns:a16="http://schemas.microsoft.com/office/drawing/2014/main" id="{39D7C006-B739-46AA-A9FF-61E9CD2E63CD}"/>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32" name="TextBox 2131">
          <a:extLst>
            <a:ext uri="{FF2B5EF4-FFF2-40B4-BE49-F238E27FC236}">
              <a16:creationId xmlns:a16="http://schemas.microsoft.com/office/drawing/2014/main" id="{FD69EE08-EF3F-4BCA-8CC5-7416021E9AD4}"/>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33" name="TextBox 2132">
          <a:extLst>
            <a:ext uri="{FF2B5EF4-FFF2-40B4-BE49-F238E27FC236}">
              <a16:creationId xmlns:a16="http://schemas.microsoft.com/office/drawing/2014/main" id="{CCC7A3C1-06F6-4618-910A-1011B89EE929}"/>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34" name="TextBox 2133">
          <a:extLst>
            <a:ext uri="{FF2B5EF4-FFF2-40B4-BE49-F238E27FC236}">
              <a16:creationId xmlns:a16="http://schemas.microsoft.com/office/drawing/2014/main" id="{CD2F07A2-2A22-4268-9D31-F6CBC9F5FCFA}"/>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35" name="TextBox 2134">
          <a:extLst>
            <a:ext uri="{FF2B5EF4-FFF2-40B4-BE49-F238E27FC236}">
              <a16:creationId xmlns:a16="http://schemas.microsoft.com/office/drawing/2014/main" id="{07CD61C5-1B91-42E1-B50E-9039A098C321}"/>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36" name="TextBox 2135">
          <a:extLst>
            <a:ext uri="{FF2B5EF4-FFF2-40B4-BE49-F238E27FC236}">
              <a16:creationId xmlns:a16="http://schemas.microsoft.com/office/drawing/2014/main" id="{F45CA7E3-4303-4969-A6BD-7E4040DCB95B}"/>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37" name="TextBox 2136">
          <a:extLst>
            <a:ext uri="{FF2B5EF4-FFF2-40B4-BE49-F238E27FC236}">
              <a16:creationId xmlns:a16="http://schemas.microsoft.com/office/drawing/2014/main" id="{D5924921-6BE6-4617-8A6E-E2E4C63E05E4}"/>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38" name="TextBox 2137">
          <a:extLst>
            <a:ext uri="{FF2B5EF4-FFF2-40B4-BE49-F238E27FC236}">
              <a16:creationId xmlns:a16="http://schemas.microsoft.com/office/drawing/2014/main" id="{63E39D04-32BA-4CBB-945C-C21473F4579D}"/>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39" name="TextBox 2138">
          <a:extLst>
            <a:ext uri="{FF2B5EF4-FFF2-40B4-BE49-F238E27FC236}">
              <a16:creationId xmlns:a16="http://schemas.microsoft.com/office/drawing/2014/main" id="{24FD5E06-8CD5-4E9B-9849-3676569FADC4}"/>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40" name="TextBox 2139">
          <a:extLst>
            <a:ext uri="{FF2B5EF4-FFF2-40B4-BE49-F238E27FC236}">
              <a16:creationId xmlns:a16="http://schemas.microsoft.com/office/drawing/2014/main" id="{D6A82FAE-7643-42AC-8916-48337CC27A53}"/>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41" name="TextBox 2140">
          <a:extLst>
            <a:ext uri="{FF2B5EF4-FFF2-40B4-BE49-F238E27FC236}">
              <a16:creationId xmlns:a16="http://schemas.microsoft.com/office/drawing/2014/main" id="{2E471A0A-5AEF-4ACB-AAF8-7BC84F8F4229}"/>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42" name="TextBox 2141">
          <a:extLst>
            <a:ext uri="{FF2B5EF4-FFF2-40B4-BE49-F238E27FC236}">
              <a16:creationId xmlns:a16="http://schemas.microsoft.com/office/drawing/2014/main" id="{3A0F74A3-536B-49F1-8F83-FFAA4C21D24D}"/>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43" name="TextBox 2142">
          <a:extLst>
            <a:ext uri="{FF2B5EF4-FFF2-40B4-BE49-F238E27FC236}">
              <a16:creationId xmlns:a16="http://schemas.microsoft.com/office/drawing/2014/main" id="{A964BE84-9738-43AC-B566-D29F4421B99F}"/>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44" name="TextBox 2143">
          <a:extLst>
            <a:ext uri="{FF2B5EF4-FFF2-40B4-BE49-F238E27FC236}">
              <a16:creationId xmlns:a16="http://schemas.microsoft.com/office/drawing/2014/main" id="{9DBBCEA6-4678-4594-8BD5-6B708B3E0EA6}"/>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45" name="TextBox 2144">
          <a:extLst>
            <a:ext uri="{FF2B5EF4-FFF2-40B4-BE49-F238E27FC236}">
              <a16:creationId xmlns:a16="http://schemas.microsoft.com/office/drawing/2014/main" id="{4BDE6921-7B33-4ABD-A30F-3A762627D48C}"/>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46" name="TextBox 2145">
          <a:extLst>
            <a:ext uri="{FF2B5EF4-FFF2-40B4-BE49-F238E27FC236}">
              <a16:creationId xmlns:a16="http://schemas.microsoft.com/office/drawing/2014/main" id="{4F5B9857-FEC4-42A6-B297-D364D4FCEF65}"/>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47" name="TextBox 2146">
          <a:extLst>
            <a:ext uri="{FF2B5EF4-FFF2-40B4-BE49-F238E27FC236}">
              <a16:creationId xmlns:a16="http://schemas.microsoft.com/office/drawing/2014/main" id="{ECF68ACB-2A91-4E6C-A1FE-FDD1E3199C52}"/>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48" name="TextBox 2147">
          <a:extLst>
            <a:ext uri="{FF2B5EF4-FFF2-40B4-BE49-F238E27FC236}">
              <a16:creationId xmlns:a16="http://schemas.microsoft.com/office/drawing/2014/main" id="{4C80EC08-7513-4A31-BFE0-549C89612336}"/>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49" name="TextBox 2148">
          <a:extLst>
            <a:ext uri="{FF2B5EF4-FFF2-40B4-BE49-F238E27FC236}">
              <a16:creationId xmlns:a16="http://schemas.microsoft.com/office/drawing/2014/main" id="{49EF7DDE-292A-4CEF-BA3E-BBC779042475}"/>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50" name="TextBox 2149">
          <a:extLst>
            <a:ext uri="{FF2B5EF4-FFF2-40B4-BE49-F238E27FC236}">
              <a16:creationId xmlns:a16="http://schemas.microsoft.com/office/drawing/2014/main" id="{F620CE7B-9343-4C12-A340-3177A41BABB7}"/>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51" name="TextBox 2150">
          <a:extLst>
            <a:ext uri="{FF2B5EF4-FFF2-40B4-BE49-F238E27FC236}">
              <a16:creationId xmlns:a16="http://schemas.microsoft.com/office/drawing/2014/main" id="{3EEDFEC3-5D54-47E0-870A-CF54FA60BBCA}"/>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52" name="TextBox 2151">
          <a:extLst>
            <a:ext uri="{FF2B5EF4-FFF2-40B4-BE49-F238E27FC236}">
              <a16:creationId xmlns:a16="http://schemas.microsoft.com/office/drawing/2014/main" id="{ED9980E9-93A1-4EBC-94B7-D05DA3126362}"/>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53" name="TextBox 2152">
          <a:extLst>
            <a:ext uri="{FF2B5EF4-FFF2-40B4-BE49-F238E27FC236}">
              <a16:creationId xmlns:a16="http://schemas.microsoft.com/office/drawing/2014/main" id="{57D627A0-C3C6-44B3-A537-F73ECF14FD29}"/>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54" name="TextBox 2153">
          <a:extLst>
            <a:ext uri="{FF2B5EF4-FFF2-40B4-BE49-F238E27FC236}">
              <a16:creationId xmlns:a16="http://schemas.microsoft.com/office/drawing/2014/main" id="{175EF741-58E1-4860-9A67-BE7BF318E5B5}"/>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55" name="TextBox 2154">
          <a:extLst>
            <a:ext uri="{FF2B5EF4-FFF2-40B4-BE49-F238E27FC236}">
              <a16:creationId xmlns:a16="http://schemas.microsoft.com/office/drawing/2014/main" id="{B1617116-14AA-4D45-A6B6-E51DEFDC664B}"/>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56" name="TextBox 2155">
          <a:extLst>
            <a:ext uri="{FF2B5EF4-FFF2-40B4-BE49-F238E27FC236}">
              <a16:creationId xmlns:a16="http://schemas.microsoft.com/office/drawing/2014/main" id="{47C05F67-ECC7-41C7-B157-CDFD0009BF98}"/>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57" name="TextBox 2156">
          <a:extLst>
            <a:ext uri="{FF2B5EF4-FFF2-40B4-BE49-F238E27FC236}">
              <a16:creationId xmlns:a16="http://schemas.microsoft.com/office/drawing/2014/main" id="{A5540ED2-DCD2-4BE8-9D02-AF8486160EE0}"/>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58" name="TextBox 2157">
          <a:extLst>
            <a:ext uri="{FF2B5EF4-FFF2-40B4-BE49-F238E27FC236}">
              <a16:creationId xmlns:a16="http://schemas.microsoft.com/office/drawing/2014/main" id="{E6B8DE4E-8512-4458-AC3E-BD962FFBE2D3}"/>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59" name="TextBox 2158">
          <a:extLst>
            <a:ext uri="{FF2B5EF4-FFF2-40B4-BE49-F238E27FC236}">
              <a16:creationId xmlns:a16="http://schemas.microsoft.com/office/drawing/2014/main" id="{2F8CEB0A-4655-4AB9-BBA8-97903216994F}"/>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60" name="TextBox 2159">
          <a:extLst>
            <a:ext uri="{FF2B5EF4-FFF2-40B4-BE49-F238E27FC236}">
              <a16:creationId xmlns:a16="http://schemas.microsoft.com/office/drawing/2014/main" id="{5B7723F8-2368-475E-840B-12010CD2AE54}"/>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27</xdr:row>
      <xdr:rowOff>0</xdr:rowOff>
    </xdr:from>
    <xdr:ext cx="65" cy="172227"/>
    <xdr:sp macro="" textlink="">
      <xdr:nvSpPr>
        <xdr:cNvPr id="2161" name="TextBox 2160">
          <a:extLst>
            <a:ext uri="{FF2B5EF4-FFF2-40B4-BE49-F238E27FC236}">
              <a16:creationId xmlns:a16="http://schemas.microsoft.com/office/drawing/2014/main" id="{873D7CB3-00AD-4B06-A30E-590B23944AAF}"/>
            </a:ext>
          </a:extLst>
        </xdr:cNvPr>
        <xdr:cNvSpPr txBox="1"/>
      </xdr:nvSpPr>
      <xdr:spPr>
        <a:xfrm>
          <a:off x="5760411" y="938645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62" name="TextBox 2161">
          <a:extLst>
            <a:ext uri="{FF2B5EF4-FFF2-40B4-BE49-F238E27FC236}">
              <a16:creationId xmlns:a16="http://schemas.microsoft.com/office/drawing/2014/main" id="{410E6418-B536-433C-AFCA-55D1071340A7}"/>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63" name="TextBox 2162">
          <a:extLst>
            <a:ext uri="{FF2B5EF4-FFF2-40B4-BE49-F238E27FC236}">
              <a16:creationId xmlns:a16="http://schemas.microsoft.com/office/drawing/2014/main" id="{7EAC05A1-0164-4E8E-9BDC-23C2CFEF6A49}"/>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64" name="TextBox 2163">
          <a:extLst>
            <a:ext uri="{FF2B5EF4-FFF2-40B4-BE49-F238E27FC236}">
              <a16:creationId xmlns:a16="http://schemas.microsoft.com/office/drawing/2014/main" id="{6A3D80A8-572F-4F44-8CB6-C2AF0B56F847}"/>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65" name="TextBox 2164">
          <a:extLst>
            <a:ext uri="{FF2B5EF4-FFF2-40B4-BE49-F238E27FC236}">
              <a16:creationId xmlns:a16="http://schemas.microsoft.com/office/drawing/2014/main" id="{0171427E-5C78-4053-801C-FBB77E82DBD3}"/>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66" name="TextBox 2165">
          <a:extLst>
            <a:ext uri="{FF2B5EF4-FFF2-40B4-BE49-F238E27FC236}">
              <a16:creationId xmlns:a16="http://schemas.microsoft.com/office/drawing/2014/main" id="{E07B8790-0FCA-48F8-8698-9E4359827638}"/>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67" name="TextBox 2166">
          <a:extLst>
            <a:ext uri="{FF2B5EF4-FFF2-40B4-BE49-F238E27FC236}">
              <a16:creationId xmlns:a16="http://schemas.microsoft.com/office/drawing/2014/main" id="{7C6DBC05-B0E7-4DF6-891E-50EFACB437C3}"/>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68" name="TextBox 2167">
          <a:extLst>
            <a:ext uri="{FF2B5EF4-FFF2-40B4-BE49-F238E27FC236}">
              <a16:creationId xmlns:a16="http://schemas.microsoft.com/office/drawing/2014/main" id="{06762471-E4CD-480F-A678-9E9A3322FF64}"/>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69" name="TextBox 2168">
          <a:extLst>
            <a:ext uri="{FF2B5EF4-FFF2-40B4-BE49-F238E27FC236}">
              <a16:creationId xmlns:a16="http://schemas.microsoft.com/office/drawing/2014/main" id="{0847F3AF-1B98-4259-B175-7D3457D1BFCE}"/>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70" name="TextBox 2169">
          <a:extLst>
            <a:ext uri="{FF2B5EF4-FFF2-40B4-BE49-F238E27FC236}">
              <a16:creationId xmlns:a16="http://schemas.microsoft.com/office/drawing/2014/main" id="{03EEE69E-18C8-49A2-B200-4AAFF54882B7}"/>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71" name="TextBox 2170">
          <a:extLst>
            <a:ext uri="{FF2B5EF4-FFF2-40B4-BE49-F238E27FC236}">
              <a16:creationId xmlns:a16="http://schemas.microsoft.com/office/drawing/2014/main" id="{A3C473B5-59C6-405B-9EDD-B7CF9F7332D3}"/>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72" name="TextBox 2171">
          <a:extLst>
            <a:ext uri="{FF2B5EF4-FFF2-40B4-BE49-F238E27FC236}">
              <a16:creationId xmlns:a16="http://schemas.microsoft.com/office/drawing/2014/main" id="{3D7B17E0-5C26-4F00-AD5C-0C01A2F347EE}"/>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73" name="TextBox 2172">
          <a:extLst>
            <a:ext uri="{FF2B5EF4-FFF2-40B4-BE49-F238E27FC236}">
              <a16:creationId xmlns:a16="http://schemas.microsoft.com/office/drawing/2014/main" id="{9CC4C8DC-4F82-4734-B377-FF84A2FA26FE}"/>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74" name="TextBox 2173">
          <a:extLst>
            <a:ext uri="{FF2B5EF4-FFF2-40B4-BE49-F238E27FC236}">
              <a16:creationId xmlns:a16="http://schemas.microsoft.com/office/drawing/2014/main" id="{FF13841B-B6BF-4602-92CE-1081A661C625}"/>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75" name="TextBox 2174">
          <a:extLst>
            <a:ext uri="{FF2B5EF4-FFF2-40B4-BE49-F238E27FC236}">
              <a16:creationId xmlns:a16="http://schemas.microsoft.com/office/drawing/2014/main" id="{3B3ABC40-13BA-4306-955A-A17FA1E2E2A6}"/>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76" name="TextBox 2175">
          <a:extLst>
            <a:ext uri="{FF2B5EF4-FFF2-40B4-BE49-F238E27FC236}">
              <a16:creationId xmlns:a16="http://schemas.microsoft.com/office/drawing/2014/main" id="{F0EC1A30-6980-42CC-8790-E2FEC45A47AD}"/>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77" name="TextBox 2176">
          <a:extLst>
            <a:ext uri="{FF2B5EF4-FFF2-40B4-BE49-F238E27FC236}">
              <a16:creationId xmlns:a16="http://schemas.microsoft.com/office/drawing/2014/main" id="{8D035385-BC17-48A8-8740-A4BB83801AFC}"/>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78" name="TextBox 2177">
          <a:extLst>
            <a:ext uri="{FF2B5EF4-FFF2-40B4-BE49-F238E27FC236}">
              <a16:creationId xmlns:a16="http://schemas.microsoft.com/office/drawing/2014/main" id="{5A2AA4C3-3310-424E-808A-702E1F1A4AC8}"/>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79" name="TextBox 2178">
          <a:extLst>
            <a:ext uri="{FF2B5EF4-FFF2-40B4-BE49-F238E27FC236}">
              <a16:creationId xmlns:a16="http://schemas.microsoft.com/office/drawing/2014/main" id="{C42AA9FA-A265-47D5-B102-FB1C594BA094}"/>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80" name="TextBox 2179">
          <a:extLst>
            <a:ext uri="{FF2B5EF4-FFF2-40B4-BE49-F238E27FC236}">
              <a16:creationId xmlns:a16="http://schemas.microsoft.com/office/drawing/2014/main" id="{9D1C2B62-E478-4F5F-B9EF-84FB55C7F044}"/>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81" name="TextBox 2180">
          <a:extLst>
            <a:ext uri="{FF2B5EF4-FFF2-40B4-BE49-F238E27FC236}">
              <a16:creationId xmlns:a16="http://schemas.microsoft.com/office/drawing/2014/main" id="{2FD2FE95-5F23-4CF1-B25F-AD94505448F3}"/>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82" name="TextBox 2181">
          <a:extLst>
            <a:ext uri="{FF2B5EF4-FFF2-40B4-BE49-F238E27FC236}">
              <a16:creationId xmlns:a16="http://schemas.microsoft.com/office/drawing/2014/main" id="{7B74BF72-760F-45E7-87C2-4A75A8A0741E}"/>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83" name="TextBox 2182">
          <a:extLst>
            <a:ext uri="{FF2B5EF4-FFF2-40B4-BE49-F238E27FC236}">
              <a16:creationId xmlns:a16="http://schemas.microsoft.com/office/drawing/2014/main" id="{E59D8411-0B34-447F-9869-DDA87534DA71}"/>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84" name="TextBox 2183">
          <a:extLst>
            <a:ext uri="{FF2B5EF4-FFF2-40B4-BE49-F238E27FC236}">
              <a16:creationId xmlns:a16="http://schemas.microsoft.com/office/drawing/2014/main" id="{145379DF-1579-4B2D-90E6-F11075457477}"/>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85" name="TextBox 2184">
          <a:extLst>
            <a:ext uri="{FF2B5EF4-FFF2-40B4-BE49-F238E27FC236}">
              <a16:creationId xmlns:a16="http://schemas.microsoft.com/office/drawing/2014/main" id="{EC977B90-B967-4AE8-9237-6E4B14452536}"/>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86" name="TextBox 2185">
          <a:extLst>
            <a:ext uri="{FF2B5EF4-FFF2-40B4-BE49-F238E27FC236}">
              <a16:creationId xmlns:a16="http://schemas.microsoft.com/office/drawing/2014/main" id="{CF60A9BD-0D03-4752-A8D4-34889E85D71F}"/>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87" name="TextBox 2186">
          <a:extLst>
            <a:ext uri="{FF2B5EF4-FFF2-40B4-BE49-F238E27FC236}">
              <a16:creationId xmlns:a16="http://schemas.microsoft.com/office/drawing/2014/main" id="{EB044AAC-B405-46B4-8C46-C22E664374D6}"/>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88" name="TextBox 2187">
          <a:extLst>
            <a:ext uri="{FF2B5EF4-FFF2-40B4-BE49-F238E27FC236}">
              <a16:creationId xmlns:a16="http://schemas.microsoft.com/office/drawing/2014/main" id="{15AC133F-E4EF-48FA-846F-A86B2552AFF9}"/>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89" name="TextBox 2188">
          <a:extLst>
            <a:ext uri="{FF2B5EF4-FFF2-40B4-BE49-F238E27FC236}">
              <a16:creationId xmlns:a16="http://schemas.microsoft.com/office/drawing/2014/main" id="{8FDB94E2-5A05-4265-B93D-BD7E7688DD74}"/>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90" name="TextBox 2189">
          <a:extLst>
            <a:ext uri="{FF2B5EF4-FFF2-40B4-BE49-F238E27FC236}">
              <a16:creationId xmlns:a16="http://schemas.microsoft.com/office/drawing/2014/main" id="{EBBB83C5-6EAF-4A3D-992C-3D421FA23B02}"/>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91" name="TextBox 2190">
          <a:extLst>
            <a:ext uri="{FF2B5EF4-FFF2-40B4-BE49-F238E27FC236}">
              <a16:creationId xmlns:a16="http://schemas.microsoft.com/office/drawing/2014/main" id="{4458ACD2-D03E-4B6D-A335-B70171A46B8D}"/>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92" name="TextBox 2191">
          <a:extLst>
            <a:ext uri="{FF2B5EF4-FFF2-40B4-BE49-F238E27FC236}">
              <a16:creationId xmlns:a16="http://schemas.microsoft.com/office/drawing/2014/main" id="{885A58A5-A7CB-42B1-9760-97616919959D}"/>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93" name="TextBox 2192">
          <a:extLst>
            <a:ext uri="{FF2B5EF4-FFF2-40B4-BE49-F238E27FC236}">
              <a16:creationId xmlns:a16="http://schemas.microsoft.com/office/drawing/2014/main" id="{5576C163-7FA6-4A60-A4B9-3ED45FFB8DDA}"/>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94" name="TextBox 2193">
          <a:extLst>
            <a:ext uri="{FF2B5EF4-FFF2-40B4-BE49-F238E27FC236}">
              <a16:creationId xmlns:a16="http://schemas.microsoft.com/office/drawing/2014/main" id="{82B1E738-DF86-46F1-B038-37F90945FA4D}"/>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95" name="TextBox 2194">
          <a:extLst>
            <a:ext uri="{FF2B5EF4-FFF2-40B4-BE49-F238E27FC236}">
              <a16:creationId xmlns:a16="http://schemas.microsoft.com/office/drawing/2014/main" id="{E5CB89CC-1525-4CA2-943B-3D9287C13415}"/>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96" name="TextBox 2195">
          <a:extLst>
            <a:ext uri="{FF2B5EF4-FFF2-40B4-BE49-F238E27FC236}">
              <a16:creationId xmlns:a16="http://schemas.microsoft.com/office/drawing/2014/main" id="{A7A07726-71E8-487B-B25B-6952DEB21392}"/>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97" name="TextBox 2196">
          <a:extLst>
            <a:ext uri="{FF2B5EF4-FFF2-40B4-BE49-F238E27FC236}">
              <a16:creationId xmlns:a16="http://schemas.microsoft.com/office/drawing/2014/main" id="{DFA1F8B0-20B1-4939-9D41-81ED474494BF}"/>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98" name="TextBox 2197">
          <a:extLst>
            <a:ext uri="{FF2B5EF4-FFF2-40B4-BE49-F238E27FC236}">
              <a16:creationId xmlns:a16="http://schemas.microsoft.com/office/drawing/2014/main" id="{B60F5011-06EC-4854-8426-5E17B9E3E19E}"/>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199" name="TextBox 2198">
          <a:extLst>
            <a:ext uri="{FF2B5EF4-FFF2-40B4-BE49-F238E27FC236}">
              <a16:creationId xmlns:a16="http://schemas.microsoft.com/office/drawing/2014/main" id="{D2E6DE16-2E8F-4EEB-90FF-10B6378332CC}"/>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200" name="TextBox 2199">
          <a:extLst>
            <a:ext uri="{FF2B5EF4-FFF2-40B4-BE49-F238E27FC236}">
              <a16:creationId xmlns:a16="http://schemas.microsoft.com/office/drawing/2014/main" id="{7E4F973E-85CB-410E-ADC7-39D8B289C9F5}"/>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201" name="TextBox 2200">
          <a:extLst>
            <a:ext uri="{FF2B5EF4-FFF2-40B4-BE49-F238E27FC236}">
              <a16:creationId xmlns:a16="http://schemas.microsoft.com/office/drawing/2014/main" id="{6A409045-11D7-42B2-9138-B74C6D42A65A}"/>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202" name="TextBox 2201">
          <a:extLst>
            <a:ext uri="{FF2B5EF4-FFF2-40B4-BE49-F238E27FC236}">
              <a16:creationId xmlns:a16="http://schemas.microsoft.com/office/drawing/2014/main" id="{08E3A937-04A6-402A-A4CB-626E7FB7BA6A}"/>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203" name="TextBox 2202">
          <a:extLst>
            <a:ext uri="{FF2B5EF4-FFF2-40B4-BE49-F238E27FC236}">
              <a16:creationId xmlns:a16="http://schemas.microsoft.com/office/drawing/2014/main" id="{D6A3172D-3C9D-4049-86C5-4AF02A993C61}"/>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204" name="TextBox 2203">
          <a:extLst>
            <a:ext uri="{FF2B5EF4-FFF2-40B4-BE49-F238E27FC236}">
              <a16:creationId xmlns:a16="http://schemas.microsoft.com/office/drawing/2014/main" id="{968CBC4C-F71A-4E02-B525-7DEC7FFE1471}"/>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205" name="TextBox 2204">
          <a:extLst>
            <a:ext uri="{FF2B5EF4-FFF2-40B4-BE49-F238E27FC236}">
              <a16:creationId xmlns:a16="http://schemas.microsoft.com/office/drawing/2014/main" id="{F23EB169-6B40-4900-A8BC-AD508C185E50}"/>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206" name="TextBox 2205">
          <a:extLst>
            <a:ext uri="{FF2B5EF4-FFF2-40B4-BE49-F238E27FC236}">
              <a16:creationId xmlns:a16="http://schemas.microsoft.com/office/drawing/2014/main" id="{4D836DF0-F3DC-4386-850F-A37A9967F172}"/>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207" name="TextBox 2206">
          <a:extLst>
            <a:ext uri="{FF2B5EF4-FFF2-40B4-BE49-F238E27FC236}">
              <a16:creationId xmlns:a16="http://schemas.microsoft.com/office/drawing/2014/main" id="{31759855-027E-4941-859E-B8E7119DBC24}"/>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208" name="TextBox 2207">
          <a:extLst>
            <a:ext uri="{FF2B5EF4-FFF2-40B4-BE49-F238E27FC236}">
              <a16:creationId xmlns:a16="http://schemas.microsoft.com/office/drawing/2014/main" id="{8C946647-0FA3-4B82-B70B-B0E1C7B551D7}"/>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209" name="TextBox 2208">
          <a:extLst>
            <a:ext uri="{FF2B5EF4-FFF2-40B4-BE49-F238E27FC236}">
              <a16:creationId xmlns:a16="http://schemas.microsoft.com/office/drawing/2014/main" id="{C139C13F-EAA1-41B2-982B-5817B098C759}"/>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210" name="TextBox 2209">
          <a:extLst>
            <a:ext uri="{FF2B5EF4-FFF2-40B4-BE49-F238E27FC236}">
              <a16:creationId xmlns:a16="http://schemas.microsoft.com/office/drawing/2014/main" id="{2D6A0F9A-2732-4C38-AB55-4EBA6A3ADDF3}"/>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49</xdr:row>
      <xdr:rowOff>0</xdr:rowOff>
    </xdr:from>
    <xdr:ext cx="65" cy="172227"/>
    <xdr:sp macro="" textlink="">
      <xdr:nvSpPr>
        <xdr:cNvPr id="2211" name="TextBox 2210">
          <a:extLst>
            <a:ext uri="{FF2B5EF4-FFF2-40B4-BE49-F238E27FC236}">
              <a16:creationId xmlns:a16="http://schemas.microsoft.com/office/drawing/2014/main" id="{50A0D92F-B27E-4979-810D-0813C70034B2}"/>
            </a:ext>
          </a:extLst>
        </xdr:cNvPr>
        <xdr:cNvSpPr txBox="1"/>
      </xdr:nvSpPr>
      <xdr:spPr>
        <a:xfrm>
          <a:off x="5760411" y="14166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12" name="TextBox 2211">
          <a:extLst>
            <a:ext uri="{FF2B5EF4-FFF2-40B4-BE49-F238E27FC236}">
              <a16:creationId xmlns:a16="http://schemas.microsoft.com/office/drawing/2014/main" id="{AE10E712-4F54-4E74-BD52-38CCCD1A8102}"/>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13" name="TextBox 2212">
          <a:extLst>
            <a:ext uri="{FF2B5EF4-FFF2-40B4-BE49-F238E27FC236}">
              <a16:creationId xmlns:a16="http://schemas.microsoft.com/office/drawing/2014/main" id="{6AE1E58E-57BA-4BFD-8C54-B669C42124D9}"/>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14" name="TextBox 2213">
          <a:extLst>
            <a:ext uri="{FF2B5EF4-FFF2-40B4-BE49-F238E27FC236}">
              <a16:creationId xmlns:a16="http://schemas.microsoft.com/office/drawing/2014/main" id="{E00B3897-8684-48FA-B2CF-E95598D299CD}"/>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15" name="TextBox 2214">
          <a:extLst>
            <a:ext uri="{FF2B5EF4-FFF2-40B4-BE49-F238E27FC236}">
              <a16:creationId xmlns:a16="http://schemas.microsoft.com/office/drawing/2014/main" id="{DBF84A43-FE64-4897-A571-4675FD068B26}"/>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16" name="TextBox 2215">
          <a:extLst>
            <a:ext uri="{FF2B5EF4-FFF2-40B4-BE49-F238E27FC236}">
              <a16:creationId xmlns:a16="http://schemas.microsoft.com/office/drawing/2014/main" id="{DA5BFD1F-848D-459C-8D81-A90B7B7FDAC2}"/>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17" name="TextBox 2216">
          <a:extLst>
            <a:ext uri="{FF2B5EF4-FFF2-40B4-BE49-F238E27FC236}">
              <a16:creationId xmlns:a16="http://schemas.microsoft.com/office/drawing/2014/main" id="{BA8753BD-CB64-4516-BF01-4960486141A1}"/>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18" name="TextBox 2217">
          <a:extLst>
            <a:ext uri="{FF2B5EF4-FFF2-40B4-BE49-F238E27FC236}">
              <a16:creationId xmlns:a16="http://schemas.microsoft.com/office/drawing/2014/main" id="{9D2ED4DF-8440-4C68-9252-BE9CF729E40C}"/>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19" name="TextBox 2218">
          <a:extLst>
            <a:ext uri="{FF2B5EF4-FFF2-40B4-BE49-F238E27FC236}">
              <a16:creationId xmlns:a16="http://schemas.microsoft.com/office/drawing/2014/main" id="{FE72439F-5818-4BBA-8952-C19D271A0438}"/>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20" name="TextBox 2219">
          <a:extLst>
            <a:ext uri="{FF2B5EF4-FFF2-40B4-BE49-F238E27FC236}">
              <a16:creationId xmlns:a16="http://schemas.microsoft.com/office/drawing/2014/main" id="{9C954FA6-5C79-46D0-8EA2-926517193079}"/>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21" name="TextBox 2220">
          <a:extLst>
            <a:ext uri="{FF2B5EF4-FFF2-40B4-BE49-F238E27FC236}">
              <a16:creationId xmlns:a16="http://schemas.microsoft.com/office/drawing/2014/main" id="{33B2A78E-9E2E-4EA7-A9C3-DDFC70AE0135}"/>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22" name="TextBox 2221">
          <a:extLst>
            <a:ext uri="{FF2B5EF4-FFF2-40B4-BE49-F238E27FC236}">
              <a16:creationId xmlns:a16="http://schemas.microsoft.com/office/drawing/2014/main" id="{74CF9A30-FE17-4D57-ADE1-AE2ABA5D2491}"/>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23" name="TextBox 2222">
          <a:extLst>
            <a:ext uri="{FF2B5EF4-FFF2-40B4-BE49-F238E27FC236}">
              <a16:creationId xmlns:a16="http://schemas.microsoft.com/office/drawing/2014/main" id="{5DD3D442-1F24-4CDC-8E11-6A6F0F3DFC18}"/>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24" name="TextBox 2223">
          <a:extLst>
            <a:ext uri="{FF2B5EF4-FFF2-40B4-BE49-F238E27FC236}">
              <a16:creationId xmlns:a16="http://schemas.microsoft.com/office/drawing/2014/main" id="{501856D1-4877-4370-B7AA-0BD8F3D6D62D}"/>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25" name="TextBox 2224">
          <a:extLst>
            <a:ext uri="{FF2B5EF4-FFF2-40B4-BE49-F238E27FC236}">
              <a16:creationId xmlns:a16="http://schemas.microsoft.com/office/drawing/2014/main" id="{661BBB2D-79AD-421C-B6F4-FCA2B65185C1}"/>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26" name="TextBox 2225">
          <a:extLst>
            <a:ext uri="{FF2B5EF4-FFF2-40B4-BE49-F238E27FC236}">
              <a16:creationId xmlns:a16="http://schemas.microsoft.com/office/drawing/2014/main" id="{969B938B-4BDB-471D-A0C6-79D775A51926}"/>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27" name="TextBox 2226">
          <a:extLst>
            <a:ext uri="{FF2B5EF4-FFF2-40B4-BE49-F238E27FC236}">
              <a16:creationId xmlns:a16="http://schemas.microsoft.com/office/drawing/2014/main" id="{42FE235B-7B18-46FF-B148-E8C35A30F281}"/>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28" name="TextBox 2227">
          <a:extLst>
            <a:ext uri="{FF2B5EF4-FFF2-40B4-BE49-F238E27FC236}">
              <a16:creationId xmlns:a16="http://schemas.microsoft.com/office/drawing/2014/main" id="{5B3C331F-5EB9-4B5A-916A-583B29C5ED2E}"/>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29" name="TextBox 2228">
          <a:extLst>
            <a:ext uri="{FF2B5EF4-FFF2-40B4-BE49-F238E27FC236}">
              <a16:creationId xmlns:a16="http://schemas.microsoft.com/office/drawing/2014/main" id="{A82FFE99-AAD6-4348-93EC-854B54259FA1}"/>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30" name="TextBox 2229">
          <a:extLst>
            <a:ext uri="{FF2B5EF4-FFF2-40B4-BE49-F238E27FC236}">
              <a16:creationId xmlns:a16="http://schemas.microsoft.com/office/drawing/2014/main" id="{EC898C8C-17AB-44F9-9F14-814A44AFDA91}"/>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31" name="TextBox 2230">
          <a:extLst>
            <a:ext uri="{FF2B5EF4-FFF2-40B4-BE49-F238E27FC236}">
              <a16:creationId xmlns:a16="http://schemas.microsoft.com/office/drawing/2014/main" id="{164E9E2D-A032-45C3-A097-9AE6D8212D5C}"/>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32" name="TextBox 2231">
          <a:extLst>
            <a:ext uri="{FF2B5EF4-FFF2-40B4-BE49-F238E27FC236}">
              <a16:creationId xmlns:a16="http://schemas.microsoft.com/office/drawing/2014/main" id="{FEBA8FE8-8AEA-4340-B157-A1F57C1EEC36}"/>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33" name="TextBox 2232">
          <a:extLst>
            <a:ext uri="{FF2B5EF4-FFF2-40B4-BE49-F238E27FC236}">
              <a16:creationId xmlns:a16="http://schemas.microsoft.com/office/drawing/2014/main" id="{6DBFA211-F185-4ADA-9CE4-BD3E33DB3B46}"/>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34" name="TextBox 2233">
          <a:extLst>
            <a:ext uri="{FF2B5EF4-FFF2-40B4-BE49-F238E27FC236}">
              <a16:creationId xmlns:a16="http://schemas.microsoft.com/office/drawing/2014/main" id="{6124C5B1-6656-4C80-9F9C-209B04EB1AA9}"/>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35" name="TextBox 2234">
          <a:extLst>
            <a:ext uri="{FF2B5EF4-FFF2-40B4-BE49-F238E27FC236}">
              <a16:creationId xmlns:a16="http://schemas.microsoft.com/office/drawing/2014/main" id="{CC1573C0-7BA7-4871-9599-0D5158E3EC41}"/>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36" name="TextBox 2235">
          <a:extLst>
            <a:ext uri="{FF2B5EF4-FFF2-40B4-BE49-F238E27FC236}">
              <a16:creationId xmlns:a16="http://schemas.microsoft.com/office/drawing/2014/main" id="{0D463AA1-359D-4413-B016-F9E6EA86C03A}"/>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37" name="TextBox 2236">
          <a:extLst>
            <a:ext uri="{FF2B5EF4-FFF2-40B4-BE49-F238E27FC236}">
              <a16:creationId xmlns:a16="http://schemas.microsoft.com/office/drawing/2014/main" id="{F8AD4912-DE4E-444A-9ED2-3CB27CE0E6DE}"/>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38" name="TextBox 2237">
          <a:extLst>
            <a:ext uri="{FF2B5EF4-FFF2-40B4-BE49-F238E27FC236}">
              <a16:creationId xmlns:a16="http://schemas.microsoft.com/office/drawing/2014/main" id="{04FBA1E8-BDCF-4F56-BFFB-B19ED16793AD}"/>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39" name="TextBox 2238">
          <a:extLst>
            <a:ext uri="{FF2B5EF4-FFF2-40B4-BE49-F238E27FC236}">
              <a16:creationId xmlns:a16="http://schemas.microsoft.com/office/drawing/2014/main" id="{2847BFD3-8855-4FBA-8CE5-A743AD04B48A}"/>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40" name="TextBox 2239">
          <a:extLst>
            <a:ext uri="{FF2B5EF4-FFF2-40B4-BE49-F238E27FC236}">
              <a16:creationId xmlns:a16="http://schemas.microsoft.com/office/drawing/2014/main" id="{6E8D5CA2-0C34-4917-A498-B1B94F59B61D}"/>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41" name="TextBox 2240">
          <a:extLst>
            <a:ext uri="{FF2B5EF4-FFF2-40B4-BE49-F238E27FC236}">
              <a16:creationId xmlns:a16="http://schemas.microsoft.com/office/drawing/2014/main" id="{88DA81ED-C201-4710-9E56-D9E590AF16B3}"/>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42" name="TextBox 2241">
          <a:extLst>
            <a:ext uri="{FF2B5EF4-FFF2-40B4-BE49-F238E27FC236}">
              <a16:creationId xmlns:a16="http://schemas.microsoft.com/office/drawing/2014/main" id="{A93C2EF4-BDC2-4DBF-92D6-4C1BBAFFCEEA}"/>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43" name="TextBox 2242">
          <a:extLst>
            <a:ext uri="{FF2B5EF4-FFF2-40B4-BE49-F238E27FC236}">
              <a16:creationId xmlns:a16="http://schemas.microsoft.com/office/drawing/2014/main" id="{F0DEA500-FFFF-4625-8A28-0FD3438D3471}"/>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44" name="TextBox 2243">
          <a:extLst>
            <a:ext uri="{FF2B5EF4-FFF2-40B4-BE49-F238E27FC236}">
              <a16:creationId xmlns:a16="http://schemas.microsoft.com/office/drawing/2014/main" id="{7B341AA9-3A48-448B-A84D-92BA92A9B17C}"/>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45" name="TextBox 2244">
          <a:extLst>
            <a:ext uri="{FF2B5EF4-FFF2-40B4-BE49-F238E27FC236}">
              <a16:creationId xmlns:a16="http://schemas.microsoft.com/office/drawing/2014/main" id="{8BB8E3F6-CA77-4086-929B-AE2F79A14858}"/>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46" name="TextBox 2245">
          <a:extLst>
            <a:ext uri="{FF2B5EF4-FFF2-40B4-BE49-F238E27FC236}">
              <a16:creationId xmlns:a16="http://schemas.microsoft.com/office/drawing/2014/main" id="{8794A84D-1A39-4FD8-95F0-35BD77205044}"/>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47" name="TextBox 2246">
          <a:extLst>
            <a:ext uri="{FF2B5EF4-FFF2-40B4-BE49-F238E27FC236}">
              <a16:creationId xmlns:a16="http://schemas.microsoft.com/office/drawing/2014/main" id="{07A88EDE-AC89-4F76-852B-5798D78C9853}"/>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48" name="TextBox 2247">
          <a:extLst>
            <a:ext uri="{FF2B5EF4-FFF2-40B4-BE49-F238E27FC236}">
              <a16:creationId xmlns:a16="http://schemas.microsoft.com/office/drawing/2014/main" id="{80322D64-56A1-44A1-ACB6-185498A1CF5D}"/>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49" name="TextBox 2248">
          <a:extLst>
            <a:ext uri="{FF2B5EF4-FFF2-40B4-BE49-F238E27FC236}">
              <a16:creationId xmlns:a16="http://schemas.microsoft.com/office/drawing/2014/main" id="{E5992B9F-BD5E-4EBE-94C1-8E737418CC4B}"/>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50" name="TextBox 2249">
          <a:extLst>
            <a:ext uri="{FF2B5EF4-FFF2-40B4-BE49-F238E27FC236}">
              <a16:creationId xmlns:a16="http://schemas.microsoft.com/office/drawing/2014/main" id="{CCF37443-A0B9-454A-88D4-AEEA6F85AB03}"/>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51" name="TextBox 2250">
          <a:extLst>
            <a:ext uri="{FF2B5EF4-FFF2-40B4-BE49-F238E27FC236}">
              <a16:creationId xmlns:a16="http://schemas.microsoft.com/office/drawing/2014/main" id="{D4D2C280-42C9-4706-800B-391E0712156E}"/>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52" name="TextBox 2251">
          <a:extLst>
            <a:ext uri="{FF2B5EF4-FFF2-40B4-BE49-F238E27FC236}">
              <a16:creationId xmlns:a16="http://schemas.microsoft.com/office/drawing/2014/main" id="{5CB38EBD-5D68-4B65-A248-FFC212E36005}"/>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53" name="TextBox 2252">
          <a:extLst>
            <a:ext uri="{FF2B5EF4-FFF2-40B4-BE49-F238E27FC236}">
              <a16:creationId xmlns:a16="http://schemas.microsoft.com/office/drawing/2014/main" id="{6E585CF9-A03A-4CB3-A614-F60177DC9C67}"/>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54" name="TextBox 2253">
          <a:extLst>
            <a:ext uri="{FF2B5EF4-FFF2-40B4-BE49-F238E27FC236}">
              <a16:creationId xmlns:a16="http://schemas.microsoft.com/office/drawing/2014/main" id="{43FA5199-887F-4FDA-B244-21CFBF3700F1}"/>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55" name="TextBox 2254">
          <a:extLst>
            <a:ext uri="{FF2B5EF4-FFF2-40B4-BE49-F238E27FC236}">
              <a16:creationId xmlns:a16="http://schemas.microsoft.com/office/drawing/2014/main" id="{45A13571-8C75-4C52-8031-95CFC2D16D49}"/>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56" name="TextBox 2255">
          <a:extLst>
            <a:ext uri="{FF2B5EF4-FFF2-40B4-BE49-F238E27FC236}">
              <a16:creationId xmlns:a16="http://schemas.microsoft.com/office/drawing/2014/main" id="{32C0847C-7CBF-429D-AE65-D45228DD757B}"/>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57" name="TextBox 2256">
          <a:extLst>
            <a:ext uri="{FF2B5EF4-FFF2-40B4-BE49-F238E27FC236}">
              <a16:creationId xmlns:a16="http://schemas.microsoft.com/office/drawing/2014/main" id="{AF3AE9EA-8258-4EC9-BC04-EDD581070882}"/>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58" name="TextBox 2257">
          <a:extLst>
            <a:ext uri="{FF2B5EF4-FFF2-40B4-BE49-F238E27FC236}">
              <a16:creationId xmlns:a16="http://schemas.microsoft.com/office/drawing/2014/main" id="{540D07E9-07B8-468C-A97C-676A1404652E}"/>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59" name="TextBox 2258">
          <a:extLst>
            <a:ext uri="{FF2B5EF4-FFF2-40B4-BE49-F238E27FC236}">
              <a16:creationId xmlns:a16="http://schemas.microsoft.com/office/drawing/2014/main" id="{DFE4CAB8-3EF4-4F44-ADDE-0E224127D975}"/>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60" name="TextBox 2259">
          <a:extLst>
            <a:ext uri="{FF2B5EF4-FFF2-40B4-BE49-F238E27FC236}">
              <a16:creationId xmlns:a16="http://schemas.microsoft.com/office/drawing/2014/main" id="{E16E0914-099F-4686-9944-9781FE6953B0}"/>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61" name="TextBox 2260">
          <a:extLst>
            <a:ext uri="{FF2B5EF4-FFF2-40B4-BE49-F238E27FC236}">
              <a16:creationId xmlns:a16="http://schemas.microsoft.com/office/drawing/2014/main" id="{1FB053DE-BB08-4521-AE28-16388F21390F}"/>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62" name="TextBox 2261">
          <a:extLst>
            <a:ext uri="{FF2B5EF4-FFF2-40B4-BE49-F238E27FC236}">
              <a16:creationId xmlns:a16="http://schemas.microsoft.com/office/drawing/2014/main" id="{2D9AEF51-1922-4015-BF98-C073E37D7D57}"/>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63" name="TextBox 2262">
          <a:extLst>
            <a:ext uri="{FF2B5EF4-FFF2-40B4-BE49-F238E27FC236}">
              <a16:creationId xmlns:a16="http://schemas.microsoft.com/office/drawing/2014/main" id="{21125EF1-2D17-4AB4-8405-DD3C7471F649}"/>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64" name="TextBox 2263">
          <a:extLst>
            <a:ext uri="{FF2B5EF4-FFF2-40B4-BE49-F238E27FC236}">
              <a16:creationId xmlns:a16="http://schemas.microsoft.com/office/drawing/2014/main" id="{590B5556-288B-4331-856E-2A6250FB329E}"/>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65" name="TextBox 2264">
          <a:extLst>
            <a:ext uri="{FF2B5EF4-FFF2-40B4-BE49-F238E27FC236}">
              <a16:creationId xmlns:a16="http://schemas.microsoft.com/office/drawing/2014/main" id="{44777FB1-B89F-4A5B-89E5-F2CB43B75C7C}"/>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66" name="TextBox 2265">
          <a:extLst>
            <a:ext uri="{FF2B5EF4-FFF2-40B4-BE49-F238E27FC236}">
              <a16:creationId xmlns:a16="http://schemas.microsoft.com/office/drawing/2014/main" id="{6AF381CD-5474-4A61-BAD2-34FA38F2080D}"/>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67" name="TextBox 2266">
          <a:extLst>
            <a:ext uri="{FF2B5EF4-FFF2-40B4-BE49-F238E27FC236}">
              <a16:creationId xmlns:a16="http://schemas.microsoft.com/office/drawing/2014/main" id="{B627EE59-7E12-46BA-B244-1F575859873B}"/>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68" name="TextBox 2267">
          <a:extLst>
            <a:ext uri="{FF2B5EF4-FFF2-40B4-BE49-F238E27FC236}">
              <a16:creationId xmlns:a16="http://schemas.microsoft.com/office/drawing/2014/main" id="{139AB95D-9423-4F9A-B6E2-55D5F740EC6F}"/>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69" name="TextBox 2268">
          <a:extLst>
            <a:ext uri="{FF2B5EF4-FFF2-40B4-BE49-F238E27FC236}">
              <a16:creationId xmlns:a16="http://schemas.microsoft.com/office/drawing/2014/main" id="{94060E3A-78F1-418B-A2F8-B92915A50031}"/>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70" name="TextBox 2269">
          <a:extLst>
            <a:ext uri="{FF2B5EF4-FFF2-40B4-BE49-F238E27FC236}">
              <a16:creationId xmlns:a16="http://schemas.microsoft.com/office/drawing/2014/main" id="{46C1B55B-4D80-4CE2-862A-A26F444E8133}"/>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71" name="TextBox 2270">
          <a:extLst>
            <a:ext uri="{FF2B5EF4-FFF2-40B4-BE49-F238E27FC236}">
              <a16:creationId xmlns:a16="http://schemas.microsoft.com/office/drawing/2014/main" id="{40ABDC24-24DF-44FA-80CD-8E4E59BAC624}"/>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72" name="TextBox 2271">
          <a:extLst>
            <a:ext uri="{FF2B5EF4-FFF2-40B4-BE49-F238E27FC236}">
              <a16:creationId xmlns:a16="http://schemas.microsoft.com/office/drawing/2014/main" id="{434ABEFD-0C9B-4F68-BEE5-112ACCC763D4}"/>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73" name="TextBox 2272">
          <a:extLst>
            <a:ext uri="{FF2B5EF4-FFF2-40B4-BE49-F238E27FC236}">
              <a16:creationId xmlns:a16="http://schemas.microsoft.com/office/drawing/2014/main" id="{B10A8B88-6098-4048-B89A-FB289A065439}"/>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74" name="TextBox 2273">
          <a:extLst>
            <a:ext uri="{FF2B5EF4-FFF2-40B4-BE49-F238E27FC236}">
              <a16:creationId xmlns:a16="http://schemas.microsoft.com/office/drawing/2014/main" id="{EDBFE542-62A9-4EBB-A4EF-48478244C063}"/>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75" name="TextBox 2274">
          <a:extLst>
            <a:ext uri="{FF2B5EF4-FFF2-40B4-BE49-F238E27FC236}">
              <a16:creationId xmlns:a16="http://schemas.microsoft.com/office/drawing/2014/main" id="{FB076B80-21A1-4866-8834-72A9B8908584}"/>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76" name="TextBox 2275">
          <a:extLst>
            <a:ext uri="{FF2B5EF4-FFF2-40B4-BE49-F238E27FC236}">
              <a16:creationId xmlns:a16="http://schemas.microsoft.com/office/drawing/2014/main" id="{8A51AF0F-5178-49F8-BFEE-C7310A190DD7}"/>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77" name="TextBox 2276">
          <a:extLst>
            <a:ext uri="{FF2B5EF4-FFF2-40B4-BE49-F238E27FC236}">
              <a16:creationId xmlns:a16="http://schemas.microsoft.com/office/drawing/2014/main" id="{6F89E20D-608F-4640-96FD-903D1D6CD1DA}"/>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78" name="TextBox 2277">
          <a:extLst>
            <a:ext uri="{FF2B5EF4-FFF2-40B4-BE49-F238E27FC236}">
              <a16:creationId xmlns:a16="http://schemas.microsoft.com/office/drawing/2014/main" id="{A1EB3E49-E489-45D6-9035-F63AD1845061}"/>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79" name="TextBox 2278">
          <a:extLst>
            <a:ext uri="{FF2B5EF4-FFF2-40B4-BE49-F238E27FC236}">
              <a16:creationId xmlns:a16="http://schemas.microsoft.com/office/drawing/2014/main" id="{4304CBE0-B78D-48C5-8D64-E59BB2D20EF0}"/>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80" name="TextBox 2279">
          <a:extLst>
            <a:ext uri="{FF2B5EF4-FFF2-40B4-BE49-F238E27FC236}">
              <a16:creationId xmlns:a16="http://schemas.microsoft.com/office/drawing/2014/main" id="{20759FE5-47F7-41B9-B029-6EA1D157F1F0}"/>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81" name="TextBox 2280">
          <a:extLst>
            <a:ext uri="{FF2B5EF4-FFF2-40B4-BE49-F238E27FC236}">
              <a16:creationId xmlns:a16="http://schemas.microsoft.com/office/drawing/2014/main" id="{E0D20928-C795-407B-A1D9-E56AA320C40E}"/>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82" name="TextBox 2281">
          <a:extLst>
            <a:ext uri="{FF2B5EF4-FFF2-40B4-BE49-F238E27FC236}">
              <a16:creationId xmlns:a16="http://schemas.microsoft.com/office/drawing/2014/main" id="{57A66059-24CA-4D26-8388-23300D77BC3B}"/>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83" name="TextBox 2282">
          <a:extLst>
            <a:ext uri="{FF2B5EF4-FFF2-40B4-BE49-F238E27FC236}">
              <a16:creationId xmlns:a16="http://schemas.microsoft.com/office/drawing/2014/main" id="{C1D037FA-6729-4196-B38F-B23CBF441B61}"/>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84" name="TextBox 2283">
          <a:extLst>
            <a:ext uri="{FF2B5EF4-FFF2-40B4-BE49-F238E27FC236}">
              <a16:creationId xmlns:a16="http://schemas.microsoft.com/office/drawing/2014/main" id="{9391E05D-3495-431C-91DA-B636D9E93CF7}"/>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85" name="TextBox 2284">
          <a:extLst>
            <a:ext uri="{FF2B5EF4-FFF2-40B4-BE49-F238E27FC236}">
              <a16:creationId xmlns:a16="http://schemas.microsoft.com/office/drawing/2014/main" id="{76906161-1489-40A7-90F2-98CF2CC9502E}"/>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86" name="TextBox 2285">
          <a:extLst>
            <a:ext uri="{FF2B5EF4-FFF2-40B4-BE49-F238E27FC236}">
              <a16:creationId xmlns:a16="http://schemas.microsoft.com/office/drawing/2014/main" id="{475582D3-A1EE-438A-865C-42EF2E9E523D}"/>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87" name="TextBox 2286">
          <a:extLst>
            <a:ext uri="{FF2B5EF4-FFF2-40B4-BE49-F238E27FC236}">
              <a16:creationId xmlns:a16="http://schemas.microsoft.com/office/drawing/2014/main" id="{3FE0E0B4-E0D0-4250-AE01-6AEDAC6B18FA}"/>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88" name="TextBox 2287">
          <a:extLst>
            <a:ext uri="{FF2B5EF4-FFF2-40B4-BE49-F238E27FC236}">
              <a16:creationId xmlns:a16="http://schemas.microsoft.com/office/drawing/2014/main" id="{6A09C8C9-A87D-4735-9A7B-3940C4357154}"/>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89" name="TextBox 2288">
          <a:extLst>
            <a:ext uri="{FF2B5EF4-FFF2-40B4-BE49-F238E27FC236}">
              <a16:creationId xmlns:a16="http://schemas.microsoft.com/office/drawing/2014/main" id="{0B062EF3-9C70-497A-9E56-36DA50F5BA32}"/>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90" name="TextBox 2289">
          <a:extLst>
            <a:ext uri="{FF2B5EF4-FFF2-40B4-BE49-F238E27FC236}">
              <a16:creationId xmlns:a16="http://schemas.microsoft.com/office/drawing/2014/main" id="{777476C3-75E8-4116-A6A3-0DB326D864A6}"/>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91" name="TextBox 2290">
          <a:extLst>
            <a:ext uri="{FF2B5EF4-FFF2-40B4-BE49-F238E27FC236}">
              <a16:creationId xmlns:a16="http://schemas.microsoft.com/office/drawing/2014/main" id="{96C86CB1-9A14-4A93-B652-3F9891EEA663}"/>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92" name="TextBox 2291">
          <a:extLst>
            <a:ext uri="{FF2B5EF4-FFF2-40B4-BE49-F238E27FC236}">
              <a16:creationId xmlns:a16="http://schemas.microsoft.com/office/drawing/2014/main" id="{E29035BE-41A6-4DF4-8649-A93232B9DC59}"/>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93" name="TextBox 2292">
          <a:extLst>
            <a:ext uri="{FF2B5EF4-FFF2-40B4-BE49-F238E27FC236}">
              <a16:creationId xmlns:a16="http://schemas.microsoft.com/office/drawing/2014/main" id="{C143DEB2-17D1-491C-9BF3-BEE6D9A6CAAC}"/>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94" name="TextBox 2293">
          <a:extLst>
            <a:ext uri="{FF2B5EF4-FFF2-40B4-BE49-F238E27FC236}">
              <a16:creationId xmlns:a16="http://schemas.microsoft.com/office/drawing/2014/main" id="{5649BAB6-7D3C-4738-A8F4-1DE150BA0D18}"/>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95" name="TextBox 2294">
          <a:extLst>
            <a:ext uri="{FF2B5EF4-FFF2-40B4-BE49-F238E27FC236}">
              <a16:creationId xmlns:a16="http://schemas.microsoft.com/office/drawing/2014/main" id="{47B4EC25-107B-49E3-9FB4-520CF1092A09}"/>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96" name="TextBox 2295">
          <a:extLst>
            <a:ext uri="{FF2B5EF4-FFF2-40B4-BE49-F238E27FC236}">
              <a16:creationId xmlns:a16="http://schemas.microsoft.com/office/drawing/2014/main" id="{D70E8530-8C53-43EE-BD81-53E208305087}"/>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97" name="TextBox 2296">
          <a:extLst>
            <a:ext uri="{FF2B5EF4-FFF2-40B4-BE49-F238E27FC236}">
              <a16:creationId xmlns:a16="http://schemas.microsoft.com/office/drawing/2014/main" id="{C975DF3A-E3A8-44BC-969A-1CDDC4AAB568}"/>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98" name="TextBox 2297">
          <a:extLst>
            <a:ext uri="{FF2B5EF4-FFF2-40B4-BE49-F238E27FC236}">
              <a16:creationId xmlns:a16="http://schemas.microsoft.com/office/drawing/2014/main" id="{BDDA5DB2-039D-4CD4-B3BB-1D0C0596275F}"/>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299" name="TextBox 2298">
          <a:extLst>
            <a:ext uri="{FF2B5EF4-FFF2-40B4-BE49-F238E27FC236}">
              <a16:creationId xmlns:a16="http://schemas.microsoft.com/office/drawing/2014/main" id="{B08BAB45-CDF8-4591-AF6B-BE0E4F286C0B}"/>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300" name="TextBox 2299">
          <a:extLst>
            <a:ext uri="{FF2B5EF4-FFF2-40B4-BE49-F238E27FC236}">
              <a16:creationId xmlns:a16="http://schemas.microsoft.com/office/drawing/2014/main" id="{EF3C7390-73BE-471C-854D-DF18FFDB9145}"/>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301" name="TextBox 2300">
          <a:extLst>
            <a:ext uri="{FF2B5EF4-FFF2-40B4-BE49-F238E27FC236}">
              <a16:creationId xmlns:a16="http://schemas.microsoft.com/office/drawing/2014/main" id="{D2BA992D-B800-43AC-A0C8-EA44D6D47910}"/>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302" name="TextBox 2301">
          <a:extLst>
            <a:ext uri="{FF2B5EF4-FFF2-40B4-BE49-F238E27FC236}">
              <a16:creationId xmlns:a16="http://schemas.microsoft.com/office/drawing/2014/main" id="{F002F049-B363-4162-BFB9-F6F7BC5A4D45}"/>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303" name="TextBox 2302">
          <a:extLst>
            <a:ext uri="{FF2B5EF4-FFF2-40B4-BE49-F238E27FC236}">
              <a16:creationId xmlns:a16="http://schemas.microsoft.com/office/drawing/2014/main" id="{AA7F657F-89A7-4C51-A3C5-A7ACF4067B0A}"/>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304" name="TextBox 2303">
          <a:extLst>
            <a:ext uri="{FF2B5EF4-FFF2-40B4-BE49-F238E27FC236}">
              <a16:creationId xmlns:a16="http://schemas.microsoft.com/office/drawing/2014/main" id="{5FC47C54-717E-48C1-8C82-DB9B0FF5E20E}"/>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305" name="TextBox 2304">
          <a:extLst>
            <a:ext uri="{FF2B5EF4-FFF2-40B4-BE49-F238E27FC236}">
              <a16:creationId xmlns:a16="http://schemas.microsoft.com/office/drawing/2014/main" id="{29EF089F-90DA-4B7D-B378-B56416151415}"/>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306" name="TextBox 2305">
          <a:extLst>
            <a:ext uri="{FF2B5EF4-FFF2-40B4-BE49-F238E27FC236}">
              <a16:creationId xmlns:a16="http://schemas.microsoft.com/office/drawing/2014/main" id="{2DEE8F9C-B873-4768-A6D9-974196744AC7}"/>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307" name="TextBox 2306">
          <a:extLst>
            <a:ext uri="{FF2B5EF4-FFF2-40B4-BE49-F238E27FC236}">
              <a16:creationId xmlns:a16="http://schemas.microsoft.com/office/drawing/2014/main" id="{F2D60A85-4EF0-4C91-9F05-EA6A4EE86ED9}"/>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308" name="TextBox 2307">
          <a:extLst>
            <a:ext uri="{FF2B5EF4-FFF2-40B4-BE49-F238E27FC236}">
              <a16:creationId xmlns:a16="http://schemas.microsoft.com/office/drawing/2014/main" id="{5E59CA59-B98C-406F-AC6B-3DBB717686BE}"/>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309" name="TextBox 2308">
          <a:extLst>
            <a:ext uri="{FF2B5EF4-FFF2-40B4-BE49-F238E27FC236}">
              <a16:creationId xmlns:a16="http://schemas.microsoft.com/office/drawing/2014/main" id="{3EFD21FC-9F87-4549-8623-82574887092E}"/>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310" name="TextBox 2309">
          <a:extLst>
            <a:ext uri="{FF2B5EF4-FFF2-40B4-BE49-F238E27FC236}">
              <a16:creationId xmlns:a16="http://schemas.microsoft.com/office/drawing/2014/main" id="{4D88A7D7-C615-495E-AE9A-FF3A739C93E8}"/>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50</xdr:row>
      <xdr:rowOff>0</xdr:rowOff>
    </xdr:from>
    <xdr:ext cx="65" cy="172227"/>
    <xdr:sp macro="" textlink="">
      <xdr:nvSpPr>
        <xdr:cNvPr id="2311" name="TextBox 2310">
          <a:extLst>
            <a:ext uri="{FF2B5EF4-FFF2-40B4-BE49-F238E27FC236}">
              <a16:creationId xmlns:a16="http://schemas.microsoft.com/office/drawing/2014/main" id="{93571DA1-CF02-4ECD-87FE-1A71CA1E7F8B}"/>
            </a:ext>
          </a:extLst>
        </xdr:cNvPr>
        <xdr:cNvSpPr txBox="1"/>
      </xdr:nvSpPr>
      <xdr:spPr>
        <a:xfrm>
          <a:off x="5760411" y="143654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12" name="TextBox 2311">
          <a:extLst>
            <a:ext uri="{FF2B5EF4-FFF2-40B4-BE49-F238E27FC236}">
              <a16:creationId xmlns:a16="http://schemas.microsoft.com/office/drawing/2014/main" id="{60163987-0805-4F00-86C2-77670F0580E2}"/>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13" name="TextBox 2312">
          <a:extLst>
            <a:ext uri="{FF2B5EF4-FFF2-40B4-BE49-F238E27FC236}">
              <a16:creationId xmlns:a16="http://schemas.microsoft.com/office/drawing/2014/main" id="{1BD80A13-20C2-44BA-9C9E-C8D1E81E91E1}"/>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14" name="TextBox 2313">
          <a:extLst>
            <a:ext uri="{FF2B5EF4-FFF2-40B4-BE49-F238E27FC236}">
              <a16:creationId xmlns:a16="http://schemas.microsoft.com/office/drawing/2014/main" id="{85D3540C-7E5D-436F-B884-315BC626AD84}"/>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15" name="TextBox 2314">
          <a:extLst>
            <a:ext uri="{FF2B5EF4-FFF2-40B4-BE49-F238E27FC236}">
              <a16:creationId xmlns:a16="http://schemas.microsoft.com/office/drawing/2014/main" id="{7470EFF9-43C3-4AD1-89DF-9911996BC396}"/>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16" name="TextBox 2315">
          <a:extLst>
            <a:ext uri="{FF2B5EF4-FFF2-40B4-BE49-F238E27FC236}">
              <a16:creationId xmlns:a16="http://schemas.microsoft.com/office/drawing/2014/main" id="{46B7D589-BE7F-45F5-8535-886B781345C1}"/>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17" name="TextBox 2316">
          <a:extLst>
            <a:ext uri="{FF2B5EF4-FFF2-40B4-BE49-F238E27FC236}">
              <a16:creationId xmlns:a16="http://schemas.microsoft.com/office/drawing/2014/main" id="{F85E9DF6-C8F6-4B1C-A578-64B047A1F177}"/>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18" name="TextBox 2317">
          <a:extLst>
            <a:ext uri="{FF2B5EF4-FFF2-40B4-BE49-F238E27FC236}">
              <a16:creationId xmlns:a16="http://schemas.microsoft.com/office/drawing/2014/main" id="{9260F935-42C1-4125-8E40-6A8B012AAEC4}"/>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19" name="TextBox 2318">
          <a:extLst>
            <a:ext uri="{FF2B5EF4-FFF2-40B4-BE49-F238E27FC236}">
              <a16:creationId xmlns:a16="http://schemas.microsoft.com/office/drawing/2014/main" id="{CACD7DAE-BF4C-4F83-A8B0-E3F790737DE4}"/>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20" name="TextBox 2319">
          <a:extLst>
            <a:ext uri="{FF2B5EF4-FFF2-40B4-BE49-F238E27FC236}">
              <a16:creationId xmlns:a16="http://schemas.microsoft.com/office/drawing/2014/main" id="{1C8CE996-EC19-4093-8A8F-E3A1EF0B671E}"/>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21" name="TextBox 2320">
          <a:extLst>
            <a:ext uri="{FF2B5EF4-FFF2-40B4-BE49-F238E27FC236}">
              <a16:creationId xmlns:a16="http://schemas.microsoft.com/office/drawing/2014/main" id="{2680C4CF-FE79-4CEC-BE43-92D63FF72AA4}"/>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22" name="TextBox 2321">
          <a:extLst>
            <a:ext uri="{FF2B5EF4-FFF2-40B4-BE49-F238E27FC236}">
              <a16:creationId xmlns:a16="http://schemas.microsoft.com/office/drawing/2014/main" id="{412130D6-D931-456C-A6E4-0D9168D155C9}"/>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23" name="TextBox 2322">
          <a:extLst>
            <a:ext uri="{FF2B5EF4-FFF2-40B4-BE49-F238E27FC236}">
              <a16:creationId xmlns:a16="http://schemas.microsoft.com/office/drawing/2014/main" id="{BF262370-1F13-456C-941B-8C9F6C482B37}"/>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24" name="TextBox 2323">
          <a:extLst>
            <a:ext uri="{FF2B5EF4-FFF2-40B4-BE49-F238E27FC236}">
              <a16:creationId xmlns:a16="http://schemas.microsoft.com/office/drawing/2014/main" id="{1434DE8E-9B5C-48B7-AF3B-AA535048C2AE}"/>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25" name="TextBox 2324">
          <a:extLst>
            <a:ext uri="{FF2B5EF4-FFF2-40B4-BE49-F238E27FC236}">
              <a16:creationId xmlns:a16="http://schemas.microsoft.com/office/drawing/2014/main" id="{0BF08CB1-FC44-4924-85C4-7EE04E145A6A}"/>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26" name="TextBox 2325">
          <a:extLst>
            <a:ext uri="{FF2B5EF4-FFF2-40B4-BE49-F238E27FC236}">
              <a16:creationId xmlns:a16="http://schemas.microsoft.com/office/drawing/2014/main" id="{F6D0039C-1332-4EAB-9D20-A8B8BB0830A2}"/>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27" name="TextBox 2326">
          <a:extLst>
            <a:ext uri="{FF2B5EF4-FFF2-40B4-BE49-F238E27FC236}">
              <a16:creationId xmlns:a16="http://schemas.microsoft.com/office/drawing/2014/main" id="{4F04B764-D995-42A1-B3E1-EE1AFF1BB216}"/>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28" name="TextBox 2327">
          <a:extLst>
            <a:ext uri="{FF2B5EF4-FFF2-40B4-BE49-F238E27FC236}">
              <a16:creationId xmlns:a16="http://schemas.microsoft.com/office/drawing/2014/main" id="{0782FBA8-72A4-48BC-83D0-0C74ABD9BE6B}"/>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29" name="TextBox 2328">
          <a:extLst>
            <a:ext uri="{FF2B5EF4-FFF2-40B4-BE49-F238E27FC236}">
              <a16:creationId xmlns:a16="http://schemas.microsoft.com/office/drawing/2014/main" id="{F264ED2C-DF4F-457D-BC2E-F99FDC39C7C4}"/>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30" name="TextBox 2329">
          <a:extLst>
            <a:ext uri="{FF2B5EF4-FFF2-40B4-BE49-F238E27FC236}">
              <a16:creationId xmlns:a16="http://schemas.microsoft.com/office/drawing/2014/main" id="{D02C6310-2FDB-4BBB-828A-72254D99B508}"/>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31" name="TextBox 2330">
          <a:extLst>
            <a:ext uri="{FF2B5EF4-FFF2-40B4-BE49-F238E27FC236}">
              <a16:creationId xmlns:a16="http://schemas.microsoft.com/office/drawing/2014/main" id="{12741AC5-D2A6-4E9A-B110-C74BFEE158A5}"/>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32" name="TextBox 2331">
          <a:extLst>
            <a:ext uri="{FF2B5EF4-FFF2-40B4-BE49-F238E27FC236}">
              <a16:creationId xmlns:a16="http://schemas.microsoft.com/office/drawing/2014/main" id="{EA5923D1-DF99-4EBD-9FEE-5C162721694D}"/>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33" name="TextBox 2332">
          <a:extLst>
            <a:ext uri="{FF2B5EF4-FFF2-40B4-BE49-F238E27FC236}">
              <a16:creationId xmlns:a16="http://schemas.microsoft.com/office/drawing/2014/main" id="{61566CB5-C71D-43F0-AA59-28B20991921B}"/>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34" name="TextBox 2333">
          <a:extLst>
            <a:ext uri="{FF2B5EF4-FFF2-40B4-BE49-F238E27FC236}">
              <a16:creationId xmlns:a16="http://schemas.microsoft.com/office/drawing/2014/main" id="{DD4E6055-338F-4AEA-89AB-C9BA04B2DAD9}"/>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35" name="TextBox 2334">
          <a:extLst>
            <a:ext uri="{FF2B5EF4-FFF2-40B4-BE49-F238E27FC236}">
              <a16:creationId xmlns:a16="http://schemas.microsoft.com/office/drawing/2014/main" id="{4E752B30-92E1-4B29-9AE5-CEA04C803374}"/>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36" name="TextBox 2335">
          <a:extLst>
            <a:ext uri="{FF2B5EF4-FFF2-40B4-BE49-F238E27FC236}">
              <a16:creationId xmlns:a16="http://schemas.microsoft.com/office/drawing/2014/main" id="{223C579E-117D-4D80-A1AF-22C5EB5BAEFA}"/>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37" name="TextBox 2336">
          <a:extLst>
            <a:ext uri="{FF2B5EF4-FFF2-40B4-BE49-F238E27FC236}">
              <a16:creationId xmlns:a16="http://schemas.microsoft.com/office/drawing/2014/main" id="{41A16950-C3F9-4BAA-9FDC-122842FD508B}"/>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38" name="TextBox 2337">
          <a:extLst>
            <a:ext uri="{FF2B5EF4-FFF2-40B4-BE49-F238E27FC236}">
              <a16:creationId xmlns:a16="http://schemas.microsoft.com/office/drawing/2014/main" id="{C4071975-834B-4A06-9276-AABEFEE480ED}"/>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39" name="TextBox 2338">
          <a:extLst>
            <a:ext uri="{FF2B5EF4-FFF2-40B4-BE49-F238E27FC236}">
              <a16:creationId xmlns:a16="http://schemas.microsoft.com/office/drawing/2014/main" id="{73940590-71F1-4F83-BFA3-AE58EEF53CE0}"/>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40" name="TextBox 2339">
          <a:extLst>
            <a:ext uri="{FF2B5EF4-FFF2-40B4-BE49-F238E27FC236}">
              <a16:creationId xmlns:a16="http://schemas.microsoft.com/office/drawing/2014/main" id="{6C8E9A9B-E3D1-4D3E-9DE9-E787210931A2}"/>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41" name="TextBox 2340">
          <a:extLst>
            <a:ext uri="{FF2B5EF4-FFF2-40B4-BE49-F238E27FC236}">
              <a16:creationId xmlns:a16="http://schemas.microsoft.com/office/drawing/2014/main" id="{B593FCD4-4E37-4A1D-9A42-7F0792880477}"/>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42" name="TextBox 2341">
          <a:extLst>
            <a:ext uri="{FF2B5EF4-FFF2-40B4-BE49-F238E27FC236}">
              <a16:creationId xmlns:a16="http://schemas.microsoft.com/office/drawing/2014/main" id="{326A8AB9-6791-4339-86E8-F792CE2802C0}"/>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43" name="TextBox 2342">
          <a:extLst>
            <a:ext uri="{FF2B5EF4-FFF2-40B4-BE49-F238E27FC236}">
              <a16:creationId xmlns:a16="http://schemas.microsoft.com/office/drawing/2014/main" id="{8D79A517-6288-4587-BC23-D555BB329381}"/>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44" name="TextBox 2343">
          <a:extLst>
            <a:ext uri="{FF2B5EF4-FFF2-40B4-BE49-F238E27FC236}">
              <a16:creationId xmlns:a16="http://schemas.microsoft.com/office/drawing/2014/main" id="{61BE1F10-C293-4889-933F-2DF936C784A6}"/>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45" name="TextBox 2344">
          <a:extLst>
            <a:ext uri="{FF2B5EF4-FFF2-40B4-BE49-F238E27FC236}">
              <a16:creationId xmlns:a16="http://schemas.microsoft.com/office/drawing/2014/main" id="{C5321A16-4888-4BB7-9977-D193E8926699}"/>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46" name="TextBox 2345">
          <a:extLst>
            <a:ext uri="{FF2B5EF4-FFF2-40B4-BE49-F238E27FC236}">
              <a16:creationId xmlns:a16="http://schemas.microsoft.com/office/drawing/2014/main" id="{6625FAFE-7E7C-4CE4-A17E-70CD3F86E232}"/>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47" name="TextBox 2346">
          <a:extLst>
            <a:ext uri="{FF2B5EF4-FFF2-40B4-BE49-F238E27FC236}">
              <a16:creationId xmlns:a16="http://schemas.microsoft.com/office/drawing/2014/main" id="{B68A312F-990F-4B4E-8D4A-C998D09BAF45}"/>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48" name="TextBox 2347">
          <a:extLst>
            <a:ext uri="{FF2B5EF4-FFF2-40B4-BE49-F238E27FC236}">
              <a16:creationId xmlns:a16="http://schemas.microsoft.com/office/drawing/2014/main" id="{B6DD866C-1729-4292-9D8D-5907FFAB9AD5}"/>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49" name="TextBox 2348">
          <a:extLst>
            <a:ext uri="{FF2B5EF4-FFF2-40B4-BE49-F238E27FC236}">
              <a16:creationId xmlns:a16="http://schemas.microsoft.com/office/drawing/2014/main" id="{F7BC0145-6832-4D70-A47B-5A925350978D}"/>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50" name="TextBox 2349">
          <a:extLst>
            <a:ext uri="{FF2B5EF4-FFF2-40B4-BE49-F238E27FC236}">
              <a16:creationId xmlns:a16="http://schemas.microsoft.com/office/drawing/2014/main" id="{53B44011-BCBB-4724-A224-65C22C226160}"/>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51" name="TextBox 2350">
          <a:extLst>
            <a:ext uri="{FF2B5EF4-FFF2-40B4-BE49-F238E27FC236}">
              <a16:creationId xmlns:a16="http://schemas.microsoft.com/office/drawing/2014/main" id="{FD4C6029-A8A4-4E14-96B9-BD8146CADF52}"/>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52" name="TextBox 2351">
          <a:extLst>
            <a:ext uri="{FF2B5EF4-FFF2-40B4-BE49-F238E27FC236}">
              <a16:creationId xmlns:a16="http://schemas.microsoft.com/office/drawing/2014/main" id="{84E3E4A7-44A0-4EB3-A60D-3E9EA2AB2EC2}"/>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53" name="TextBox 2352">
          <a:extLst>
            <a:ext uri="{FF2B5EF4-FFF2-40B4-BE49-F238E27FC236}">
              <a16:creationId xmlns:a16="http://schemas.microsoft.com/office/drawing/2014/main" id="{B535E2A5-AC71-4B69-B6A0-E14958FAB78D}"/>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54" name="TextBox 2353">
          <a:extLst>
            <a:ext uri="{FF2B5EF4-FFF2-40B4-BE49-F238E27FC236}">
              <a16:creationId xmlns:a16="http://schemas.microsoft.com/office/drawing/2014/main" id="{06952757-A63A-49E2-A1E0-FF9A2073C540}"/>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55" name="TextBox 2354">
          <a:extLst>
            <a:ext uri="{FF2B5EF4-FFF2-40B4-BE49-F238E27FC236}">
              <a16:creationId xmlns:a16="http://schemas.microsoft.com/office/drawing/2014/main" id="{5AE78A2D-C7F2-4B6E-B4B2-7CDC8B511915}"/>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56" name="TextBox 2355">
          <a:extLst>
            <a:ext uri="{FF2B5EF4-FFF2-40B4-BE49-F238E27FC236}">
              <a16:creationId xmlns:a16="http://schemas.microsoft.com/office/drawing/2014/main" id="{7722F1F4-2DE4-4A03-82F1-5F837BB4771A}"/>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57" name="TextBox 2356">
          <a:extLst>
            <a:ext uri="{FF2B5EF4-FFF2-40B4-BE49-F238E27FC236}">
              <a16:creationId xmlns:a16="http://schemas.microsoft.com/office/drawing/2014/main" id="{BB502866-FDA8-486C-8F9F-2A4017A87DAB}"/>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58" name="TextBox 2357">
          <a:extLst>
            <a:ext uri="{FF2B5EF4-FFF2-40B4-BE49-F238E27FC236}">
              <a16:creationId xmlns:a16="http://schemas.microsoft.com/office/drawing/2014/main" id="{4337F147-99D0-488C-BBE3-95D015B04A5A}"/>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59" name="TextBox 2358">
          <a:extLst>
            <a:ext uri="{FF2B5EF4-FFF2-40B4-BE49-F238E27FC236}">
              <a16:creationId xmlns:a16="http://schemas.microsoft.com/office/drawing/2014/main" id="{8772F694-903C-410F-B4DD-3C84ABB313EC}"/>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60" name="TextBox 2359">
          <a:extLst>
            <a:ext uri="{FF2B5EF4-FFF2-40B4-BE49-F238E27FC236}">
              <a16:creationId xmlns:a16="http://schemas.microsoft.com/office/drawing/2014/main" id="{6D4EC43B-D856-4717-B70F-A236122E9A6E}"/>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51</xdr:row>
      <xdr:rowOff>0</xdr:rowOff>
    </xdr:from>
    <xdr:ext cx="65" cy="172227"/>
    <xdr:sp macro="" textlink="">
      <xdr:nvSpPr>
        <xdr:cNvPr id="2361" name="TextBox 2360">
          <a:extLst>
            <a:ext uri="{FF2B5EF4-FFF2-40B4-BE49-F238E27FC236}">
              <a16:creationId xmlns:a16="http://schemas.microsoft.com/office/drawing/2014/main" id="{07851A5B-B6A5-4EA4-89A7-BDD798292982}"/>
            </a:ext>
          </a:extLst>
        </xdr:cNvPr>
        <xdr:cNvSpPr txBox="1"/>
      </xdr:nvSpPr>
      <xdr:spPr>
        <a:xfrm>
          <a:off x="5760411" y="15361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62" name="TextBox 2361">
          <a:extLst>
            <a:ext uri="{FF2B5EF4-FFF2-40B4-BE49-F238E27FC236}">
              <a16:creationId xmlns:a16="http://schemas.microsoft.com/office/drawing/2014/main" id="{9ACBF823-EAAC-4743-B846-94369DC9F875}"/>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63" name="TextBox 2362">
          <a:extLst>
            <a:ext uri="{FF2B5EF4-FFF2-40B4-BE49-F238E27FC236}">
              <a16:creationId xmlns:a16="http://schemas.microsoft.com/office/drawing/2014/main" id="{807AB6EF-AB82-410A-B1E3-F3A6F869FF8E}"/>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64" name="TextBox 2363">
          <a:extLst>
            <a:ext uri="{FF2B5EF4-FFF2-40B4-BE49-F238E27FC236}">
              <a16:creationId xmlns:a16="http://schemas.microsoft.com/office/drawing/2014/main" id="{6338E76A-E80E-4218-B9ED-0C01A32D7845}"/>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65" name="TextBox 2364">
          <a:extLst>
            <a:ext uri="{FF2B5EF4-FFF2-40B4-BE49-F238E27FC236}">
              <a16:creationId xmlns:a16="http://schemas.microsoft.com/office/drawing/2014/main" id="{123F0E31-19E9-44BB-9A0D-58398426A948}"/>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66" name="TextBox 2365">
          <a:extLst>
            <a:ext uri="{FF2B5EF4-FFF2-40B4-BE49-F238E27FC236}">
              <a16:creationId xmlns:a16="http://schemas.microsoft.com/office/drawing/2014/main" id="{928200AB-8A8E-49F3-BCB3-26D571E06D50}"/>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67" name="TextBox 2366">
          <a:extLst>
            <a:ext uri="{FF2B5EF4-FFF2-40B4-BE49-F238E27FC236}">
              <a16:creationId xmlns:a16="http://schemas.microsoft.com/office/drawing/2014/main" id="{9E8B5CE5-8608-4BD9-8748-5CCDF83A7605}"/>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68" name="TextBox 2367">
          <a:extLst>
            <a:ext uri="{FF2B5EF4-FFF2-40B4-BE49-F238E27FC236}">
              <a16:creationId xmlns:a16="http://schemas.microsoft.com/office/drawing/2014/main" id="{88CDDC77-BE23-4513-99FD-39ADFEADDB41}"/>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69" name="TextBox 2368">
          <a:extLst>
            <a:ext uri="{FF2B5EF4-FFF2-40B4-BE49-F238E27FC236}">
              <a16:creationId xmlns:a16="http://schemas.microsoft.com/office/drawing/2014/main" id="{1448A1E0-0A57-4D50-B9F4-D0B89452A9D3}"/>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70" name="TextBox 2369">
          <a:extLst>
            <a:ext uri="{FF2B5EF4-FFF2-40B4-BE49-F238E27FC236}">
              <a16:creationId xmlns:a16="http://schemas.microsoft.com/office/drawing/2014/main" id="{A0E30175-7138-4B61-8722-E4F9054E9725}"/>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71" name="TextBox 2370">
          <a:extLst>
            <a:ext uri="{FF2B5EF4-FFF2-40B4-BE49-F238E27FC236}">
              <a16:creationId xmlns:a16="http://schemas.microsoft.com/office/drawing/2014/main" id="{7512A296-23D0-4846-839F-D64C6B1BA084}"/>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72" name="TextBox 2371">
          <a:extLst>
            <a:ext uri="{FF2B5EF4-FFF2-40B4-BE49-F238E27FC236}">
              <a16:creationId xmlns:a16="http://schemas.microsoft.com/office/drawing/2014/main" id="{8BAEAAB7-642B-4710-92A0-22E4E5DEBD13}"/>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73" name="TextBox 2372">
          <a:extLst>
            <a:ext uri="{FF2B5EF4-FFF2-40B4-BE49-F238E27FC236}">
              <a16:creationId xmlns:a16="http://schemas.microsoft.com/office/drawing/2014/main" id="{DEAF0935-5E52-4E69-91E4-F59ADC402179}"/>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74" name="TextBox 2373">
          <a:extLst>
            <a:ext uri="{FF2B5EF4-FFF2-40B4-BE49-F238E27FC236}">
              <a16:creationId xmlns:a16="http://schemas.microsoft.com/office/drawing/2014/main" id="{DF14FAE4-0F73-4C2F-AA6B-0978F37213A6}"/>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75" name="TextBox 2374">
          <a:extLst>
            <a:ext uri="{FF2B5EF4-FFF2-40B4-BE49-F238E27FC236}">
              <a16:creationId xmlns:a16="http://schemas.microsoft.com/office/drawing/2014/main" id="{3CE2A7AD-6693-4AC2-893A-2DD28B117764}"/>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76" name="TextBox 2375">
          <a:extLst>
            <a:ext uri="{FF2B5EF4-FFF2-40B4-BE49-F238E27FC236}">
              <a16:creationId xmlns:a16="http://schemas.microsoft.com/office/drawing/2014/main" id="{2B407761-DF38-4A0F-88CD-FC650B1A3FE8}"/>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77" name="TextBox 2376">
          <a:extLst>
            <a:ext uri="{FF2B5EF4-FFF2-40B4-BE49-F238E27FC236}">
              <a16:creationId xmlns:a16="http://schemas.microsoft.com/office/drawing/2014/main" id="{22D4493E-2194-495C-AA2C-3DB61079236E}"/>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78" name="TextBox 2377">
          <a:extLst>
            <a:ext uri="{FF2B5EF4-FFF2-40B4-BE49-F238E27FC236}">
              <a16:creationId xmlns:a16="http://schemas.microsoft.com/office/drawing/2014/main" id="{395CEB49-83AA-4710-8149-D362C1F0F51F}"/>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79" name="TextBox 2378">
          <a:extLst>
            <a:ext uri="{FF2B5EF4-FFF2-40B4-BE49-F238E27FC236}">
              <a16:creationId xmlns:a16="http://schemas.microsoft.com/office/drawing/2014/main" id="{70EABFCD-7760-42DB-B4D4-F186C28867D2}"/>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80" name="TextBox 2379">
          <a:extLst>
            <a:ext uri="{FF2B5EF4-FFF2-40B4-BE49-F238E27FC236}">
              <a16:creationId xmlns:a16="http://schemas.microsoft.com/office/drawing/2014/main" id="{E24CAA96-0D54-482D-9700-D0F8BF85DC6C}"/>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81" name="TextBox 2380">
          <a:extLst>
            <a:ext uri="{FF2B5EF4-FFF2-40B4-BE49-F238E27FC236}">
              <a16:creationId xmlns:a16="http://schemas.microsoft.com/office/drawing/2014/main" id="{8B2BF583-7AFA-4D13-A027-46647AC8F12E}"/>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82" name="TextBox 2381">
          <a:extLst>
            <a:ext uri="{FF2B5EF4-FFF2-40B4-BE49-F238E27FC236}">
              <a16:creationId xmlns:a16="http://schemas.microsoft.com/office/drawing/2014/main" id="{28658412-0967-43F3-8BD1-D3B9DE0D40BE}"/>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83" name="TextBox 2382">
          <a:extLst>
            <a:ext uri="{FF2B5EF4-FFF2-40B4-BE49-F238E27FC236}">
              <a16:creationId xmlns:a16="http://schemas.microsoft.com/office/drawing/2014/main" id="{6CE8E064-BAB6-423F-89A2-FFA3975467A2}"/>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84" name="TextBox 2383">
          <a:extLst>
            <a:ext uri="{FF2B5EF4-FFF2-40B4-BE49-F238E27FC236}">
              <a16:creationId xmlns:a16="http://schemas.microsoft.com/office/drawing/2014/main" id="{67D89284-1102-4615-9847-5FC4DA97DE89}"/>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85" name="TextBox 2384">
          <a:extLst>
            <a:ext uri="{FF2B5EF4-FFF2-40B4-BE49-F238E27FC236}">
              <a16:creationId xmlns:a16="http://schemas.microsoft.com/office/drawing/2014/main" id="{ECEF6DB7-E706-42E4-BA22-94982DC9B72E}"/>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86" name="TextBox 2385">
          <a:extLst>
            <a:ext uri="{FF2B5EF4-FFF2-40B4-BE49-F238E27FC236}">
              <a16:creationId xmlns:a16="http://schemas.microsoft.com/office/drawing/2014/main" id="{B51F4ABF-4C89-4B48-866B-88BAB3A64358}"/>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87" name="TextBox 2386">
          <a:extLst>
            <a:ext uri="{FF2B5EF4-FFF2-40B4-BE49-F238E27FC236}">
              <a16:creationId xmlns:a16="http://schemas.microsoft.com/office/drawing/2014/main" id="{3C1A4543-36F2-4C34-985A-0ACB3494714A}"/>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88" name="TextBox 2387">
          <a:extLst>
            <a:ext uri="{FF2B5EF4-FFF2-40B4-BE49-F238E27FC236}">
              <a16:creationId xmlns:a16="http://schemas.microsoft.com/office/drawing/2014/main" id="{20992A48-FDEC-466C-8259-2609B82203BF}"/>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89" name="TextBox 2388">
          <a:extLst>
            <a:ext uri="{FF2B5EF4-FFF2-40B4-BE49-F238E27FC236}">
              <a16:creationId xmlns:a16="http://schemas.microsoft.com/office/drawing/2014/main" id="{01679B79-E1EA-4B11-B1BE-3BE5BBE00785}"/>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90" name="TextBox 2389">
          <a:extLst>
            <a:ext uri="{FF2B5EF4-FFF2-40B4-BE49-F238E27FC236}">
              <a16:creationId xmlns:a16="http://schemas.microsoft.com/office/drawing/2014/main" id="{78CF12BF-1EBC-4F4A-B2F0-BBC61545F231}"/>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91" name="TextBox 2390">
          <a:extLst>
            <a:ext uri="{FF2B5EF4-FFF2-40B4-BE49-F238E27FC236}">
              <a16:creationId xmlns:a16="http://schemas.microsoft.com/office/drawing/2014/main" id="{17DA0591-EB1F-4FE4-BCB5-B1A4745F9E36}"/>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92" name="TextBox 2391">
          <a:extLst>
            <a:ext uri="{FF2B5EF4-FFF2-40B4-BE49-F238E27FC236}">
              <a16:creationId xmlns:a16="http://schemas.microsoft.com/office/drawing/2014/main" id="{A7B40F4C-6C23-4CB8-B9C2-6CAE7675A0DC}"/>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93" name="TextBox 2392">
          <a:extLst>
            <a:ext uri="{FF2B5EF4-FFF2-40B4-BE49-F238E27FC236}">
              <a16:creationId xmlns:a16="http://schemas.microsoft.com/office/drawing/2014/main" id="{07474027-1AC5-4C13-9D68-CB6D40B17B05}"/>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94" name="TextBox 2393">
          <a:extLst>
            <a:ext uri="{FF2B5EF4-FFF2-40B4-BE49-F238E27FC236}">
              <a16:creationId xmlns:a16="http://schemas.microsoft.com/office/drawing/2014/main" id="{11C1BA2B-E223-4483-A348-531BED39ACEE}"/>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95" name="TextBox 2394">
          <a:extLst>
            <a:ext uri="{FF2B5EF4-FFF2-40B4-BE49-F238E27FC236}">
              <a16:creationId xmlns:a16="http://schemas.microsoft.com/office/drawing/2014/main" id="{15A4DF06-B8D9-4B9D-B7C0-AF2791B5B77B}"/>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96" name="TextBox 2395">
          <a:extLst>
            <a:ext uri="{FF2B5EF4-FFF2-40B4-BE49-F238E27FC236}">
              <a16:creationId xmlns:a16="http://schemas.microsoft.com/office/drawing/2014/main" id="{BC788C92-3E77-41DF-9578-F8204C19C063}"/>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97" name="TextBox 2396">
          <a:extLst>
            <a:ext uri="{FF2B5EF4-FFF2-40B4-BE49-F238E27FC236}">
              <a16:creationId xmlns:a16="http://schemas.microsoft.com/office/drawing/2014/main" id="{FE09AC10-041E-4811-A8AA-1D4C23C264B9}"/>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98" name="TextBox 2397">
          <a:extLst>
            <a:ext uri="{FF2B5EF4-FFF2-40B4-BE49-F238E27FC236}">
              <a16:creationId xmlns:a16="http://schemas.microsoft.com/office/drawing/2014/main" id="{B6B6CB0C-2FA5-488A-B4B5-C7B925562F12}"/>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399" name="TextBox 2398">
          <a:extLst>
            <a:ext uri="{FF2B5EF4-FFF2-40B4-BE49-F238E27FC236}">
              <a16:creationId xmlns:a16="http://schemas.microsoft.com/office/drawing/2014/main" id="{509D8A4A-6FEF-4ACB-BF7B-C5EBD922E2AB}"/>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400" name="TextBox 2399">
          <a:extLst>
            <a:ext uri="{FF2B5EF4-FFF2-40B4-BE49-F238E27FC236}">
              <a16:creationId xmlns:a16="http://schemas.microsoft.com/office/drawing/2014/main" id="{D33C81D9-5A4F-4421-BF9B-7174E2FC2FF7}"/>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401" name="TextBox 2400">
          <a:extLst>
            <a:ext uri="{FF2B5EF4-FFF2-40B4-BE49-F238E27FC236}">
              <a16:creationId xmlns:a16="http://schemas.microsoft.com/office/drawing/2014/main" id="{80404DFE-3D46-47ED-B297-7B053E5F6221}"/>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402" name="TextBox 2401">
          <a:extLst>
            <a:ext uri="{FF2B5EF4-FFF2-40B4-BE49-F238E27FC236}">
              <a16:creationId xmlns:a16="http://schemas.microsoft.com/office/drawing/2014/main" id="{FC5403B0-AD53-453D-B047-AAA5056BA8FB}"/>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403" name="TextBox 2402">
          <a:extLst>
            <a:ext uri="{FF2B5EF4-FFF2-40B4-BE49-F238E27FC236}">
              <a16:creationId xmlns:a16="http://schemas.microsoft.com/office/drawing/2014/main" id="{D64683E5-4B77-4FC0-9C8C-2D436453F73D}"/>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404" name="TextBox 2403">
          <a:extLst>
            <a:ext uri="{FF2B5EF4-FFF2-40B4-BE49-F238E27FC236}">
              <a16:creationId xmlns:a16="http://schemas.microsoft.com/office/drawing/2014/main" id="{07F3EC24-1F48-4CAA-9AD1-F84C5729BC86}"/>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405" name="TextBox 2404">
          <a:extLst>
            <a:ext uri="{FF2B5EF4-FFF2-40B4-BE49-F238E27FC236}">
              <a16:creationId xmlns:a16="http://schemas.microsoft.com/office/drawing/2014/main" id="{C9F4BB52-DAE1-412B-8A1D-08AB9FCC2F1B}"/>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406" name="TextBox 2405">
          <a:extLst>
            <a:ext uri="{FF2B5EF4-FFF2-40B4-BE49-F238E27FC236}">
              <a16:creationId xmlns:a16="http://schemas.microsoft.com/office/drawing/2014/main" id="{276C82F5-679B-4454-8C11-804010A4A4AA}"/>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407" name="TextBox 2406">
          <a:extLst>
            <a:ext uri="{FF2B5EF4-FFF2-40B4-BE49-F238E27FC236}">
              <a16:creationId xmlns:a16="http://schemas.microsoft.com/office/drawing/2014/main" id="{9A57879B-8196-4CD9-9ACF-D18AE58CB006}"/>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408" name="TextBox 2407">
          <a:extLst>
            <a:ext uri="{FF2B5EF4-FFF2-40B4-BE49-F238E27FC236}">
              <a16:creationId xmlns:a16="http://schemas.microsoft.com/office/drawing/2014/main" id="{CC4284F2-7645-4E21-A57C-581304A94CBF}"/>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409" name="TextBox 2408">
          <a:extLst>
            <a:ext uri="{FF2B5EF4-FFF2-40B4-BE49-F238E27FC236}">
              <a16:creationId xmlns:a16="http://schemas.microsoft.com/office/drawing/2014/main" id="{81E9614F-BBA1-48ED-9CCB-5AFCB5C6A9A8}"/>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410" name="TextBox 2409">
          <a:extLst>
            <a:ext uri="{FF2B5EF4-FFF2-40B4-BE49-F238E27FC236}">
              <a16:creationId xmlns:a16="http://schemas.microsoft.com/office/drawing/2014/main" id="{633024F0-4517-4A06-A910-DD2E86172C4D}"/>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xdr:col>
      <xdr:colOff>2116</xdr:colOff>
      <xdr:row>45</xdr:row>
      <xdr:rowOff>0</xdr:rowOff>
    </xdr:from>
    <xdr:ext cx="65" cy="172227"/>
    <xdr:sp macro="" textlink="">
      <xdr:nvSpPr>
        <xdr:cNvPr id="2411" name="TextBox 2410">
          <a:extLst>
            <a:ext uri="{FF2B5EF4-FFF2-40B4-BE49-F238E27FC236}">
              <a16:creationId xmlns:a16="http://schemas.microsoft.com/office/drawing/2014/main" id="{C48B5EB5-365B-4C22-B0B4-63C76D003B0E}"/>
            </a:ext>
          </a:extLst>
        </xdr:cNvPr>
        <xdr:cNvSpPr txBox="1"/>
      </xdr:nvSpPr>
      <xdr:spPr>
        <a:xfrm>
          <a:off x="5760411" y="133696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lillian\Documents\EngineersEstimateFinal_AlignShift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00-Structures"/>
      <sheetName val="101-Structures"/>
      <sheetName val="102-Structures"/>
      <sheetName val="103-Structures"/>
      <sheetName val="104-Structures"/>
      <sheetName val="105-Structures"/>
      <sheetName val="106-Structures"/>
      <sheetName val="107-Structures"/>
      <sheetName val="108-Structures"/>
      <sheetName val="109-Structures"/>
      <sheetName val="110-Structures"/>
      <sheetName val="111-Structures"/>
      <sheetName val="112-Structures"/>
      <sheetName val="113-Structures"/>
      <sheetName val="114-Structures"/>
      <sheetName val="115-Structures"/>
      <sheetName val="116-Structures"/>
      <sheetName val="117-Structures"/>
      <sheetName val="118-Structures"/>
      <sheetName val="119-Structures"/>
      <sheetName val="200-Roadway"/>
      <sheetName val="200-Roadway (2)"/>
      <sheetName val="200-Roadway (3)"/>
      <sheetName val="200-Roadway (4)"/>
      <sheetName val="200-Roadway (5)"/>
      <sheetName val="300-Signing &amp; Pavement Markings"/>
      <sheetName val="300-Signing &amp; Pavement Mark (2)"/>
      <sheetName val="300-Signing &amp; Pavement Mark (3)"/>
      <sheetName val="300-Signing &amp; Pavement Mark (4)"/>
      <sheetName val="300-Signing &amp; Pavement Mark (5)"/>
      <sheetName val="400-Lighting"/>
      <sheetName val="400-Lighting (2)"/>
      <sheetName val="400-Lighting (3)"/>
      <sheetName val="400-Lighting (4)"/>
      <sheetName val="400-Lighting (5)"/>
      <sheetName val="500-Signalization"/>
      <sheetName val="500-Signalization (2)"/>
      <sheetName val="500-Signalization (3)"/>
      <sheetName val="500-Signalization (4)"/>
      <sheetName val="500-Signalization (5)"/>
      <sheetName val="550-ITS"/>
      <sheetName val="550-ITS (2)"/>
      <sheetName val="550-ITS (3)"/>
      <sheetName val="550-ITS (4)"/>
      <sheetName val="550-ITS (5)"/>
      <sheetName val="600-Landscape &amp; Peripherals"/>
      <sheetName val="600-Landscape &amp; Peripherals (2)"/>
      <sheetName val="600-Landscape &amp; Peripherals (3)"/>
      <sheetName val="600-Landscape &amp; Peripherals (4)"/>
      <sheetName val="600-Landscape &amp; Peripherals (5)"/>
      <sheetName val="700-Utilities"/>
      <sheetName val="700-Utilities (2)"/>
      <sheetName val="700-Utilities (3)"/>
      <sheetName val="700-Utilities (4)"/>
      <sheetName val="700-Utilities (5)"/>
      <sheetName val="800-Architectural"/>
      <sheetName val="800-Architectural (2)"/>
      <sheetName val="800-Architectural (3)"/>
      <sheetName val="800-Architectural (4)"/>
      <sheetName val="800-Architectural (5)"/>
      <sheetName val="900-Mass Transit"/>
      <sheetName val="900-Mass Transit (2)"/>
      <sheetName val="900-Mass Transit (3)"/>
      <sheetName val="900-Mass Transit (4)"/>
      <sheetName val="900-Mass Transit (5)"/>
      <sheetName val="1000-Invalid &amp; Other"/>
      <sheetName val="1000-Invalid &amp; Other (2)"/>
      <sheetName val="1000-Invalid &amp; Other (3)"/>
      <sheetName val="1000-Invalid &amp; Other (4)"/>
      <sheetName val="1000-Invalid &amp; Other (5)"/>
      <sheetName val="Instructions"/>
      <sheetName val="Data"/>
      <sheetName val="PayItem04"/>
      <sheetName val="PayItem"/>
      <sheetName val="PayItem07"/>
      <sheetName val="PayItem07 OLD"/>
      <sheetName val="PayItem2013"/>
      <sheetName val="Revision Hist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ow r="2">
          <cell r="A2">
            <v>0</v>
          </cell>
        </row>
        <row r="3">
          <cell r="A3" t="str">
            <v>0000100  1</v>
          </cell>
        </row>
        <row r="4">
          <cell r="A4" t="str">
            <v>0000100  2</v>
          </cell>
        </row>
        <row r="5">
          <cell r="A5" t="str">
            <v>0000100  3</v>
          </cell>
        </row>
        <row r="6">
          <cell r="A6" t="str">
            <v>0000100  4</v>
          </cell>
        </row>
        <row r="7">
          <cell r="A7" t="str">
            <v>0000100  5</v>
          </cell>
        </row>
        <row r="8">
          <cell r="A8" t="str">
            <v>0000100  6</v>
          </cell>
        </row>
        <row r="9">
          <cell r="A9" t="str">
            <v>0000100  7</v>
          </cell>
        </row>
        <row r="10">
          <cell r="A10" t="str">
            <v>0000100  8</v>
          </cell>
        </row>
        <row r="11">
          <cell r="A11" t="str">
            <v>0000100  9</v>
          </cell>
        </row>
        <row r="12">
          <cell r="A12" t="str">
            <v>0000100 10</v>
          </cell>
        </row>
        <row r="13">
          <cell r="A13" t="str">
            <v>0000200  1</v>
          </cell>
        </row>
        <row r="14">
          <cell r="A14" t="str">
            <v>0000200  2</v>
          </cell>
        </row>
        <row r="15">
          <cell r="A15" t="str">
            <v>0000200  3</v>
          </cell>
        </row>
        <row r="16">
          <cell r="A16" t="str">
            <v>0000200  4</v>
          </cell>
        </row>
        <row r="17">
          <cell r="A17" t="str">
            <v>0000200  5</v>
          </cell>
        </row>
        <row r="18">
          <cell r="A18" t="str">
            <v>0000200  6</v>
          </cell>
        </row>
        <row r="19">
          <cell r="A19" t="str">
            <v>0000200  7</v>
          </cell>
        </row>
        <row r="20">
          <cell r="A20" t="str">
            <v>0000200  8</v>
          </cell>
        </row>
        <row r="21">
          <cell r="A21" t="str">
            <v>0000200  9</v>
          </cell>
        </row>
        <row r="22">
          <cell r="A22" t="str">
            <v>0000200 10</v>
          </cell>
        </row>
        <row r="23">
          <cell r="A23" t="str">
            <v>0000300  1</v>
          </cell>
        </row>
        <row r="24">
          <cell r="A24" t="str">
            <v>0000300  2</v>
          </cell>
        </row>
        <row r="25">
          <cell r="A25" t="str">
            <v>0000300  3</v>
          </cell>
        </row>
        <row r="26">
          <cell r="A26" t="str">
            <v>0000300  4</v>
          </cell>
        </row>
        <row r="27">
          <cell r="A27" t="str">
            <v>0000300  5</v>
          </cell>
        </row>
        <row r="28">
          <cell r="A28" t="str">
            <v>0000300  6</v>
          </cell>
        </row>
        <row r="29">
          <cell r="A29" t="str">
            <v>0000300  7</v>
          </cell>
        </row>
        <row r="30">
          <cell r="A30" t="str">
            <v>0000300  8</v>
          </cell>
        </row>
        <row r="31">
          <cell r="A31" t="str">
            <v>0000300  9</v>
          </cell>
        </row>
        <row r="32">
          <cell r="A32" t="str">
            <v>0000300 10</v>
          </cell>
        </row>
        <row r="33">
          <cell r="A33" t="str">
            <v>0000400  1</v>
          </cell>
        </row>
        <row r="34">
          <cell r="A34" t="str">
            <v>0000400  2</v>
          </cell>
        </row>
        <row r="35">
          <cell r="A35" t="str">
            <v>0000400  3</v>
          </cell>
        </row>
        <row r="36">
          <cell r="A36" t="str">
            <v>0000400  4</v>
          </cell>
        </row>
        <row r="37">
          <cell r="A37" t="str">
            <v>0000400  5</v>
          </cell>
        </row>
        <row r="38">
          <cell r="A38" t="str">
            <v>0000400  6</v>
          </cell>
        </row>
        <row r="39">
          <cell r="A39" t="str">
            <v>0000400  7</v>
          </cell>
        </row>
        <row r="40">
          <cell r="A40" t="str">
            <v>0000400  8</v>
          </cell>
        </row>
        <row r="41">
          <cell r="A41" t="str">
            <v>0000400  9</v>
          </cell>
        </row>
        <row r="42">
          <cell r="A42" t="str">
            <v>0000400 10</v>
          </cell>
        </row>
        <row r="43">
          <cell r="A43" t="str">
            <v>0000500  1</v>
          </cell>
        </row>
        <row r="44">
          <cell r="A44" t="str">
            <v>0000500  2</v>
          </cell>
        </row>
        <row r="45">
          <cell r="A45" t="str">
            <v>0000500  3</v>
          </cell>
        </row>
        <row r="46">
          <cell r="A46" t="str">
            <v>0000500  4</v>
          </cell>
        </row>
        <row r="47">
          <cell r="A47" t="str">
            <v>0000500  5</v>
          </cell>
        </row>
        <row r="48">
          <cell r="A48" t="str">
            <v>0000500  6</v>
          </cell>
        </row>
        <row r="49">
          <cell r="A49" t="str">
            <v>0000500  7</v>
          </cell>
        </row>
        <row r="50">
          <cell r="A50" t="str">
            <v>0000500  8</v>
          </cell>
        </row>
        <row r="51">
          <cell r="A51" t="str">
            <v>0000500  9</v>
          </cell>
        </row>
        <row r="52">
          <cell r="A52" t="str">
            <v>0000500 10</v>
          </cell>
        </row>
        <row r="53">
          <cell r="A53" t="str">
            <v>0000600  1</v>
          </cell>
        </row>
        <row r="54">
          <cell r="A54" t="str">
            <v>0000600  2</v>
          </cell>
        </row>
        <row r="55">
          <cell r="A55" t="str">
            <v>0000600  3</v>
          </cell>
        </row>
        <row r="56">
          <cell r="A56" t="str">
            <v>0000600  4</v>
          </cell>
        </row>
        <row r="57">
          <cell r="A57" t="str">
            <v>0000600  5</v>
          </cell>
        </row>
        <row r="58">
          <cell r="A58" t="str">
            <v>0000600  6</v>
          </cell>
        </row>
        <row r="59">
          <cell r="A59" t="str">
            <v>0000600  7</v>
          </cell>
        </row>
        <row r="60">
          <cell r="A60" t="str">
            <v>0000600  8</v>
          </cell>
        </row>
        <row r="61">
          <cell r="A61" t="str">
            <v>0000600  9</v>
          </cell>
        </row>
        <row r="62">
          <cell r="A62" t="str">
            <v>0000600 10</v>
          </cell>
        </row>
        <row r="63">
          <cell r="A63" t="str">
            <v>0000600 11</v>
          </cell>
        </row>
        <row r="64">
          <cell r="A64" t="str">
            <v>0000600 12</v>
          </cell>
        </row>
        <row r="65">
          <cell r="A65" t="str">
            <v>0000600 13</v>
          </cell>
        </row>
        <row r="66">
          <cell r="A66" t="str">
            <v>0000600 14</v>
          </cell>
        </row>
        <row r="67">
          <cell r="A67" t="str">
            <v>0000600 15</v>
          </cell>
        </row>
        <row r="68">
          <cell r="A68" t="str">
            <v>0000600 16</v>
          </cell>
        </row>
        <row r="69">
          <cell r="A69" t="str">
            <v>0000600 17</v>
          </cell>
        </row>
        <row r="70">
          <cell r="A70" t="str">
            <v>0000600 18</v>
          </cell>
        </row>
        <row r="71">
          <cell r="A71" t="str">
            <v>0000600 19</v>
          </cell>
        </row>
        <row r="72">
          <cell r="A72" t="str">
            <v>0000600 20</v>
          </cell>
        </row>
        <row r="73">
          <cell r="A73" t="str">
            <v>0000600 21</v>
          </cell>
        </row>
        <row r="74">
          <cell r="A74" t="str">
            <v>0000600 22</v>
          </cell>
        </row>
        <row r="75">
          <cell r="A75" t="str">
            <v>0000600 23</v>
          </cell>
        </row>
        <row r="76">
          <cell r="A76" t="str">
            <v>0000600 24</v>
          </cell>
        </row>
        <row r="77">
          <cell r="A77" t="str">
            <v>0000600 25</v>
          </cell>
        </row>
        <row r="78">
          <cell r="A78" t="str">
            <v>0000700  1</v>
          </cell>
        </row>
        <row r="79">
          <cell r="A79" t="str">
            <v>0000700  2</v>
          </cell>
        </row>
        <row r="80">
          <cell r="A80" t="str">
            <v>0000700  3</v>
          </cell>
        </row>
        <row r="81">
          <cell r="A81" t="str">
            <v>0000700  4</v>
          </cell>
        </row>
        <row r="82">
          <cell r="A82" t="str">
            <v>0000700  5</v>
          </cell>
        </row>
        <row r="83">
          <cell r="A83" t="str">
            <v>0000700  6</v>
          </cell>
        </row>
        <row r="84">
          <cell r="A84" t="str">
            <v>0000700  7</v>
          </cell>
        </row>
        <row r="85">
          <cell r="A85" t="str">
            <v>0000700  8</v>
          </cell>
        </row>
        <row r="86">
          <cell r="A86" t="str">
            <v>0000700  9</v>
          </cell>
        </row>
        <row r="87">
          <cell r="A87" t="str">
            <v>0000700 10</v>
          </cell>
        </row>
        <row r="88">
          <cell r="A88" t="str">
            <v>0000700 11</v>
          </cell>
        </row>
        <row r="89">
          <cell r="A89" t="str">
            <v>0000700 12</v>
          </cell>
        </row>
        <row r="90">
          <cell r="A90" t="str">
            <v>0000700 13</v>
          </cell>
        </row>
        <row r="91">
          <cell r="A91" t="str">
            <v>0000700 14</v>
          </cell>
        </row>
        <row r="92">
          <cell r="A92" t="str">
            <v>0000700 15</v>
          </cell>
        </row>
        <row r="93">
          <cell r="A93" t="str">
            <v>0000700 16</v>
          </cell>
        </row>
        <row r="94">
          <cell r="A94" t="str">
            <v>0000700 17</v>
          </cell>
        </row>
        <row r="95">
          <cell r="A95" t="str">
            <v>0000700 18</v>
          </cell>
        </row>
        <row r="96">
          <cell r="A96" t="str">
            <v>0000700 19</v>
          </cell>
        </row>
        <row r="97">
          <cell r="A97" t="str">
            <v>0000700 20</v>
          </cell>
        </row>
        <row r="98">
          <cell r="A98" t="str">
            <v>0000900  1</v>
          </cell>
        </row>
        <row r="99">
          <cell r="A99" t="str">
            <v>0100  1 16</v>
          </cell>
        </row>
        <row r="100">
          <cell r="A100" t="str">
            <v>0101  1</v>
          </cell>
        </row>
        <row r="101">
          <cell r="A101" t="str">
            <v>0101  1100</v>
          </cell>
        </row>
        <row r="102">
          <cell r="A102" t="str">
            <v>0102  1</v>
          </cell>
        </row>
        <row r="103">
          <cell r="A103" t="str">
            <v>0102  1100</v>
          </cell>
        </row>
        <row r="104">
          <cell r="A104" t="str">
            <v>0102  2  1</v>
          </cell>
        </row>
        <row r="105">
          <cell r="A105" t="str">
            <v>0102  2  2</v>
          </cell>
        </row>
        <row r="106">
          <cell r="A106" t="str">
            <v>0102  2  3</v>
          </cell>
        </row>
        <row r="107">
          <cell r="A107" t="str">
            <v>0102  2  4</v>
          </cell>
        </row>
        <row r="108">
          <cell r="A108" t="str">
            <v>0102  2  5</v>
          </cell>
        </row>
        <row r="109">
          <cell r="A109" t="str">
            <v>0102  2  6</v>
          </cell>
        </row>
        <row r="110">
          <cell r="A110" t="str">
            <v>0102  2  7</v>
          </cell>
        </row>
        <row r="111">
          <cell r="A111" t="str">
            <v>0102  2  8</v>
          </cell>
        </row>
        <row r="112">
          <cell r="A112" t="str">
            <v>0102  2  9</v>
          </cell>
        </row>
        <row r="113">
          <cell r="A113" t="str">
            <v>0102  2 10</v>
          </cell>
        </row>
        <row r="114">
          <cell r="A114" t="str">
            <v>0102  2 11</v>
          </cell>
        </row>
        <row r="115">
          <cell r="A115" t="str">
            <v>0102  2 12</v>
          </cell>
        </row>
        <row r="116">
          <cell r="A116" t="str">
            <v>0102  2 13</v>
          </cell>
        </row>
        <row r="117">
          <cell r="A117" t="str">
            <v>0102  2 14</v>
          </cell>
        </row>
        <row r="118">
          <cell r="A118" t="str">
            <v>0102  2 15</v>
          </cell>
        </row>
        <row r="119">
          <cell r="A119" t="str">
            <v>0102  2 16</v>
          </cell>
        </row>
        <row r="120">
          <cell r="A120" t="str">
            <v>0102  2 17</v>
          </cell>
        </row>
        <row r="121">
          <cell r="A121" t="str">
            <v>0102  2 18</v>
          </cell>
        </row>
        <row r="122">
          <cell r="A122" t="str">
            <v>0102  2 19</v>
          </cell>
        </row>
        <row r="123">
          <cell r="A123" t="str">
            <v>0102  2 20</v>
          </cell>
        </row>
        <row r="124">
          <cell r="A124" t="str">
            <v>0102  2 21</v>
          </cell>
        </row>
        <row r="125">
          <cell r="A125" t="str">
            <v>0102  2 22</v>
          </cell>
        </row>
        <row r="126">
          <cell r="A126" t="str">
            <v>0102  2 23</v>
          </cell>
        </row>
        <row r="127">
          <cell r="A127" t="str">
            <v>0102  2 24</v>
          </cell>
        </row>
        <row r="128">
          <cell r="A128" t="str">
            <v>0102  2 25</v>
          </cell>
        </row>
        <row r="129">
          <cell r="A129" t="str">
            <v>0102  2 26</v>
          </cell>
        </row>
        <row r="130">
          <cell r="A130" t="str">
            <v>0102  2 27</v>
          </cell>
        </row>
        <row r="131">
          <cell r="A131" t="str">
            <v>0102  2 28</v>
          </cell>
        </row>
        <row r="132">
          <cell r="A132" t="str">
            <v>0102  2 29</v>
          </cell>
        </row>
        <row r="133">
          <cell r="A133" t="str">
            <v>0102  2 30</v>
          </cell>
        </row>
        <row r="134">
          <cell r="A134" t="str">
            <v>0102  2 99</v>
          </cell>
        </row>
        <row r="135">
          <cell r="A135" t="str">
            <v>0102  3</v>
          </cell>
        </row>
        <row r="136">
          <cell r="A136" t="str">
            <v>0102 10</v>
          </cell>
        </row>
        <row r="137">
          <cell r="A137" t="str">
            <v>0102 11</v>
          </cell>
        </row>
        <row r="138">
          <cell r="A138" t="str">
            <v>0102 14</v>
          </cell>
        </row>
        <row r="139">
          <cell r="A139" t="str">
            <v>0102 21</v>
          </cell>
        </row>
        <row r="140">
          <cell r="A140" t="str">
            <v>0102 22</v>
          </cell>
        </row>
        <row r="141">
          <cell r="A141" t="str">
            <v>0102 25  1</v>
          </cell>
        </row>
        <row r="142">
          <cell r="A142" t="str">
            <v>0102 60</v>
          </cell>
        </row>
        <row r="143">
          <cell r="A143" t="str">
            <v>0102 61</v>
          </cell>
        </row>
        <row r="144">
          <cell r="A144" t="str">
            <v>0102 62</v>
          </cell>
        </row>
        <row r="145">
          <cell r="A145" t="str">
            <v>0102 71 11</v>
          </cell>
        </row>
        <row r="146">
          <cell r="A146" t="str">
            <v>0102 71 12</v>
          </cell>
        </row>
        <row r="147">
          <cell r="A147" t="str">
            <v>0102 71 13</v>
          </cell>
        </row>
        <row r="148">
          <cell r="A148" t="str">
            <v>0102 71 14</v>
          </cell>
        </row>
        <row r="149">
          <cell r="A149" t="str">
            <v>0102 71 15</v>
          </cell>
        </row>
        <row r="150">
          <cell r="A150" t="str">
            <v>0102 71 16</v>
          </cell>
        </row>
        <row r="151">
          <cell r="A151" t="str">
            <v>0102 71 21</v>
          </cell>
        </row>
        <row r="152">
          <cell r="A152" t="str">
            <v>0102 71 22</v>
          </cell>
        </row>
        <row r="153">
          <cell r="A153" t="str">
            <v>0102 71 23</v>
          </cell>
        </row>
        <row r="154">
          <cell r="A154" t="str">
            <v>0102 71 24</v>
          </cell>
        </row>
        <row r="155">
          <cell r="A155" t="str">
            <v>0102 71 25</v>
          </cell>
        </row>
        <row r="156">
          <cell r="A156" t="str">
            <v>0102 71 26</v>
          </cell>
        </row>
        <row r="157">
          <cell r="A157" t="str">
            <v>0102 73</v>
          </cell>
        </row>
        <row r="158">
          <cell r="A158" t="str">
            <v>0102 74  1</v>
          </cell>
        </row>
        <row r="159">
          <cell r="A159" t="str">
            <v>0102 74  2</v>
          </cell>
        </row>
        <row r="160">
          <cell r="A160" t="str">
            <v>0102 74  5</v>
          </cell>
        </row>
        <row r="161">
          <cell r="A161" t="str">
            <v>0102 74  6</v>
          </cell>
        </row>
        <row r="162">
          <cell r="A162" t="str">
            <v>0102 74  7</v>
          </cell>
        </row>
        <row r="163">
          <cell r="A163" t="str">
            <v>0102 75  1</v>
          </cell>
        </row>
        <row r="164">
          <cell r="A164" t="str">
            <v>0102 75  2</v>
          </cell>
        </row>
        <row r="165">
          <cell r="A165" t="str">
            <v>0102 75  3</v>
          </cell>
        </row>
        <row r="166">
          <cell r="A166" t="str">
            <v>0102 75  4</v>
          </cell>
        </row>
        <row r="167">
          <cell r="A167" t="str">
            <v>0102 75  5</v>
          </cell>
        </row>
        <row r="168">
          <cell r="A168" t="str">
            <v>0102 76</v>
          </cell>
        </row>
        <row r="169">
          <cell r="A169" t="str">
            <v>0102 77</v>
          </cell>
        </row>
        <row r="170">
          <cell r="A170" t="str">
            <v>0102 78</v>
          </cell>
        </row>
        <row r="171">
          <cell r="A171" t="str">
            <v>0102 79</v>
          </cell>
        </row>
        <row r="172">
          <cell r="A172" t="str">
            <v>0102 81  3</v>
          </cell>
        </row>
        <row r="173">
          <cell r="A173" t="str">
            <v>0102 89  1</v>
          </cell>
        </row>
        <row r="174">
          <cell r="A174" t="str">
            <v>0102 89  7</v>
          </cell>
        </row>
        <row r="175">
          <cell r="A175" t="str">
            <v>0102 89 17</v>
          </cell>
        </row>
        <row r="176">
          <cell r="A176" t="str">
            <v>0102 94  1</v>
          </cell>
        </row>
        <row r="177">
          <cell r="A177" t="str">
            <v>0102 94 11</v>
          </cell>
        </row>
        <row r="178">
          <cell r="A178" t="str">
            <v>0102 98  2</v>
          </cell>
        </row>
        <row r="179">
          <cell r="A179" t="str">
            <v>0102 98 10</v>
          </cell>
        </row>
        <row r="180">
          <cell r="A180" t="str">
            <v>0102 99</v>
          </cell>
        </row>
        <row r="181">
          <cell r="A181" t="str">
            <v>0102 99  1</v>
          </cell>
        </row>
        <row r="182">
          <cell r="A182" t="str">
            <v>0102104</v>
          </cell>
        </row>
        <row r="183">
          <cell r="A183" t="str">
            <v>0102104  1</v>
          </cell>
        </row>
        <row r="184">
          <cell r="A184" t="str">
            <v>0102104  2</v>
          </cell>
        </row>
        <row r="185">
          <cell r="A185" t="str">
            <v>0102107  1</v>
          </cell>
        </row>
        <row r="186">
          <cell r="A186" t="str">
            <v>0102108</v>
          </cell>
        </row>
        <row r="187">
          <cell r="A187" t="str">
            <v>0102109</v>
          </cell>
        </row>
        <row r="188">
          <cell r="A188" t="str">
            <v>0102120</v>
          </cell>
        </row>
        <row r="189">
          <cell r="A189" t="str">
            <v>0102150  1</v>
          </cell>
        </row>
        <row r="190">
          <cell r="A190" t="str">
            <v>0102150  2</v>
          </cell>
        </row>
        <row r="191">
          <cell r="A191" t="str">
            <v>0102909</v>
          </cell>
        </row>
        <row r="192">
          <cell r="A192" t="str">
            <v>0102910</v>
          </cell>
        </row>
        <row r="193">
          <cell r="A193" t="str">
            <v>0102911  1</v>
          </cell>
        </row>
        <row r="194">
          <cell r="A194" t="str">
            <v>0102911  2</v>
          </cell>
        </row>
        <row r="195">
          <cell r="A195" t="str">
            <v>0102911  3</v>
          </cell>
        </row>
        <row r="196">
          <cell r="A196" t="str">
            <v>0102912  1</v>
          </cell>
        </row>
        <row r="197">
          <cell r="A197" t="str">
            <v>0102912  2</v>
          </cell>
        </row>
        <row r="198">
          <cell r="A198" t="str">
            <v>0102912  3</v>
          </cell>
        </row>
        <row r="199">
          <cell r="A199" t="str">
            <v>0103  1  7</v>
          </cell>
        </row>
        <row r="200">
          <cell r="A200" t="str">
            <v>0103  1 11</v>
          </cell>
        </row>
        <row r="201">
          <cell r="A201" t="str">
            <v>0103  1 12</v>
          </cell>
        </row>
        <row r="202">
          <cell r="A202" t="str">
            <v>0103  1 13</v>
          </cell>
        </row>
        <row r="203">
          <cell r="A203" t="str">
            <v>0103  1 14</v>
          </cell>
        </row>
        <row r="204">
          <cell r="A204" t="str">
            <v>0103  1 15</v>
          </cell>
        </row>
        <row r="205">
          <cell r="A205" t="str">
            <v>0103  1 16</v>
          </cell>
        </row>
        <row r="206">
          <cell r="A206" t="str">
            <v>0103  1 17</v>
          </cell>
        </row>
        <row r="207">
          <cell r="A207" t="str">
            <v>0103  1 18</v>
          </cell>
        </row>
        <row r="208">
          <cell r="A208" t="str">
            <v>0103  1 19</v>
          </cell>
        </row>
        <row r="209">
          <cell r="A209" t="str">
            <v>0103  1 20</v>
          </cell>
        </row>
        <row r="210">
          <cell r="A210" t="str">
            <v>0103  1 21</v>
          </cell>
        </row>
        <row r="211">
          <cell r="A211" t="str">
            <v>0103  2  1</v>
          </cell>
        </row>
        <row r="212">
          <cell r="A212" t="str">
            <v>0103  2  2</v>
          </cell>
        </row>
        <row r="213">
          <cell r="A213" t="str">
            <v>0103  2  3</v>
          </cell>
        </row>
        <row r="214">
          <cell r="A214" t="str">
            <v>0103  3  3</v>
          </cell>
        </row>
        <row r="215">
          <cell r="A215" t="str">
            <v>0104  1</v>
          </cell>
        </row>
        <row r="216">
          <cell r="A216" t="str">
            <v>0104  4</v>
          </cell>
        </row>
        <row r="217">
          <cell r="A217" t="str">
            <v>0104  5</v>
          </cell>
        </row>
        <row r="218">
          <cell r="A218" t="str">
            <v>0104  6</v>
          </cell>
        </row>
        <row r="219">
          <cell r="A219" t="str">
            <v>0104  7</v>
          </cell>
        </row>
        <row r="220">
          <cell r="A220" t="str">
            <v>0104  9</v>
          </cell>
        </row>
        <row r="221">
          <cell r="A221" t="str">
            <v>0104 10  1</v>
          </cell>
        </row>
        <row r="222">
          <cell r="A222" t="str">
            <v>0104 10  2</v>
          </cell>
        </row>
        <row r="223">
          <cell r="A223" t="str">
            <v>0104 10  3</v>
          </cell>
        </row>
        <row r="224">
          <cell r="A224" t="str">
            <v>0104 11</v>
          </cell>
        </row>
        <row r="225">
          <cell r="A225" t="str">
            <v>0104 11  1</v>
          </cell>
        </row>
        <row r="226">
          <cell r="A226" t="str">
            <v>0104 12</v>
          </cell>
        </row>
        <row r="227">
          <cell r="A227" t="str">
            <v>0104 13  1</v>
          </cell>
        </row>
        <row r="228">
          <cell r="A228" t="str">
            <v>0104 13  2</v>
          </cell>
        </row>
        <row r="229">
          <cell r="A229" t="str">
            <v>0104 15</v>
          </cell>
        </row>
        <row r="230">
          <cell r="A230" t="str">
            <v>0104 16</v>
          </cell>
        </row>
        <row r="231">
          <cell r="A231" t="str">
            <v>0104 17</v>
          </cell>
        </row>
        <row r="232">
          <cell r="A232" t="str">
            <v>0104 18</v>
          </cell>
        </row>
        <row r="233">
          <cell r="A233" t="str">
            <v>0104 19</v>
          </cell>
        </row>
        <row r="234">
          <cell r="A234" t="str">
            <v>0104 20</v>
          </cell>
        </row>
        <row r="235">
          <cell r="A235" t="str">
            <v>0104 20 10</v>
          </cell>
        </row>
        <row r="236">
          <cell r="A236" t="str">
            <v>0104 75</v>
          </cell>
        </row>
        <row r="237">
          <cell r="A237" t="str">
            <v>0107  1</v>
          </cell>
        </row>
        <row r="238">
          <cell r="A238" t="str">
            <v>0107  2</v>
          </cell>
        </row>
        <row r="239">
          <cell r="A239" t="str">
            <v>0108  1</v>
          </cell>
        </row>
        <row r="240">
          <cell r="A240" t="str">
            <v>0108  2</v>
          </cell>
        </row>
        <row r="241">
          <cell r="A241" t="str">
            <v>0108  3</v>
          </cell>
        </row>
        <row r="242">
          <cell r="A242" t="str">
            <v>0109 71  1</v>
          </cell>
        </row>
        <row r="243">
          <cell r="A243" t="str">
            <v>0109 71  2</v>
          </cell>
        </row>
        <row r="244">
          <cell r="A244" t="str">
            <v>0109 71  3</v>
          </cell>
        </row>
        <row r="245">
          <cell r="A245" t="str">
            <v>0109 71  4</v>
          </cell>
        </row>
        <row r="246">
          <cell r="A246" t="str">
            <v>0109 71  5</v>
          </cell>
        </row>
        <row r="247">
          <cell r="A247" t="str">
            <v>0109 71 10</v>
          </cell>
        </row>
        <row r="248">
          <cell r="A248" t="str">
            <v>0109 71 11</v>
          </cell>
        </row>
        <row r="249">
          <cell r="A249" t="str">
            <v>0109 71 12</v>
          </cell>
        </row>
        <row r="250">
          <cell r="A250" t="str">
            <v>0109 71 13</v>
          </cell>
        </row>
        <row r="251">
          <cell r="A251" t="str">
            <v>0109 71 14</v>
          </cell>
        </row>
        <row r="252">
          <cell r="A252" t="str">
            <v>0109 71 15</v>
          </cell>
        </row>
        <row r="253">
          <cell r="A253" t="str">
            <v>0109 71 16</v>
          </cell>
        </row>
        <row r="254">
          <cell r="A254" t="str">
            <v>0109 71 17</v>
          </cell>
        </row>
        <row r="255">
          <cell r="A255" t="str">
            <v>0109 71 18</v>
          </cell>
        </row>
        <row r="256">
          <cell r="A256" t="str">
            <v>0110  1  1</v>
          </cell>
        </row>
        <row r="257">
          <cell r="A257" t="str">
            <v>0110  2  1</v>
          </cell>
        </row>
        <row r="258">
          <cell r="A258" t="str">
            <v>0110  2  2</v>
          </cell>
        </row>
        <row r="259">
          <cell r="A259" t="str">
            <v>0110  2  3</v>
          </cell>
        </row>
        <row r="260">
          <cell r="A260" t="str">
            <v>0110  3</v>
          </cell>
        </row>
        <row r="261">
          <cell r="A261" t="str">
            <v>0110  3  1</v>
          </cell>
        </row>
        <row r="262">
          <cell r="A262" t="str">
            <v>0110  3  2</v>
          </cell>
        </row>
        <row r="263">
          <cell r="A263" t="str">
            <v>0110  3  3</v>
          </cell>
        </row>
        <row r="264">
          <cell r="A264" t="str">
            <v>0110  3  4</v>
          </cell>
        </row>
        <row r="265">
          <cell r="A265" t="str">
            <v>0110  3  5</v>
          </cell>
        </row>
        <row r="266">
          <cell r="A266" t="str">
            <v>0110  3  6</v>
          </cell>
        </row>
        <row r="267">
          <cell r="A267" t="str">
            <v>0110  3  7</v>
          </cell>
        </row>
        <row r="268">
          <cell r="A268" t="str">
            <v>0110  3  8</v>
          </cell>
        </row>
        <row r="269">
          <cell r="A269" t="str">
            <v>0110  4</v>
          </cell>
        </row>
        <row r="270">
          <cell r="A270" t="str">
            <v>0110  4  1</v>
          </cell>
        </row>
        <row r="271">
          <cell r="A271" t="str">
            <v>0110  4  2</v>
          </cell>
        </row>
        <row r="272">
          <cell r="A272" t="str">
            <v>0110  4  3</v>
          </cell>
        </row>
        <row r="273">
          <cell r="A273" t="str">
            <v>0110  4  4</v>
          </cell>
        </row>
        <row r="274">
          <cell r="A274" t="str">
            <v>0110  4  5</v>
          </cell>
        </row>
        <row r="275">
          <cell r="A275" t="str">
            <v>0110  4  6</v>
          </cell>
        </row>
        <row r="276">
          <cell r="A276" t="str">
            <v>0110  4  7</v>
          </cell>
        </row>
        <row r="277">
          <cell r="A277" t="str">
            <v>0110  4 10</v>
          </cell>
        </row>
        <row r="278">
          <cell r="A278" t="str">
            <v>0110  4 11</v>
          </cell>
        </row>
        <row r="279">
          <cell r="A279" t="str">
            <v>0110  4 12</v>
          </cell>
        </row>
        <row r="280">
          <cell r="A280" t="str">
            <v>0110  4 13</v>
          </cell>
        </row>
        <row r="281">
          <cell r="A281" t="str">
            <v>0110  4 15</v>
          </cell>
        </row>
        <row r="282">
          <cell r="A282" t="str">
            <v>0110  4 16</v>
          </cell>
        </row>
        <row r="283">
          <cell r="A283" t="str">
            <v>0110  4 17</v>
          </cell>
        </row>
        <row r="284">
          <cell r="A284" t="str">
            <v>0110  5</v>
          </cell>
        </row>
        <row r="285">
          <cell r="A285" t="str">
            <v>0110  6</v>
          </cell>
        </row>
        <row r="286">
          <cell r="A286" t="str">
            <v>0110  7  1</v>
          </cell>
        </row>
        <row r="287">
          <cell r="A287" t="str">
            <v>0110  8</v>
          </cell>
        </row>
        <row r="288">
          <cell r="A288" t="str">
            <v>0110  8  1</v>
          </cell>
        </row>
        <row r="289">
          <cell r="A289" t="str">
            <v>0110  8  2</v>
          </cell>
        </row>
        <row r="290">
          <cell r="A290" t="str">
            <v>0110 12  1</v>
          </cell>
        </row>
        <row r="291">
          <cell r="A291" t="str">
            <v>0110 15</v>
          </cell>
        </row>
        <row r="292">
          <cell r="A292" t="str">
            <v>0110 15  1</v>
          </cell>
        </row>
        <row r="293">
          <cell r="A293" t="str">
            <v>0110 15  2</v>
          </cell>
        </row>
        <row r="294">
          <cell r="A294" t="str">
            <v>0110 15  4</v>
          </cell>
        </row>
        <row r="295">
          <cell r="A295" t="str">
            <v>0110 20  1</v>
          </cell>
        </row>
        <row r="296">
          <cell r="A296" t="str">
            <v>0110 20  2</v>
          </cell>
        </row>
        <row r="297">
          <cell r="A297" t="str">
            <v>0110 20  3</v>
          </cell>
        </row>
        <row r="298">
          <cell r="A298" t="str">
            <v>0110 25  1</v>
          </cell>
        </row>
        <row r="299">
          <cell r="A299" t="str">
            <v>0110 71  1</v>
          </cell>
        </row>
        <row r="300">
          <cell r="A300" t="str">
            <v>0110 73</v>
          </cell>
        </row>
        <row r="301">
          <cell r="A301" t="str">
            <v>0110 82</v>
          </cell>
        </row>
        <row r="302">
          <cell r="A302" t="str">
            <v>0110 84</v>
          </cell>
        </row>
        <row r="303">
          <cell r="A303" t="str">
            <v>0110 85</v>
          </cell>
        </row>
        <row r="304">
          <cell r="A304" t="str">
            <v>0110 86</v>
          </cell>
        </row>
        <row r="305">
          <cell r="A305" t="str">
            <v>0119 70  1</v>
          </cell>
        </row>
        <row r="306">
          <cell r="A306" t="str">
            <v>0119 70  2</v>
          </cell>
        </row>
        <row r="307">
          <cell r="A307" t="str">
            <v>0120  1</v>
          </cell>
        </row>
        <row r="308">
          <cell r="A308" t="str">
            <v>0120  1900</v>
          </cell>
        </row>
        <row r="309">
          <cell r="A309" t="str">
            <v>0120  2  2</v>
          </cell>
        </row>
        <row r="310">
          <cell r="A310" t="str">
            <v>0120  3</v>
          </cell>
        </row>
        <row r="311">
          <cell r="A311" t="str">
            <v>0120  4</v>
          </cell>
        </row>
        <row r="312">
          <cell r="A312" t="str">
            <v>0120  4900</v>
          </cell>
        </row>
        <row r="313">
          <cell r="A313" t="str">
            <v>0120  5</v>
          </cell>
        </row>
        <row r="314">
          <cell r="A314" t="str">
            <v>0120  6</v>
          </cell>
        </row>
        <row r="315">
          <cell r="A315" t="str">
            <v>0120  6900</v>
          </cell>
        </row>
        <row r="316">
          <cell r="A316" t="str">
            <v>0120  9  1</v>
          </cell>
        </row>
        <row r="317">
          <cell r="A317" t="str">
            <v>0120  9  2</v>
          </cell>
        </row>
        <row r="318">
          <cell r="A318" t="str">
            <v>0120  9  3</v>
          </cell>
        </row>
        <row r="319">
          <cell r="A319" t="str">
            <v>0120 10 11</v>
          </cell>
        </row>
        <row r="320">
          <cell r="A320" t="str">
            <v>0120 10 12</v>
          </cell>
        </row>
        <row r="321">
          <cell r="A321" t="str">
            <v>0120 10 13</v>
          </cell>
        </row>
        <row r="322">
          <cell r="A322" t="str">
            <v>0120 10 21</v>
          </cell>
        </row>
        <row r="323">
          <cell r="A323" t="str">
            <v>0120 10 22</v>
          </cell>
        </row>
        <row r="324">
          <cell r="A324" t="str">
            <v>0120 10 23</v>
          </cell>
        </row>
        <row r="325">
          <cell r="A325" t="str">
            <v>0120 11</v>
          </cell>
        </row>
        <row r="326">
          <cell r="A326" t="str">
            <v>0120 71</v>
          </cell>
        </row>
        <row r="327">
          <cell r="A327" t="str">
            <v>0120 72</v>
          </cell>
        </row>
        <row r="328">
          <cell r="A328" t="str">
            <v>0120 72  1</v>
          </cell>
        </row>
        <row r="329">
          <cell r="A329" t="str">
            <v>0120 73</v>
          </cell>
        </row>
        <row r="330">
          <cell r="A330" t="str">
            <v>0120 74</v>
          </cell>
        </row>
        <row r="331">
          <cell r="A331" t="str">
            <v>0120 75  1</v>
          </cell>
        </row>
        <row r="332">
          <cell r="A332" t="str">
            <v>0120 75  2</v>
          </cell>
        </row>
        <row r="333">
          <cell r="A333" t="str">
            <v>0120 76  1</v>
          </cell>
        </row>
        <row r="334">
          <cell r="A334" t="str">
            <v>0120 98 10</v>
          </cell>
        </row>
        <row r="335">
          <cell r="A335" t="str">
            <v>0121 70</v>
          </cell>
        </row>
        <row r="336">
          <cell r="A336" t="str">
            <v>0121 70  1</v>
          </cell>
        </row>
        <row r="337">
          <cell r="A337" t="str">
            <v>0122 71</v>
          </cell>
        </row>
        <row r="338">
          <cell r="A338" t="str">
            <v>0125  1</v>
          </cell>
        </row>
        <row r="339">
          <cell r="A339" t="str">
            <v>0125  3</v>
          </cell>
        </row>
        <row r="340">
          <cell r="A340" t="str">
            <v>0129  1  1</v>
          </cell>
        </row>
        <row r="341">
          <cell r="A341" t="str">
            <v>0129  1  2</v>
          </cell>
        </row>
        <row r="342">
          <cell r="A342" t="str">
            <v>0129  1  3</v>
          </cell>
        </row>
        <row r="343">
          <cell r="A343" t="str">
            <v>0129  1  4</v>
          </cell>
        </row>
        <row r="344">
          <cell r="A344" t="str">
            <v>0129  1  5</v>
          </cell>
        </row>
        <row r="345">
          <cell r="A345" t="str">
            <v>0129  1  6</v>
          </cell>
        </row>
        <row r="346">
          <cell r="A346" t="str">
            <v>0129  1 11</v>
          </cell>
        </row>
        <row r="347">
          <cell r="A347" t="str">
            <v>0129  1 12</v>
          </cell>
        </row>
        <row r="348">
          <cell r="A348" t="str">
            <v>0129  1 13</v>
          </cell>
        </row>
        <row r="349">
          <cell r="A349" t="str">
            <v>0129  1 21</v>
          </cell>
        </row>
        <row r="350">
          <cell r="A350" t="str">
            <v>0129  1 22</v>
          </cell>
        </row>
        <row r="351">
          <cell r="A351" t="str">
            <v>0129  1 31</v>
          </cell>
        </row>
        <row r="352">
          <cell r="A352" t="str">
            <v>0129  1 32</v>
          </cell>
        </row>
        <row r="353">
          <cell r="A353" t="str">
            <v>0129  1 33</v>
          </cell>
        </row>
        <row r="354">
          <cell r="A354" t="str">
            <v>0129  1 34</v>
          </cell>
        </row>
        <row r="355">
          <cell r="A355" t="str">
            <v>0129  1 35</v>
          </cell>
        </row>
        <row r="356">
          <cell r="A356" t="str">
            <v>0129  1 36</v>
          </cell>
        </row>
        <row r="357">
          <cell r="A357" t="str">
            <v>0129  1 50</v>
          </cell>
        </row>
        <row r="358">
          <cell r="A358" t="str">
            <v>0129  1 51</v>
          </cell>
        </row>
        <row r="359">
          <cell r="A359" t="str">
            <v>0129  1 52</v>
          </cell>
        </row>
        <row r="360">
          <cell r="A360" t="str">
            <v>0141 70</v>
          </cell>
        </row>
        <row r="361">
          <cell r="A361" t="str">
            <v>0141 71  1</v>
          </cell>
        </row>
        <row r="362">
          <cell r="A362" t="str">
            <v>0141 72  1</v>
          </cell>
        </row>
        <row r="363">
          <cell r="A363" t="str">
            <v>0142 70</v>
          </cell>
        </row>
        <row r="364">
          <cell r="A364" t="str">
            <v>0144  1  1</v>
          </cell>
        </row>
        <row r="365">
          <cell r="A365" t="str">
            <v>0144 71  1</v>
          </cell>
        </row>
        <row r="366">
          <cell r="A366" t="str">
            <v>0144 71  2</v>
          </cell>
        </row>
        <row r="367">
          <cell r="A367" t="str">
            <v>0144 72</v>
          </cell>
        </row>
        <row r="368">
          <cell r="A368" t="str">
            <v>0144 74  1</v>
          </cell>
        </row>
        <row r="369">
          <cell r="A369" t="str">
            <v>0144 74  2</v>
          </cell>
        </row>
        <row r="370">
          <cell r="A370" t="str">
            <v>0145  1</v>
          </cell>
        </row>
        <row r="371">
          <cell r="A371" t="str">
            <v>0145  2</v>
          </cell>
        </row>
        <row r="372">
          <cell r="A372" t="str">
            <v>0145 71</v>
          </cell>
        </row>
        <row r="373">
          <cell r="A373" t="str">
            <v>0145 71  2</v>
          </cell>
        </row>
        <row r="374">
          <cell r="A374" t="str">
            <v>0145 72</v>
          </cell>
        </row>
        <row r="375">
          <cell r="A375" t="str">
            <v>0160  4</v>
          </cell>
        </row>
        <row r="376">
          <cell r="A376" t="str">
            <v>0160  4900</v>
          </cell>
        </row>
        <row r="377">
          <cell r="A377" t="str">
            <v>0160  6</v>
          </cell>
        </row>
        <row r="378">
          <cell r="A378" t="str">
            <v>0162  1 11</v>
          </cell>
        </row>
        <row r="379">
          <cell r="A379" t="str">
            <v>0162  1 12</v>
          </cell>
        </row>
        <row r="380">
          <cell r="A380" t="str">
            <v>0162  1 21</v>
          </cell>
        </row>
        <row r="381">
          <cell r="A381" t="str">
            <v>0162  1 33</v>
          </cell>
        </row>
        <row r="382">
          <cell r="A382" t="str">
            <v>0165 70</v>
          </cell>
        </row>
        <row r="383">
          <cell r="A383" t="str">
            <v>0165 71</v>
          </cell>
        </row>
        <row r="384">
          <cell r="A384" t="str">
            <v>0173 71</v>
          </cell>
        </row>
        <row r="385">
          <cell r="A385" t="str">
            <v>0173 76</v>
          </cell>
        </row>
        <row r="386">
          <cell r="A386" t="str">
            <v>0173 77  1</v>
          </cell>
        </row>
        <row r="387">
          <cell r="A387" t="str">
            <v>0173 77  2</v>
          </cell>
        </row>
        <row r="388">
          <cell r="A388" t="str">
            <v>0173 77  3</v>
          </cell>
        </row>
        <row r="389">
          <cell r="A389" t="str">
            <v>0173 78  1</v>
          </cell>
        </row>
        <row r="390">
          <cell r="A390" t="str">
            <v>0173 78  2</v>
          </cell>
        </row>
        <row r="391">
          <cell r="A391" t="str">
            <v>0173 78  3</v>
          </cell>
        </row>
        <row r="392">
          <cell r="A392" t="str">
            <v>0173 79  1</v>
          </cell>
        </row>
        <row r="393">
          <cell r="A393" t="str">
            <v>0173 79  2</v>
          </cell>
        </row>
        <row r="394">
          <cell r="A394" t="str">
            <v>0173 79  3</v>
          </cell>
        </row>
        <row r="395">
          <cell r="A395" t="str">
            <v>0173 79  4</v>
          </cell>
        </row>
        <row r="396">
          <cell r="A396" t="str">
            <v>0173 79  5</v>
          </cell>
        </row>
        <row r="397">
          <cell r="A397" t="str">
            <v>0173 79  6</v>
          </cell>
        </row>
        <row r="398">
          <cell r="A398" t="str">
            <v>0175  1</v>
          </cell>
        </row>
        <row r="399">
          <cell r="A399" t="str">
            <v>0180 72</v>
          </cell>
        </row>
        <row r="400">
          <cell r="A400" t="str">
            <v>0210  1  1</v>
          </cell>
        </row>
        <row r="401">
          <cell r="A401" t="str">
            <v>0210  1  8</v>
          </cell>
        </row>
        <row r="402">
          <cell r="A402" t="str">
            <v>0210  1  9</v>
          </cell>
        </row>
        <row r="403">
          <cell r="A403" t="str">
            <v>0210  2</v>
          </cell>
        </row>
        <row r="404">
          <cell r="A404" t="str">
            <v>0285701</v>
          </cell>
        </row>
        <row r="405">
          <cell r="A405" t="str">
            <v>0285701900</v>
          </cell>
        </row>
        <row r="406">
          <cell r="A406" t="str">
            <v>0285702</v>
          </cell>
        </row>
        <row r="407">
          <cell r="A407" t="str">
            <v>0285703</v>
          </cell>
        </row>
        <row r="408">
          <cell r="A408" t="str">
            <v>0285704</v>
          </cell>
        </row>
        <row r="409">
          <cell r="A409" t="str">
            <v>0285705</v>
          </cell>
        </row>
        <row r="410">
          <cell r="A410" t="str">
            <v>0285706</v>
          </cell>
        </row>
        <row r="411">
          <cell r="A411" t="str">
            <v>0285707</v>
          </cell>
        </row>
        <row r="412">
          <cell r="A412" t="str">
            <v>0285708</v>
          </cell>
        </row>
        <row r="413">
          <cell r="A413" t="str">
            <v>0285709</v>
          </cell>
        </row>
        <row r="414">
          <cell r="A414" t="str">
            <v>0285709900</v>
          </cell>
        </row>
        <row r="415">
          <cell r="A415" t="str">
            <v>0285710</v>
          </cell>
        </row>
        <row r="416">
          <cell r="A416" t="str">
            <v>0285711</v>
          </cell>
        </row>
        <row r="417">
          <cell r="A417" t="str">
            <v>0285712</v>
          </cell>
        </row>
        <row r="418">
          <cell r="A418" t="str">
            <v>0285713</v>
          </cell>
        </row>
        <row r="419">
          <cell r="A419" t="str">
            <v>0285714</v>
          </cell>
        </row>
        <row r="420">
          <cell r="A420" t="str">
            <v>0285715</v>
          </cell>
        </row>
        <row r="421">
          <cell r="A421" t="str">
            <v>0285720</v>
          </cell>
        </row>
        <row r="422">
          <cell r="A422" t="str">
            <v>0285721</v>
          </cell>
        </row>
        <row r="423">
          <cell r="A423" t="str">
            <v>0285722</v>
          </cell>
        </row>
        <row r="424">
          <cell r="A424" t="str">
            <v>0285724</v>
          </cell>
        </row>
        <row r="425">
          <cell r="A425" t="str">
            <v>0285725</v>
          </cell>
        </row>
        <row r="426">
          <cell r="A426" t="str">
            <v>0285726</v>
          </cell>
        </row>
        <row r="427">
          <cell r="A427" t="str">
            <v>0285727</v>
          </cell>
        </row>
        <row r="428">
          <cell r="A428" t="str">
            <v>0285728</v>
          </cell>
        </row>
        <row r="429">
          <cell r="A429" t="str">
            <v>0285729</v>
          </cell>
        </row>
        <row r="430">
          <cell r="A430" t="str">
            <v>0285730</v>
          </cell>
        </row>
        <row r="431">
          <cell r="A431" t="str">
            <v>0285731</v>
          </cell>
        </row>
        <row r="432">
          <cell r="A432" t="str">
            <v>0285732</v>
          </cell>
        </row>
        <row r="433">
          <cell r="A433" t="str">
            <v>0286  1</v>
          </cell>
        </row>
        <row r="434">
          <cell r="A434" t="str">
            <v>0286  2</v>
          </cell>
        </row>
        <row r="435">
          <cell r="A435" t="str">
            <v>0287  1</v>
          </cell>
        </row>
        <row r="436">
          <cell r="A436" t="str">
            <v>0288001</v>
          </cell>
        </row>
        <row r="437">
          <cell r="A437" t="str">
            <v>0305  1</v>
          </cell>
        </row>
        <row r="438">
          <cell r="A438" t="str">
            <v>0315  1</v>
          </cell>
        </row>
        <row r="439">
          <cell r="A439" t="str">
            <v>0315  1  1</v>
          </cell>
        </row>
        <row r="440">
          <cell r="A440" t="str">
            <v>0315  1  2</v>
          </cell>
        </row>
        <row r="441">
          <cell r="A441" t="str">
            <v>0315  1  3</v>
          </cell>
        </row>
        <row r="442">
          <cell r="A442" t="str">
            <v>0327 70  1</v>
          </cell>
        </row>
        <row r="443">
          <cell r="A443" t="str">
            <v>0327 70  2</v>
          </cell>
        </row>
        <row r="444">
          <cell r="A444" t="str">
            <v>0327 70  3</v>
          </cell>
        </row>
        <row r="445">
          <cell r="A445" t="str">
            <v>0327 70  4</v>
          </cell>
        </row>
        <row r="446">
          <cell r="A446" t="str">
            <v>0327 70  5</v>
          </cell>
        </row>
        <row r="447">
          <cell r="A447" t="str">
            <v>0327 70  6</v>
          </cell>
        </row>
        <row r="448">
          <cell r="A448" t="str">
            <v>0327 70  7</v>
          </cell>
        </row>
        <row r="449">
          <cell r="A449" t="str">
            <v>0327 70  8</v>
          </cell>
        </row>
        <row r="450">
          <cell r="A450" t="str">
            <v>0327 70  9</v>
          </cell>
        </row>
        <row r="451">
          <cell r="A451" t="str">
            <v>0327 70 10</v>
          </cell>
        </row>
        <row r="452">
          <cell r="A452" t="str">
            <v>0327 70 11</v>
          </cell>
        </row>
        <row r="453">
          <cell r="A453" t="str">
            <v>0327 70 12</v>
          </cell>
        </row>
        <row r="454">
          <cell r="A454" t="str">
            <v>0327 70 13</v>
          </cell>
        </row>
        <row r="455">
          <cell r="A455" t="str">
            <v>0327 70 14</v>
          </cell>
        </row>
        <row r="456">
          <cell r="A456" t="str">
            <v>0327 70 15</v>
          </cell>
        </row>
        <row r="457">
          <cell r="A457" t="str">
            <v>0327 70 16</v>
          </cell>
        </row>
        <row r="458">
          <cell r="A458" t="str">
            <v>0327 70 17</v>
          </cell>
        </row>
        <row r="459">
          <cell r="A459" t="str">
            <v>0327 70 18</v>
          </cell>
        </row>
        <row r="460">
          <cell r="A460" t="str">
            <v>0327 70 19</v>
          </cell>
        </row>
        <row r="461">
          <cell r="A461" t="str">
            <v>0327 70 20</v>
          </cell>
        </row>
        <row r="462">
          <cell r="A462" t="str">
            <v>0327 70 21</v>
          </cell>
        </row>
        <row r="463">
          <cell r="A463" t="str">
            <v>0327 70 22</v>
          </cell>
        </row>
        <row r="464">
          <cell r="A464" t="str">
            <v>0327 70 23</v>
          </cell>
        </row>
        <row r="465">
          <cell r="A465" t="str">
            <v>0327 70 26</v>
          </cell>
        </row>
        <row r="466">
          <cell r="A466" t="str">
            <v>0327 70 27</v>
          </cell>
        </row>
        <row r="467">
          <cell r="A467" t="str">
            <v>0327 70 28</v>
          </cell>
        </row>
        <row r="468">
          <cell r="A468" t="str">
            <v>0327 70 29</v>
          </cell>
        </row>
        <row r="469">
          <cell r="A469" t="str">
            <v>0327 70 30</v>
          </cell>
        </row>
        <row r="470">
          <cell r="A470" t="str">
            <v>0327 70 31</v>
          </cell>
        </row>
        <row r="471">
          <cell r="A471" t="str">
            <v>0327 70 32</v>
          </cell>
        </row>
        <row r="472">
          <cell r="A472" t="str">
            <v>0327 70 33</v>
          </cell>
        </row>
        <row r="473">
          <cell r="A473" t="str">
            <v>0327 70 34</v>
          </cell>
        </row>
        <row r="474">
          <cell r="A474" t="str">
            <v>0327 70 35</v>
          </cell>
        </row>
        <row r="475">
          <cell r="A475" t="str">
            <v>0327 70 36</v>
          </cell>
        </row>
        <row r="476">
          <cell r="A476" t="str">
            <v>0327 70 37</v>
          </cell>
        </row>
        <row r="477">
          <cell r="A477" t="str">
            <v>0327 70 38</v>
          </cell>
        </row>
        <row r="478">
          <cell r="A478" t="str">
            <v>0327 70 39</v>
          </cell>
        </row>
        <row r="479">
          <cell r="A479" t="str">
            <v>0327 70 40</v>
          </cell>
        </row>
        <row r="480">
          <cell r="A480" t="str">
            <v>0327 70 41</v>
          </cell>
        </row>
        <row r="481">
          <cell r="A481" t="str">
            <v>0327 70 42</v>
          </cell>
        </row>
        <row r="482">
          <cell r="A482" t="str">
            <v>0327 70 44</v>
          </cell>
        </row>
        <row r="483">
          <cell r="A483" t="str">
            <v>0327 70 45</v>
          </cell>
        </row>
        <row r="484">
          <cell r="A484" t="str">
            <v>0332  1</v>
          </cell>
        </row>
        <row r="485">
          <cell r="A485" t="str">
            <v>0334  1 11</v>
          </cell>
        </row>
        <row r="486">
          <cell r="A486" t="str">
            <v>0334  1 12</v>
          </cell>
        </row>
        <row r="487">
          <cell r="A487" t="str">
            <v>0334  1 13</v>
          </cell>
        </row>
        <row r="488">
          <cell r="A488" t="str">
            <v>0334  1 14</v>
          </cell>
        </row>
        <row r="489">
          <cell r="A489" t="str">
            <v>0334  1 15</v>
          </cell>
        </row>
        <row r="490">
          <cell r="A490" t="str">
            <v>0334  1 22</v>
          </cell>
        </row>
        <row r="491">
          <cell r="A491" t="str">
            <v>0334  1 23</v>
          </cell>
        </row>
        <row r="492">
          <cell r="A492" t="str">
            <v>0334  1 24</v>
          </cell>
        </row>
        <row r="493">
          <cell r="A493" t="str">
            <v>0334  1 25</v>
          </cell>
        </row>
        <row r="494">
          <cell r="A494" t="str">
            <v>0334  1 33</v>
          </cell>
        </row>
        <row r="495">
          <cell r="A495" t="str">
            <v>0334  1 34</v>
          </cell>
        </row>
        <row r="496">
          <cell r="A496" t="str">
            <v>0334  1 35</v>
          </cell>
        </row>
        <row r="497">
          <cell r="A497" t="str">
            <v>0334  1 42</v>
          </cell>
        </row>
        <row r="498">
          <cell r="A498" t="str">
            <v>0334  1 43</v>
          </cell>
        </row>
        <row r="499">
          <cell r="A499" t="str">
            <v>0334  1 52</v>
          </cell>
        </row>
        <row r="500">
          <cell r="A500" t="str">
            <v>0334  1 53</v>
          </cell>
        </row>
        <row r="501">
          <cell r="A501" t="str">
            <v>0334  1 54</v>
          </cell>
        </row>
        <row r="502">
          <cell r="A502" t="str">
            <v>0334  1 55</v>
          </cell>
        </row>
        <row r="503">
          <cell r="A503" t="str">
            <v>0334  1 56</v>
          </cell>
        </row>
        <row r="504">
          <cell r="A504" t="str">
            <v>0334  1 57</v>
          </cell>
        </row>
        <row r="505">
          <cell r="A505" t="str">
            <v>0334  1 58</v>
          </cell>
        </row>
        <row r="506">
          <cell r="A506" t="str">
            <v>0334  1 59</v>
          </cell>
        </row>
        <row r="507">
          <cell r="A507" t="str">
            <v>0337  7  5</v>
          </cell>
        </row>
        <row r="508">
          <cell r="A508" t="str">
            <v>0337  7  6</v>
          </cell>
        </row>
        <row r="509">
          <cell r="A509" t="str">
            <v>0337  7  7</v>
          </cell>
        </row>
        <row r="510">
          <cell r="A510" t="str">
            <v>0337  7 22</v>
          </cell>
        </row>
        <row r="511">
          <cell r="A511" t="str">
            <v>0337  7 23</v>
          </cell>
        </row>
        <row r="512">
          <cell r="A512" t="str">
            <v>0337  7 24</v>
          </cell>
        </row>
        <row r="513">
          <cell r="A513" t="str">
            <v>0337  7 25</v>
          </cell>
        </row>
        <row r="514">
          <cell r="A514" t="str">
            <v>0337  7 26</v>
          </cell>
        </row>
        <row r="515">
          <cell r="A515" t="str">
            <v>0337  7 29</v>
          </cell>
        </row>
        <row r="516">
          <cell r="A516" t="str">
            <v>0337  7 30</v>
          </cell>
        </row>
        <row r="517">
          <cell r="A517" t="str">
            <v>0337  7 31</v>
          </cell>
        </row>
        <row r="518">
          <cell r="A518" t="str">
            <v>0337  7 32</v>
          </cell>
        </row>
        <row r="519">
          <cell r="A519" t="str">
            <v>0337  7 33</v>
          </cell>
        </row>
        <row r="520">
          <cell r="A520" t="str">
            <v>0337  7 35</v>
          </cell>
        </row>
        <row r="521">
          <cell r="A521" t="str">
            <v>0337  7 39</v>
          </cell>
        </row>
        <row r="522">
          <cell r="A522" t="str">
            <v>0337  7 40</v>
          </cell>
        </row>
        <row r="523">
          <cell r="A523" t="str">
            <v>0337  7 41</v>
          </cell>
        </row>
        <row r="524">
          <cell r="A524" t="str">
            <v>0337  7 42</v>
          </cell>
        </row>
        <row r="525">
          <cell r="A525" t="str">
            <v>0337  7 43</v>
          </cell>
        </row>
        <row r="526">
          <cell r="A526" t="str">
            <v>0337  7 45</v>
          </cell>
        </row>
        <row r="527">
          <cell r="A527" t="str">
            <v>0337  7 48</v>
          </cell>
        </row>
        <row r="528">
          <cell r="A528" t="str">
            <v>0337  7 54</v>
          </cell>
        </row>
        <row r="529">
          <cell r="A529" t="str">
            <v>0337  7 55</v>
          </cell>
        </row>
        <row r="530">
          <cell r="A530" t="str">
            <v>0337  7 58</v>
          </cell>
        </row>
        <row r="531">
          <cell r="A531" t="str">
            <v>0337  7 70</v>
          </cell>
        </row>
        <row r="532">
          <cell r="A532" t="str">
            <v>0337  7 71</v>
          </cell>
        </row>
        <row r="533">
          <cell r="A533" t="str">
            <v>0337  7 72</v>
          </cell>
        </row>
        <row r="534">
          <cell r="A534" t="str">
            <v>0337  7 73</v>
          </cell>
        </row>
        <row r="535">
          <cell r="A535" t="str">
            <v>0337  7 74</v>
          </cell>
        </row>
        <row r="536">
          <cell r="A536" t="str">
            <v>0337  7 80</v>
          </cell>
        </row>
        <row r="537">
          <cell r="A537" t="str">
            <v>0337  7 81</v>
          </cell>
        </row>
        <row r="538">
          <cell r="A538" t="str">
            <v>0337  7 82</v>
          </cell>
        </row>
        <row r="539">
          <cell r="A539" t="str">
            <v>0337  7 83</v>
          </cell>
        </row>
        <row r="540">
          <cell r="A540" t="str">
            <v>0337  7 85</v>
          </cell>
        </row>
        <row r="541">
          <cell r="A541" t="str">
            <v>0337  7 88</v>
          </cell>
        </row>
        <row r="542">
          <cell r="A542" t="str">
            <v>0337  7 90</v>
          </cell>
        </row>
        <row r="543">
          <cell r="A543" t="str">
            <v>0337  7 91</v>
          </cell>
        </row>
        <row r="544">
          <cell r="A544" t="str">
            <v>0337  7 92</v>
          </cell>
        </row>
        <row r="545">
          <cell r="A545" t="str">
            <v>0337  7 93</v>
          </cell>
        </row>
        <row r="546">
          <cell r="A546" t="str">
            <v>0337  7 94</v>
          </cell>
        </row>
        <row r="547">
          <cell r="A547" t="str">
            <v>0339  1</v>
          </cell>
        </row>
        <row r="548">
          <cell r="A548" t="str">
            <v>0341 70</v>
          </cell>
        </row>
        <row r="549">
          <cell r="A549" t="str">
            <v>0350  1  1</v>
          </cell>
        </row>
        <row r="550">
          <cell r="A550" t="str">
            <v>0350  1  2</v>
          </cell>
        </row>
        <row r="551">
          <cell r="A551" t="str">
            <v>0350  1  3</v>
          </cell>
        </row>
        <row r="552">
          <cell r="A552" t="str">
            <v>0350  1  4</v>
          </cell>
        </row>
        <row r="553">
          <cell r="A553" t="str">
            <v>0350  1  5</v>
          </cell>
        </row>
        <row r="554">
          <cell r="A554" t="str">
            <v>0350  1  8</v>
          </cell>
        </row>
        <row r="555">
          <cell r="A555" t="str">
            <v>0350  1  9</v>
          </cell>
        </row>
        <row r="556">
          <cell r="A556" t="str">
            <v>0350  1 10</v>
          </cell>
        </row>
        <row r="557">
          <cell r="A557" t="str">
            <v>0350  1 11</v>
          </cell>
        </row>
        <row r="558">
          <cell r="A558" t="str">
            <v>0350  1 12</v>
          </cell>
        </row>
        <row r="559">
          <cell r="A559" t="str">
            <v>0350  1 13</v>
          </cell>
        </row>
        <row r="560">
          <cell r="A560" t="str">
            <v>0350  1 14</v>
          </cell>
        </row>
        <row r="561">
          <cell r="A561" t="str">
            <v>0350  1 15</v>
          </cell>
        </row>
        <row r="562">
          <cell r="A562" t="str">
            <v>0350  1 16</v>
          </cell>
        </row>
        <row r="563">
          <cell r="A563" t="str">
            <v>0350  1 17</v>
          </cell>
        </row>
        <row r="564">
          <cell r="A564" t="str">
            <v>0350  1 19</v>
          </cell>
        </row>
        <row r="565">
          <cell r="A565" t="str">
            <v>0350  1 20</v>
          </cell>
        </row>
        <row r="566">
          <cell r="A566" t="str">
            <v>0350  1 21</v>
          </cell>
        </row>
        <row r="567">
          <cell r="A567" t="str">
            <v>0350  1 23</v>
          </cell>
        </row>
        <row r="568">
          <cell r="A568" t="str">
            <v>0350  2  1</v>
          </cell>
        </row>
        <row r="569">
          <cell r="A569" t="str">
            <v>0350  2  3</v>
          </cell>
        </row>
        <row r="570">
          <cell r="A570" t="str">
            <v>0350  2  4</v>
          </cell>
        </row>
        <row r="571">
          <cell r="A571" t="str">
            <v>0350  2 10</v>
          </cell>
        </row>
        <row r="572">
          <cell r="A572" t="str">
            <v>0350  2 12</v>
          </cell>
        </row>
        <row r="573">
          <cell r="A573" t="str">
            <v>0350  2 17</v>
          </cell>
        </row>
        <row r="574">
          <cell r="A574" t="str">
            <v>0350  3  1</v>
          </cell>
        </row>
        <row r="575">
          <cell r="A575" t="str">
            <v>0350  3  2</v>
          </cell>
        </row>
        <row r="576">
          <cell r="A576" t="str">
            <v>0350  3  3</v>
          </cell>
        </row>
        <row r="577">
          <cell r="A577" t="str">
            <v>0350  3  5</v>
          </cell>
        </row>
        <row r="578">
          <cell r="A578" t="str">
            <v>0350  3  7</v>
          </cell>
        </row>
        <row r="579">
          <cell r="A579" t="str">
            <v>0350  3  8</v>
          </cell>
        </row>
        <row r="580">
          <cell r="A580" t="str">
            <v>0350  3  9</v>
          </cell>
        </row>
        <row r="581">
          <cell r="A581" t="str">
            <v>0350  3 10</v>
          </cell>
        </row>
        <row r="582">
          <cell r="A582" t="str">
            <v>0350  3 11</v>
          </cell>
        </row>
        <row r="583">
          <cell r="A583" t="str">
            <v>0350  3 12</v>
          </cell>
        </row>
        <row r="584">
          <cell r="A584" t="str">
            <v>0350  3 13</v>
          </cell>
        </row>
        <row r="585">
          <cell r="A585" t="str">
            <v>0350  3 14</v>
          </cell>
        </row>
        <row r="586">
          <cell r="A586" t="str">
            <v>0350  3 15</v>
          </cell>
        </row>
        <row r="587">
          <cell r="A587" t="str">
            <v>0350  3 17</v>
          </cell>
        </row>
        <row r="588">
          <cell r="A588" t="str">
            <v>0350  3 18</v>
          </cell>
        </row>
        <row r="589">
          <cell r="A589" t="str">
            <v>0350  4  1</v>
          </cell>
        </row>
        <row r="590">
          <cell r="A590" t="str">
            <v>0350  4  5</v>
          </cell>
        </row>
        <row r="591">
          <cell r="A591" t="str">
            <v>0350  4 11</v>
          </cell>
        </row>
        <row r="592">
          <cell r="A592" t="str">
            <v>0350  4 13</v>
          </cell>
        </row>
        <row r="593">
          <cell r="A593" t="str">
            <v>0350  5</v>
          </cell>
        </row>
        <row r="594">
          <cell r="A594" t="str">
            <v>0350  6</v>
          </cell>
        </row>
        <row r="595">
          <cell r="A595" t="str">
            <v>0350 30  5</v>
          </cell>
        </row>
        <row r="596">
          <cell r="A596" t="str">
            <v>0350 30 13</v>
          </cell>
        </row>
        <row r="597">
          <cell r="A597" t="str">
            <v>0350 72</v>
          </cell>
        </row>
        <row r="598">
          <cell r="A598" t="str">
            <v>0350 78</v>
          </cell>
        </row>
        <row r="599">
          <cell r="A599" t="str">
            <v>0352 70</v>
          </cell>
        </row>
        <row r="600">
          <cell r="A600" t="str">
            <v>0353 70</v>
          </cell>
        </row>
        <row r="601">
          <cell r="A601" t="str">
            <v>0354  1 12</v>
          </cell>
        </row>
        <row r="602">
          <cell r="A602" t="str">
            <v>0370  1</v>
          </cell>
        </row>
        <row r="603">
          <cell r="A603" t="str">
            <v>0400  0 11</v>
          </cell>
        </row>
        <row r="604">
          <cell r="A604" t="str">
            <v>0400  0 13</v>
          </cell>
        </row>
        <row r="605">
          <cell r="A605" t="str">
            <v>0400  1  1</v>
          </cell>
        </row>
        <row r="606">
          <cell r="A606" t="str">
            <v>0400  1  2</v>
          </cell>
        </row>
        <row r="607">
          <cell r="A607" t="str">
            <v>0400  1 11</v>
          </cell>
        </row>
        <row r="608">
          <cell r="A608" t="str">
            <v>0400  1 15</v>
          </cell>
        </row>
        <row r="609">
          <cell r="A609" t="str">
            <v>0400  1 25</v>
          </cell>
        </row>
        <row r="610">
          <cell r="A610" t="str">
            <v>0400  2  1</v>
          </cell>
        </row>
        <row r="611">
          <cell r="A611" t="str">
            <v>0400  2  2</v>
          </cell>
        </row>
        <row r="612">
          <cell r="A612" t="str">
            <v>0400  2  4</v>
          </cell>
        </row>
        <row r="613">
          <cell r="A613" t="str">
            <v>0400  2  5</v>
          </cell>
        </row>
        <row r="614">
          <cell r="A614" t="str">
            <v>0400  2  8</v>
          </cell>
        </row>
        <row r="615">
          <cell r="A615" t="str">
            <v>0400  2 10</v>
          </cell>
        </row>
        <row r="616">
          <cell r="A616" t="str">
            <v>0400  2 11</v>
          </cell>
        </row>
        <row r="617">
          <cell r="A617" t="str">
            <v>0400  2 12</v>
          </cell>
        </row>
        <row r="618">
          <cell r="A618" t="str">
            <v>0400  2 25</v>
          </cell>
        </row>
        <row r="619">
          <cell r="A619" t="str">
            <v>0400  2 41</v>
          </cell>
        </row>
        <row r="620">
          <cell r="A620" t="str">
            <v>0400  2 46</v>
          </cell>
        </row>
        <row r="621">
          <cell r="A621" t="str">
            <v>0400  2 47</v>
          </cell>
        </row>
        <row r="622">
          <cell r="A622" t="str">
            <v>0400  3  1</v>
          </cell>
        </row>
        <row r="623">
          <cell r="A623" t="str">
            <v>0400  3  8</v>
          </cell>
        </row>
        <row r="624">
          <cell r="A624" t="str">
            <v>0400  3 20</v>
          </cell>
        </row>
        <row r="625">
          <cell r="A625" t="str">
            <v>0400  3 45</v>
          </cell>
        </row>
        <row r="626">
          <cell r="A626" t="str">
            <v>0400  4  1</v>
          </cell>
        </row>
        <row r="627">
          <cell r="A627" t="str">
            <v>0400  4  2</v>
          </cell>
        </row>
        <row r="628">
          <cell r="A628" t="str">
            <v>0400  4  4</v>
          </cell>
        </row>
        <row r="629">
          <cell r="A629" t="str">
            <v>0400  4  5</v>
          </cell>
        </row>
        <row r="630">
          <cell r="A630" t="str">
            <v>0400  4  6</v>
          </cell>
        </row>
        <row r="631">
          <cell r="A631" t="str">
            <v>0400  4  8</v>
          </cell>
        </row>
        <row r="632">
          <cell r="A632" t="str">
            <v>0400  4 11</v>
          </cell>
        </row>
        <row r="633">
          <cell r="A633" t="str">
            <v>0400  4 15</v>
          </cell>
        </row>
        <row r="634">
          <cell r="A634" t="str">
            <v>0400  4 22</v>
          </cell>
        </row>
        <row r="635">
          <cell r="A635" t="str">
            <v>0400  4 25</v>
          </cell>
        </row>
        <row r="636">
          <cell r="A636" t="str">
            <v>0400  4 39</v>
          </cell>
        </row>
        <row r="637">
          <cell r="A637" t="str">
            <v>0400  4 40</v>
          </cell>
        </row>
        <row r="638">
          <cell r="A638" t="str">
            <v>0400  4 41</v>
          </cell>
        </row>
        <row r="639">
          <cell r="A639" t="str">
            <v>0400  4 47</v>
          </cell>
        </row>
        <row r="640">
          <cell r="A640" t="str">
            <v>0400  4104</v>
          </cell>
        </row>
        <row r="641">
          <cell r="A641" t="str">
            <v>0400  6</v>
          </cell>
        </row>
        <row r="642">
          <cell r="A642" t="str">
            <v>0400  7</v>
          </cell>
        </row>
        <row r="643">
          <cell r="A643" t="str">
            <v>0400  8  4</v>
          </cell>
        </row>
        <row r="644">
          <cell r="A644" t="str">
            <v>0400  8  5</v>
          </cell>
        </row>
        <row r="645">
          <cell r="A645" t="str">
            <v>0400  8 22</v>
          </cell>
        </row>
        <row r="646">
          <cell r="A646" t="str">
            <v>0400  8 25</v>
          </cell>
        </row>
        <row r="647">
          <cell r="A647" t="str">
            <v>0400  8 39</v>
          </cell>
        </row>
        <row r="648">
          <cell r="A648" t="str">
            <v>0400  8106</v>
          </cell>
        </row>
        <row r="649">
          <cell r="A649" t="str">
            <v>0400  8107</v>
          </cell>
        </row>
        <row r="650">
          <cell r="A650" t="str">
            <v>0400  9</v>
          </cell>
        </row>
        <row r="651">
          <cell r="A651" t="str">
            <v>0400 10</v>
          </cell>
        </row>
        <row r="652">
          <cell r="A652" t="str">
            <v>0400 16 22</v>
          </cell>
        </row>
        <row r="653">
          <cell r="A653" t="str">
            <v>0400 16 25</v>
          </cell>
        </row>
        <row r="654">
          <cell r="A654" t="str">
            <v>0400 16 39</v>
          </cell>
        </row>
        <row r="655">
          <cell r="A655" t="str">
            <v>0400 16 42</v>
          </cell>
        </row>
        <row r="656">
          <cell r="A656" t="str">
            <v>0400 16 43</v>
          </cell>
        </row>
        <row r="657">
          <cell r="A657" t="str">
            <v>0400 20</v>
          </cell>
        </row>
        <row r="658">
          <cell r="A658" t="str">
            <v>0400 32</v>
          </cell>
        </row>
        <row r="659">
          <cell r="A659" t="str">
            <v>0400 60  1</v>
          </cell>
        </row>
        <row r="660">
          <cell r="A660" t="str">
            <v>0400 60  2</v>
          </cell>
        </row>
        <row r="661">
          <cell r="A661" t="str">
            <v>0400 60  3</v>
          </cell>
        </row>
        <row r="662">
          <cell r="A662" t="str">
            <v>0400 60  4</v>
          </cell>
        </row>
        <row r="663">
          <cell r="A663" t="str">
            <v>0400 72</v>
          </cell>
        </row>
        <row r="664">
          <cell r="A664" t="str">
            <v>0400 73  1</v>
          </cell>
        </row>
        <row r="665">
          <cell r="A665" t="str">
            <v>0400 73  2</v>
          </cell>
        </row>
        <row r="666">
          <cell r="A666" t="str">
            <v>0400 73  3</v>
          </cell>
        </row>
        <row r="667">
          <cell r="A667" t="str">
            <v>0400 91</v>
          </cell>
        </row>
        <row r="668">
          <cell r="A668" t="str">
            <v>0400 95  1</v>
          </cell>
        </row>
        <row r="669">
          <cell r="A669" t="str">
            <v>0400 95  3</v>
          </cell>
        </row>
        <row r="670">
          <cell r="A670" t="str">
            <v>0400128</v>
          </cell>
        </row>
        <row r="671">
          <cell r="A671" t="str">
            <v>0400134</v>
          </cell>
        </row>
        <row r="672">
          <cell r="A672" t="str">
            <v>0400135</v>
          </cell>
        </row>
        <row r="673">
          <cell r="A673" t="str">
            <v>0400136</v>
          </cell>
        </row>
        <row r="674">
          <cell r="A674" t="str">
            <v>0400140  1</v>
          </cell>
        </row>
        <row r="675">
          <cell r="A675" t="str">
            <v>0400140  2</v>
          </cell>
        </row>
        <row r="676">
          <cell r="A676" t="str">
            <v>0400140  3</v>
          </cell>
        </row>
        <row r="677">
          <cell r="A677" t="str">
            <v>0400142  3</v>
          </cell>
        </row>
        <row r="678">
          <cell r="A678" t="str">
            <v>0400142  4</v>
          </cell>
        </row>
        <row r="679">
          <cell r="A679" t="str">
            <v>0400142  7</v>
          </cell>
        </row>
        <row r="680">
          <cell r="A680" t="str">
            <v>0400142  8</v>
          </cell>
        </row>
        <row r="681">
          <cell r="A681" t="str">
            <v>0400142  9</v>
          </cell>
        </row>
        <row r="682">
          <cell r="A682" t="str">
            <v>0400143</v>
          </cell>
        </row>
        <row r="683">
          <cell r="A683" t="str">
            <v>0400145</v>
          </cell>
        </row>
        <row r="684">
          <cell r="A684" t="str">
            <v>0400145  2</v>
          </cell>
        </row>
        <row r="685">
          <cell r="A685" t="str">
            <v>0400147</v>
          </cell>
        </row>
        <row r="686">
          <cell r="A686" t="str">
            <v>0400148</v>
          </cell>
        </row>
        <row r="687">
          <cell r="A687" t="str">
            <v>0400150</v>
          </cell>
        </row>
        <row r="688">
          <cell r="A688" t="str">
            <v>0400153</v>
          </cell>
        </row>
        <row r="689">
          <cell r="A689" t="str">
            <v>0401 70</v>
          </cell>
        </row>
        <row r="690">
          <cell r="A690" t="str">
            <v>0401 70  1</v>
          </cell>
        </row>
        <row r="691">
          <cell r="A691" t="str">
            <v>0401 70  2</v>
          </cell>
        </row>
        <row r="692">
          <cell r="A692" t="str">
            <v>0401 70  3</v>
          </cell>
        </row>
        <row r="693">
          <cell r="A693" t="str">
            <v>0401 70  4</v>
          </cell>
        </row>
        <row r="694">
          <cell r="A694" t="str">
            <v>0401 70  5</v>
          </cell>
        </row>
        <row r="695">
          <cell r="A695" t="str">
            <v>0401 70  6</v>
          </cell>
        </row>
        <row r="696">
          <cell r="A696" t="str">
            <v>0401 71 11</v>
          </cell>
        </row>
        <row r="697">
          <cell r="A697" t="str">
            <v>0401 71 12</v>
          </cell>
        </row>
        <row r="698">
          <cell r="A698" t="str">
            <v>0401 71 13</v>
          </cell>
        </row>
        <row r="699">
          <cell r="A699" t="str">
            <v>0401 71 14</v>
          </cell>
        </row>
        <row r="700">
          <cell r="A700" t="str">
            <v>0402 70</v>
          </cell>
        </row>
        <row r="701">
          <cell r="A701" t="str">
            <v>0403  1  1</v>
          </cell>
        </row>
        <row r="702">
          <cell r="A702" t="str">
            <v>0403  1  2</v>
          </cell>
        </row>
        <row r="703">
          <cell r="A703" t="str">
            <v>0403  1  3</v>
          </cell>
        </row>
        <row r="704">
          <cell r="A704" t="str">
            <v>0403  1  4</v>
          </cell>
        </row>
        <row r="705">
          <cell r="A705" t="str">
            <v>0403  1  5</v>
          </cell>
        </row>
        <row r="706">
          <cell r="A706" t="str">
            <v>0403  1  6</v>
          </cell>
        </row>
        <row r="707">
          <cell r="A707" t="str">
            <v>0403  1  7</v>
          </cell>
        </row>
        <row r="708">
          <cell r="A708" t="str">
            <v>0403  2  1</v>
          </cell>
        </row>
        <row r="709">
          <cell r="A709" t="str">
            <v>0403  2  3</v>
          </cell>
        </row>
        <row r="710">
          <cell r="A710" t="str">
            <v>0403  2  4</v>
          </cell>
        </row>
        <row r="711">
          <cell r="A711" t="str">
            <v>0403  2  5</v>
          </cell>
        </row>
        <row r="712">
          <cell r="A712" t="str">
            <v>0403  2  6</v>
          </cell>
        </row>
        <row r="713">
          <cell r="A713" t="str">
            <v>0403  2  7</v>
          </cell>
        </row>
        <row r="714">
          <cell r="A714" t="str">
            <v>0404  1</v>
          </cell>
        </row>
        <row r="715">
          <cell r="A715" t="str">
            <v>0404  5 11</v>
          </cell>
        </row>
        <row r="716">
          <cell r="A716" t="str">
            <v>0404  5 12</v>
          </cell>
        </row>
        <row r="717">
          <cell r="A717" t="str">
            <v>0404  5 13</v>
          </cell>
        </row>
        <row r="718">
          <cell r="A718" t="str">
            <v>0404  5 14</v>
          </cell>
        </row>
        <row r="719">
          <cell r="A719" t="str">
            <v>0404  5 15</v>
          </cell>
        </row>
        <row r="720">
          <cell r="A720" t="str">
            <v>0404  5 21</v>
          </cell>
        </row>
        <row r="721">
          <cell r="A721" t="str">
            <v>0404  5 22</v>
          </cell>
        </row>
        <row r="722">
          <cell r="A722" t="str">
            <v>0404  5 23</v>
          </cell>
        </row>
        <row r="723">
          <cell r="A723" t="str">
            <v>0404  5 24</v>
          </cell>
        </row>
        <row r="724">
          <cell r="A724" t="str">
            <v>0404  5 25</v>
          </cell>
        </row>
        <row r="725">
          <cell r="A725" t="str">
            <v>0404  6</v>
          </cell>
        </row>
        <row r="726">
          <cell r="A726" t="str">
            <v>0404  7</v>
          </cell>
        </row>
        <row r="727">
          <cell r="A727" t="str">
            <v>0404  7100</v>
          </cell>
        </row>
        <row r="728">
          <cell r="A728" t="str">
            <v>0405 70  1</v>
          </cell>
        </row>
        <row r="729">
          <cell r="A729" t="str">
            <v>0405 70  2</v>
          </cell>
        </row>
        <row r="730">
          <cell r="A730" t="str">
            <v>0405 71</v>
          </cell>
        </row>
        <row r="731">
          <cell r="A731" t="str">
            <v>0407  1 21</v>
          </cell>
        </row>
        <row r="732">
          <cell r="A732" t="str">
            <v>0407  1 52</v>
          </cell>
        </row>
        <row r="733">
          <cell r="A733" t="str">
            <v>0411  1</v>
          </cell>
        </row>
        <row r="734">
          <cell r="A734" t="str">
            <v>0411  2</v>
          </cell>
        </row>
        <row r="735">
          <cell r="A735" t="str">
            <v>0411  2  1</v>
          </cell>
        </row>
        <row r="736">
          <cell r="A736" t="str">
            <v>0411  2  2</v>
          </cell>
        </row>
        <row r="737">
          <cell r="A737" t="str">
            <v>0411  2  3</v>
          </cell>
        </row>
        <row r="738">
          <cell r="A738" t="str">
            <v>0411  2  4</v>
          </cell>
        </row>
        <row r="739">
          <cell r="A739" t="str">
            <v>0413149</v>
          </cell>
        </row>
        <row r="740">
          <cell r="A740" t="str">
            <v>0413151</v>
          </cell>
        </row>
        <row r="741">
          <cell r="A741" t="str">
            <v>0413154</v>
          </cell>
        </row>
        <row r="742">
          <cell r="A742" t="str">
            <v>0415  1  1</v>
          </cell>
        </row>
        <row r="743">
          <cell r="A743" t="str">
            <v>0415  1  3</v>
          </cell>
        </row>
        <row r="744">
          <cell r="A744" t="str">
            <v>0415  1  4</v>
          </cell>
        </row>
        <row r="745">
          <cell r="A745" t="str">
            <v>0415  1  5</v>
          </cell>
        </row>
        <row r="746">
          <cell r="A746" t="str">
            <v>0415  1  6</v>
          </cell>
        </row>
        <row r="747">
          <cell r="A747" t="str">
            <v>0415  1  8</v>
          </cell>
        </row>
        <row r="748">
          <cell r="A748" t="str">
            <v>0415  1  9</v>
          </cell>
        </row>
        <row r="749">
          <cell r="A749" t="str">
            <v>0415  2  4</v>
          </cell>
        </row>
        <row r="750">
          <cell r="A750" t="str">
            <v>0415  2  5</v>
          </cell>
        </row>
        <row r="751">
          <cell r="A751" t="str">
            <v>0415  2  6</v>
          </cell>
        </row>
        <row r="752">
          <cell r="A752" t="str">
            <v>0415  2  9</v>
          </cell>
        </row>
        <row r="753">
          <cell r="A753" t="str">
            <v>0415  3  1</v>
          </cell>
        </row>
        <row r="754">
          <cell r="A754" t="str">
            <v>0415 10  3</v>
          </cell>
        </row>
        <row r="755">
          <cell r="A755" t="str">
            <v>0415 10  5</v>
          </cell>
        </row>
        <row r="756">
          <cell r="A756" t="str">
            <v>0425  1201</v>
          </cell>
        </row>
        <row r="757">
          <cell r="A757" t="str">
            <v>0425  1202</v>
          </cell>
        </row>
        <row r="758">
          <cell r="A758" t="str">
            <v>0425  1203</v>
          </cell>
        </row>
        <row r="759">
          <cell r="A759" t="str">
            <v>0425  1204</v>
          </cell>
        </row>
        <row r="760">
          <cell r="A760" t="str">
            <v>0425  1205</v>
          </cell>
        </row>
        <row r="761">
          <cell r="A761" t="str">
            <v>0425  1209</v>
          </cell>
        </row>
        <row r="762">
          <cell r="A762" t="str">
            <v>0425  1211</v>
          </cell>
        </row>
        <row r="763">
          <cell r="A763" t="str">
            <v>0425  1212</v>
          </cell>
        </row>
        <row r="764">
          <cell r="A764" t="str">
            <v>0425  1213</v>
          </cell>
        </row>
        <row r="765">
          <cell r="A765" t="str">
            <v>0425  1214</v>
          </cell>
        </row>
        <row r="766">
          <cell r="A766" t="str">
            <v>0425  1215</v>
          </cell>
        </row>
        <row r="767">
          <cell r="A767" t="str">
            <v>0425  1311</v>
          </cell>
        </row>
        <row r="768">
          <cell r="A768" t="str">
            <v>0425  1312</v>
          </cell>
        </row>
        <row r="769">
          <cell r="A769" t="str">
            <v>0425  1315</v>
          </cell>
        </row>
        <row r="770">
          <cell r="A770" t="str">
            <v>0425  1319</v>
          </cell>
        </row>
        <row r="771">
          <cell r="A771" t="str">
            <v>0425  1321</v>
          </cell>
        </row>
        <row r="772">
          <cell r="A772" t="str">
            <v>0425  1322</v>
          </cell>
        </row>
        <row r="773">
          <cell r="A773" t="str">
            <v>0425  1325</v>
          </cell>
        </row>
        <row r="774">
          <cell r="A774" t="str">
            <v>0425  1329</v>
          </cell>
        </row>
        <row r="775">
          <cell r="A775" t="str">
            <v>0425  1331</v>
          </cell>
        </row>
        <row r="776">
          <cell r="A776" t="str">
            <v>0425  1332</v>
          </cell>
        </row>
        <row r="777">
          <cell r="A777" t="str">
            <v>0425  1335</v>
          </cell>
        </row>
        <row r="778">
          <cell r="A778" t="str">
            <v>0425  1341</v>
          </cell>
        </row>
        <row r="779">
          <cell r="A779" t="str">
            <v>0425  1342</v>
          </cell>
        </row>
        <row r="780">
          <cell r="A780" t="str">
            <v>0425  1345</v>
          </cell>
        </row>
        <row r="781">
          <cell r="A781" t="str">
            <v>0425  1349</v>
          </cell>
        </row>
        <row r="782">
          <cell r="A782" t="str">
            <v>0425  1351</v>
          </cell>
        </row>
        <row r="783">
          <cell r="A783" t="str">
            <v>0425  1352</v>
          </cell>
        </row>
        <row r="784">
          <cell r="A784" t="str">
            <v>0425  1355</v>
          </cell>
        </row>
        <row r="785">
          <cell r="A785" t="str">
            <v>0425  1359</v>
          </cell>
        </row>
        <row r="786">
          <cell r="A786" t="str">
            <v>0425  1361</v>
          </cell>
        </row>
        <row r="787">
          <cell r="A787" t="str">
            <v>0425  1362</v>
          </cell>
        </row>
        <row r="788">
          <cell r="A788" t="str">
            <v>0425  1365</v>
          </cell>
        </row>
        <row r="789">
          <cell r="A789" t="str">
            <v>0425  1369</v>
          </cell>
        </row>
        <row r="790">
          <cell r="A790" t="str">
            <v>0425  1411</v>
          </cell>
        </row>
        <row r="791">
          <cell r="A791" t="str">
            <v>0425  1412</v>
          </cell>
        </row>
        <row r="792">
          <cell r="A792" t="str">
            <v>0425  1415</v>
          </cell>
        </row>
        <row r="793">
          <cell r="A793" t="str">
            <v>0425  1419</v>
          </cell>
        </row>
        <row r="794">
          <cell r="A794" t="str">
            <v>0425  1421</v>
          </cell>
        </row>
        <row r="795">
          <cell r="A795" t="str">
            <v>0425  1422</v>
          </cell>
        </row>
        <row r="796">
          <cell r="A796" t="str">
            <v>0425  1425</v>
          </cell>
        </row>
        <row r="797">
          <cell r="A797" t="str">
            <v>0425  1429</v>
          </cell>
        </row>
        <row r="798">
          <cell r="A798" t="str">
            <v>0425  1431</v>
          </cell>
        </row>
        <row r="799">
          <cell r="A799" t="str">
            <v>0425  1432</v>
          </cell>
        </row>
        <row r="800">
          <cell r="A800" t="str">
            <v>0425  1435</v>
          </cell>
        </row>
        <row r="801">
          <cell r="A801" t="str">
            <v>0425  1441</v>
          </cell>
        </row>
        <row r="802">
          <cell r="A802" t="str">
            <v>0425  1442</v>
          </cell>
        </row>
        <row r="803">
          <cell r="A803" t="str">
            <v>0425  1445</v>
          </cell>
        </row>
        <row r="804">
          <cell r="A804" t="str">
            <v>0425  1451</v>
          </cell>
        </row>
        <row r="805">
          <cell r="A805" t="str">
            <v>0425  1452</v>
          </cell>
        </row>
        <row r="806">
          <cell r="A806" t="str">
            <v>0425  1455</v>
          </cell>
        </row>
        <row r="807">
          <cell r="A807" t="str">
            <v>0425  1459</v>
          </cell>
        </row>
        <row r="808">
          <cell r="A808" t="str">
            <v>0425  1461</v>
          </cell>
        </row>
        <row r="809">
          <cell r="A809" t="str">
            <v>0425  1462</v>
          </cell>
        </row>
        <row r="810">
          <cell r="A810" t="str">
            <v>0425  1465</v>
          </cell>
        </row>
        <row r="811">
          <cell r="A811" t="str">
            <v>0425  1469</v>
          </cell>
        </row>
        <row r="812">
          <cell r="A812" t="str">
            <v>0425  1471</v>
          </cell>
        </row>
        <row r="813">
          <cell r="A813" t="str">
            <v>0425  1472</v>
          </cell>
        </row>
        <row r="814">
          <cell r="A814" t="str">
            <v>0425  1473</v>
          </cell>
        </row>
        <row r="815">
          <cell r="A815" t="str">
            <v>0425  1474</v>
          </cell>
        </row>
        <row r="816">
          <cell r="A816" t="str">
            <v>0425  1475</v>
          </cell>
        </row>
        <row r="817">
          <cell r="A817" t="str">
            <v>0425  1479</v>
          </cell>
        </row>
        <row r="818">
          <cell r="A818" t="str">
            <v>0425  1481</v>
          </cell>
        </row>
        <row r="819">
          <cell r="A819" t="str">
            <v>0425  1483</v>
          </cell>
        </row>
        <row r="820">
          <cell r="A820" t="str">
            <v>0425  1484</v>
          </cell>
        </row>
        <row r="821">
          <cell r="A821" t="str">
            <v>0425  1485</v>
          </cell>
        </row>
        <row r="822">
          <cell r="A822" t="str">
            <v>0425  1489</v>
          </cell>
        </row>
        <row r="823">
          <cell r="A823" t="str">
            <v>0425  1501</v>
          </cell>
        </row>
        <row r="824">
          <cell r="A824" t="str">
            <v>0425  1502</v>
          </cell>
        </row>
        <row r="825">
          <cell r="A825" t="str">
            <v>0425  1503</v>
          </cell>
        </row>
        <row r="826">
          <cell r="A826" t="str">
            <v>0425  1504</v>
          </cell>
        </row>
        <row r="827">
          <cell r="A827" t="str">
            <v>0425  1505</v>
          </cell>
        </row>
        <row r="828">
          <cell r="A828" t="str">
            <v>0425  1511</v>
          </cell>
        </row>
        <row r="829">
          <cell r="A829" t="str">
            <v>0425  1512</v>
          </cell>
        </row>
        <row r="830">
          <cell r="A830" t="str">
            <v>0425  1513</v>
          </cell>
        </row>
        <row r="831">
          <cell r="A831" t="str">
            <v>0425  1514</v>
          </cell>
        </row>
        <row r="832">
          <cell r="A832" t="str">
            <v>0425  1515</v>
          </cell>
        </row>
        <row r="833">
          <cell r="A833" t="str">
            <v>0425  1519</v>
          </cell>
        </row>
        <row r="834">
          <cell r="A834" t="str">
            <v>0425  1521</v>
          </cell>
        </row>
        <row r="835">
          <cell r="A835" t="str">
            <v>0425  1522</v>
          </cell>
        </row>
        <row r="836">
          <cell r="A836" t="str">
            <v>0425  1523</v>
          </cell>
        </row>
        <row r="837">
          <cell r="A837" t="str">
            <v>0425  1524</v>
          </cell>
        </row>
        <row r="838">
          <cell r="A838" t="str">
            <v>0425  1525</v>
          </cell>
        </row>
        <row r="839">
          <cell r="A839" t="str">
            <v>0425  1529</v>
          </cell>
        </row>
        <row r="840">
          <cell r="A840" t="str">
            <v>0425  1531</v>
          </cell>
        </row>
        <row r="841">
          <cell r="A841" t="str">
            <v>0425  1532</v>
          </cell>
        </row>
        <row r="842">
          <cell r="A842" t="str">
            <v>0425  1533</v>
          </cell>
        </row>
        <row r="843">
          <cell r="A843" t="str">
            <v>0425  1534</v>
          </cell>
        </row>
        <row r="844">
          <cell r="A844" t="str">
            <v>0425  1535</v>
          </cell>
        </row>
        <row r="845">
          <cell r="A845" t="str">
            <v>0425  1541</v>
          </cell>
        </row>
        <row r="846">
          <cell r="A846" t="str">
            <v>0425  1542</v>
          </cell>
        </row>
        <row r="847">
          <cell r="A847" t="str">
            <v>0425  1543</v>
          </cell>
        </row>
        <row r="848">
          <cell r="A848" t="str">
            <v>0425  1544</v>
          </cell>
        </row>
        <row r="849">
          <cell r="A849" t="str">
            <v>0425  1545</v>
          </cell>
        </row>
        <row r="850">
          <cell r="A850" t="str">
            <v>0425  1547</v>
          </cell>
        </row>
        <row r="851">
          <cell r="A851" t="str">
            <v>0425  1549</v>
          </cell>
        </row>
        <row r="852">
          <cell r="A852" t="str">
            <v>0425  1551</v>
          </cell>
        </row>
        <row r="853">
          <cell r="A853" t="str">
            <v>0425  1552</v>
          </cell>
        </row>
        <row r="854">
          <cell r="A854" t="str">
            <v>0425  1553</v>
          </cell>
        </row>
        <row r="855">
          <cell r="A855" t="str">
            <v>0425  1554</v>
          </cell>
        </row>
        <row r="856">
          <cell r="A856" t="str">
            <v>0425  1555</v>
          </cell>
        </row>
        <row r="857">
          <cell r="A857" t="str">
            <v>0425  1557</v>
          </cell>
        </row>
        <row r="858">
          <cell r="A858" t="str">
            <v>0425  1559</v>
          </cell>
        </row>
        <row r="859">
          <cell r="A859" t="str">
            <v>0425  1561</v>
          </cell>
        </row>
        <row r="860">
          <cell r="A860" t="str">
            <v>0425  1562</v>
          </cell>
        </row>
        <row r="861">
          <cell r="A861" t="str">
            <v>0425  1563</v>
          </cell>
        </row>
        <row r="862">
          <cell r="A862" t="str">
            <v>0425  1564</v>
          </cell>
        </row>
        <row r="863">
          <cell r="A863" t="str">
            <v>0425  1565</v>
          </cell>
        </row>
        <row r="864">
          <cell r="A864" t="str">
            <v>0425  1569</v>
          </cell>
        </row>
        <row r="865">
          <cell r="A865" t="str">
            <v>0425  1571</v>
          </cell>
        </row>
        <row r="866">
          <cell r="A866" t="str">
            <v>0425  1572</v>
          </cell>
        </row>
        <row r="867">
          <cell r="A867" t="str">
            <v>0425  1573</v>
          </cell>
        </row>
        <row r="868">
          <cell r="A868" t="str">
            <v>0425  1574</v>
          </cell>
        </row>
        <row r="869">
          <cell r="A869" t="str">
            <v>0425  1575</v>
          </cell>
        </row>
        <row r="870">
          <cell r="A870" t="str">
            <v>0425  1579</v>
          </cell>
        </row>
        <row r="871">
          <cell r="A871" t="str">
            <v>0425  1581</v>
          </cell>
        </row>
        <row r="872">
          <cell r="A872" t="str">
            <v>0425  1582</v>
          </cell>
        </row>
        <row r="873">
          <cell r="A873" t="str">
            <v>0425  1583</v>
          </cell>
        </row>
        <row r="874">
          <cell r="A874" t="str">
            <v>0425  1584</v>
          </cell>
        </row>
        <row r="875">
          <cell r="A875" t="str">
            <v>0425  1585</v>
          </cell>
        </row>
        <row r="876">
          <cell r="A876" t="str">
            <v>0425  1587</v>
          </cell>
        </row>
        <row r="877">
          <cell r="A877" t="str">
            <v>0425  1589</v>
          </cell>
        </row>
        <row r="878">
          <cell r="A878" t="str">
            <v>0425  1601</v>
          </cell>
        </row>
        <row r="879">
          <cell r="A879" t="str">
            <v>0425  1602</v>
          </cell>
        </row>
        <row r="880">
          <cell r="A880" t="str">
            <v>0425  1603</v>
          </cell>
        </row>
        <row r="881">
          <cell r="A881" t="str">
            <v>0425  1604</v>
          </cell>
        </row>
        <row r="882">
          <cell r="A882" t="str">
            <v>0425  1605</v>
          </cell>
        </row>
        <row r="883">
          <cell r="A883" t="str">
            <v>0425  1609</v>
          </cell>
        </row>
        <row r="884">
          <cell r="A884" t="str">
            <v>0425  1611</v>
          </cell>
        </row>
        <row r="885">
          <cell r="A885" t="str">
            <v>0425  1619</v>
          </cell>
        </row>
        <row r="886">
          <cell r="A886" t="str">
            <v>0425  1701</v>
          </cell>
        </row>
        <row r="887">
          <cell r="A887" t="str">
            <v>0425  1702</v>
          </cell>
        </row>
        <row r="888">
          <cell r="A888" t="str">
            <v>0425  1703</v>
          </cell>
        </row>
        <row r="889">
          <cell r="A889" t="str">
            <v>0425  1704</v>
          </cell>
        </row>
        <row r="890">
          <cell r="A890" t="str">
            <v>0425  1705</v>
          </cell>
        </row>
        <row r="891">
          <cell r="A891" t="str">
            <v>0425  1711</v>
          </cell>
        </row>
        <row r="892">
          <cell r="A892" t="str">
            <v>0425  1712</v>
          </cell>
        </row>
        <row r="893">
          <cell r="A893" t="str">
            <v>0425  1713</v>
          </cell>
        </row>
        <row r="894">
          <cell r="A894" t="str">
            <v>0425  1714</v>
          </cell>
        </row>
        <row r="895">
          <cell r="A895" t="str">
            <v>0425  1715</v>
          </cell>
        </row>
        <row r="896">
          <cell r="A896" t="str">
            <v>0425  1719</v>
          </cell>
        </row>
        <row r="897">
          <cell r="A897" t="str">
            <v>0425  1725</v>
          </cell>
        </row>
        <row r="898">
          <cell r="A898" t="str">
            <v>0425  1801</v>
          </cell>
        </row>
        <row r="899">
          <cell r="A899" t="str">
            <v>0425  1802</v>
          </cell>
        </row>
        <row r="900">
          <cell r="A900" t="str">
            <v>0425  1803</v>
          </cell>
        </row>
        <row r="901">
          <cell r="A901" t="str">
            <v>0425  1804</v>
          </cell>
        </row>
        <row r="902">
          <cell r="A902" t="str">
            <v>0425  1805</v>
          </cell>
        </row>
        <row r="903">
          <cell r="A903" t="str">
            <v>0425  1809</v>
          </cell>
        </row>
        <row r="904">
          <cell r="A904" t="str">
            <v>0425  1811</v>
          </cell>
        </row>
        <row r="905">
          <cell r="A905" t="str">
            <v>0425  1812</v>
          </cell>
        </row>
        <row r="906">
          <cell r="A906" t="str">
            <v>0425  1813</v>
          </cell>
        </row>
        <row r="907">
          <cell r="A907" t="str">
            <v>0425  1814</v>
          </cell>
        </row>
        <row r="908">
          <cell r="A908" t="str">
            <v>0425  1815</v>
          </cell>
        </row>
        <row r="909">
          <cell r="A909" t="str">
            <v>0425  1841</v>
          </cell>
        </row>
        <row r="910">
          <cell r="A910" t="str">
            <v>0425  1842</v>
          </cell>
        </row>
        <row r="911">
          <cell r="A911" t="str">
            <v>0425  1843</v>
          </cell>
        </row>
        <row r="912">
          <cell r="A912" t="str">
            <v>0425  1844</v>
          </cell>
        </row>
        <row r="913">
          <cell r="A913" t="str">
            <v>0425  1845</v>
          </cell>
        </row>
        <row r="914">
          <cell r="A914" t="str">
            <v>0425  1851</v>
          </cell>
        </row>
        <row r="915">
          <cell r="A915" t="str">
            <v>0425  1852</v>
          </cell>
        </row>
        <row r="916">
          <cell r="A916" t="str">
            <v>0425  1853</v>
          </cell>
        </row>
        <row r="917">
          <cell r="A917" t="str">
            <v>0425  1854</v>
          </cell>
        </row>
        <row r="918">
          <cell r="A918" t="str">
            <v>0425  1855</v>
          </cell>
        </row>
        <row r="919">
          <cell r="A919" t="str">
            <v>0425  1859</v>
          </cell>
        </row>
        <row r="920">
          <cell r="A920" t="str">
            <v>0425  1861</v>
          </cell>
        </row>
        <row r="921">
          <cell r="A921" t="str">
            <v>0425  1862</v>
          </cell>
        </row>
        <row r="922">
          <cell r="A922" t="str">
            <v>0425  1863</v>
          </cell>
        </row>
        <row r="923">
          <cell r="A923" t="str">
            <v>0425  1864</v>
          </cell>
        </row>
        <row r="924">
          <cell r="A924" t="str">
            <v>0425  1865</v>
          </cell>
        </row>
        <row r="925">
          <cell r="A925" t="str">
            <v>0425  1869</v>
          </cell>
        </row>
        <row r="926">
          <cell r="A926" t="str">
            <v>0425  1881</v>
          </cell>
        </row>
        <row r="927">
          <cell r="A927" t="str">
            <v>0425  1882</v>
          </cell>
        </row>
        <row r="928">
          <cell r="A928" t="str">
            <v>0425  1883</v>
          </cell>
        </row>
        <row r="929">
          <cell r="A929" t="str">
            <v>0425  1884</v>
          </cell>
        </row>
        <row r="930">
          <cell r="A930" t="str">
            <v>0425  1885</v>
          </cell>
        </row>
        <row r="931">
          <cell r="A931" t="str">
            <v>0425  1889</v>
          </cell>
        </row>
        <row r="932">
          <cell r="A932" t="str">
            <v>0425  1891</v>
          </cell>
        </row>
        <row r="933">
          <cell r="A933" t="str">
            <v>0425  1892</v>
          </cell>
        </row>
        <row r="934">
          <cell r="A934" t="str">
            <v>0425  1893</v>
          </cell>
        </row>
        <row r="935">
          <cell r="A935" t="str">
            <v>0425  1894</v>
          </cell>
        </row>
        <row r="936">
          <cell r="A936" t="str">
            <v>0425  1895</v>
          </cell>
        </row>
        <row r="937">
          <cell r="A937" t="str">
            <v>0425  1898</v>
          </cell>
        </row>
        <row r="938">
          <cell r="A938" t="str">
            <v>0425  1899</v>
          </cell>
        </row>
        <row r="939">
          <cell r="A939" t="str">
            <v>0425  1901</v>
          </cell>
        </row>
        <row r="940">
          <cell r="A940" t="str">
            <v>0425  1902</v>
          </cell>
        </row>
        <row r="941">
          <cell r="A941" t="str">
            <v>0425  1903</v>
          </cell>
        </row>
        <row r="942">
          <cell r="A942" t="str">
            <v>0425  1904</v>
          </cell>
        </row>
        <row r="943">
          <cell r="A943" t="str">
            <v>0425  1905</v>
          </cell>
        </row>
        <row r="944">
          <cell r="A944" t="str">
            <v>0425  1909</v>
          </cell>
        </row>
        <row r="945">
          <cell r="A945" t="str">
            <v>0425  1910</v>
          </cell>
        </row>
        <row r="946">
          <cell r="A946" t="str">
            <v>0425  2 41</v>
          </cell>
        </row>
        <row r="947">
          <cell r="A947" t="str">
            <v>0425  2 42</v>
          </cell>
        </row>
        <row r="948">
          <cell r="A948" t="str">
            <v>0425  2 43</v>
          </cell>
        </row>
        <row r="949">
          <cell r="A949" t="str">
            <v>0425  2 61</v>
          </cell>
        </row>
        <row r="950">
          <cell r="A950" t="str">
            <v>0425  2 62</v>
          </cell>
        </row>
        <row r="951">
          <cell r="A951" t="str">
            <v>0425  2 63</v>
          </cell>
        </row>
        <row r="952">
          <cell r="A952" t="str">
            <v>0425  2 71</v>
          </cell>
        </row>
        <row r="953">
          <cell r="A953" t="str">
            <v>0425  2 72</v>
          </cell>
        </row>
        <row r="954">
          <cell r="A954" t="str">
            <v>0425  2 73</v>
          </cell>
        </row>
        <row r="955">
          <cell r="A955" t="str">
            <v>0425  2 91</v>
          </cell>
        </row>
        <row r="956">
          <cell r="A956" t="str">
            <v>0425  2 92</v>
          </cell>
        </row>
        <row r="957">
          <cell r="A957" t="str">
            <v>0425  2 93</v>
          </cell>
        </row>
        <row r="958">
          <cell r="A958" t="str">
            <v>0425  2101</v>
          </cell>
        </row>
        <row r="959">
          <cell r="A959" t="str">
            <v>0425  2102</v>
          </cell>
        </row>
        <row r="960">
          <cell r="A960" t="str">
            <v>0425  2103</v>
          </cell>
        </row>
        <row r="961">
          <cell r="A961" t="str">
            <v>0425  2110</v>
          </cell>
        </row>
        <row r="962">
          <cell r="A962" t="str">
            <v>0425  2120</v>
          </cell>
        </row>
        <row r="963">
          <cell r="A963" t="str">
            <v>0425  2121</v>
          </cell>
        </row>
        <row r="964">
          <cell r="A964" t="str">
            <v>0425  2122</v>
          </cell>
        </row>
        <row r="965">
          <cell r="A965" t="str">
            <v>0425  2123</v>
          </cell>
        </row>
        <row r="966">
          <cell r="A966" t="str">
            <v>0425  2124</v>
          </cell>
        </row>
        <row r="967">
          <cell r="A967" t="str">
            <v>0425  2125</v>
          </cell>
        </row>
        <row r="968">
          <cell r="A968" t="str">
            <v>0425  3 41</v>
          </cell>
        </row>
        <row r="969">
          <cell r="A969" t="str">
            <v>0425  3 42</v>
          </cell>
        </row>
        <row r="970">
          <cell r="A970" t="str">
            <v>0425  3 43</v>
          </cell>
        </row>
        <row r="971">
          <cell r="A971" t="str">
            <v>0425  3 50</v>
          </cell>
        </row>
        <row r="972">
          <cell r="A972" t="str">
            <v>0425  3 61</v>
          </cell>
        </row>
        <row r="973">
          <cell r="A973" t="str">
            <v>0425  3 62</v>
          </cell>
        </row>
        <row r="974">
          <cell r="A974" t="str">
            <v>0425  3 63</v>
          </cell>
        </row>
        <row r="975">
          <cell r="A975" t="str">
            <v>0425  3 81</v>
          </cell>
        </row>
        <row r="976">
          <cell r="A976" t="str">
            <v>0425  3 82</v>
          </cell>
        </row>
        <row r="977">
          <cell r="A977" t="str">
            <v>0425  3 83</v>
          </cell>
        </row>
        <row r="978">
          <cell r="A978" t="str">
            <v>0425  3 91</v>
          </cell>
        </row>
        <row r="979">
          <cell r="A979" t="str">
            <v>0425  3 92</v>
          </cell>
        </row>
        <row r="980">
          <cell r="A980" t="str">
            <v>0425  4</v>
          </cell>
        </row>
        <row r="981">
          <cell r="A981" t="str">
            <v>0425  5</v>
          </cell>
        </row>
        <row r="982">
          <cell r="A982" t="str">
            <v>0425  5  1</v>
          </cell>
        </row>
        <row r="983">
          <cell r="A983" t="str">
            <v>0425  6</v>
          </cell>
        </row>
        <row r="984">
          <cell r="A984" t="str">
            <v>0425  7</v>
          </cell>
        </row>
        <row r="985">
          <cell r="A985" t="str">
            <v>0425  8</v>
          </cell>
        </row>
        <row r="986">
          <cell r="A986" t="str">
            <v>0425 10</v>
          </cell>
        </row>
        <row r="987">
          <cell r="A987" t="str">
            <v>0425 11</v>
          </cell>
        </row>
        <row r="988">
          <cell r="A988" t="str">
            <v>0425 12  1</v>
          </cell>
        </row>
        <row r="989">
          <cell r="A989" t="str">
            <v>0425 12  2</v>
          </cell>
        </row>
        <row r="990">
          <cell r="A990" t="str">
            <v>0425 13 12</v>
          </cell>
        </row>
        <row r="991">
          <cell r="A991" t="str">
            <v>0425 13 15</v>
          </cell>
        </row>
        <row r="992">
          <cell r="A992" t="str">
            <v>0425 13 18</v>
          </cell>
        </row>
        <row r="993">
          <cell r="A993" t="str">
            <v>0425 13 24</v>
          </cell>
        </row>
        <row r="994">
          <cell r="A994" t="str">
            <v>0425 14  1</v>
          </cell>
        </row>
        <row r="995">
          <cell r="A995" t="str">
            <v>0425 15 41</v>
          </cell>
        </row>
        <row r="996">
          <cell r="A996" t="str">
            <v>0425 15 42</v>
          </cell>
        </row>
        <row r="997">
          <cell r="A997" t="str">
            <v>0425 15 51</v>
          </cell>
        </row>
        <row r="998">
          <cell r="A998" t="str">
            <v>0425 15 52</v>
          </cell>
        </row>
        <row r="999">
          <cell r="A999" t="str">
            <v>0425 16 11</v>
          </cell>
        </row>
        <row r="1000">
          <cell r="A1000" t="str">
            <v>0425 71</v>
          </cell>
        </row>
        <row r="1001">
          <cell r="A1001" t="str">
            <v>0425 74  1</v>
          </cell>
        </row>
        <row r="1002">
          <cell r="A1002" t="str">
            <v>0425 74  2</v>
          </cell>
        </row>
        <row r="1003">
          <cell r="A1003" t="str">
            <v>0425 78</v>
          </cell>
        </row>
        <row r="1004">
          <cell r="A1004" t="str">
            <v>0425 82</v>
          </cell>
        </row>
        <row r="1005">
          <cell r="A1005" t="str">
            <v>0425100  1</v>
          </cell>
        </row>
        <row r="1006">
          <cell r="A1006" t="str">
            <v>0425100  2</v>
          </cell>
        </row>
        <row r="1007">
          <cell r="A1007" t="str">
            <v>0430 94  1</v>
          </cell>
        </row>
        <row r="1008">
          <cell r="A1008" t="str">
            <v>0430 94  2</v>
          </cell>
        </row>
        <row r="1009">
          <cell r="A1009" t="str">
            <v>0430 94  3</v>
          </cell>
        </row>
        <row r="1010">
          <cell r="A1010" t="str">
            <v>0430 94  4</v>
          </cell>
        </row>
        <row r="1011">
          <cell r="A1011" t="str">
            <v>0430 94  5</v>
          </cell>
        </row>
        <row r="1012">
          <cell r="A1012" t="str">
            <v>0430 95  1</v>
          </cell>
        </row>
        <row r="1013">
          <cell r="A1013" t="str">
            <v>0430 95  2</v>
          </cell>
        </row>
        <row r="1014">
          <cell r="A1014" t="str">
            <v>0430 95  3</v>
          </cell>
        </row>
        <row r="1015">
          <cell r="A1015" t="str">
            <v>0430 95  4</v>
          </cell>
        </row>
        <row r="1016">
          <cell r="A1016" t="str">
            <v>0430 95  5</v>
          </cell>
        </row>
        <row r="1017">
          <cell r="A1017" t="str">
            <v>0430 96</v>
          </cell>
        </row>
        <row r="1018">
          <cell r="A1018" t="str">
            <v>0430171101</v>
          </cell>
        </row>
        <row r="1019">
          <cell r="A1019" t="str">
            <v>0430171102</v>
          </cell>
        </row>
        <row r="1020">
          <cell r="A1020" t="str">
            <v>0430171103</v>
          </cell>
        </row>
        <row r="1021">
          <cell r="A1021" t="str">
            <v>0430171125</v>
          </cell>
        </row>
        <row r="1022">
          <cell r="A1022" t="str">
            <v>0430171129</v>
          </cell>
        </row>
        <row r="1023">
          <cell r="A1023" t="str">
            <v>0430171133</v>
          </cell>
        </row>
        <row r="1024">
          <cell r="A1024" t="str">
            <v>0430171238</v>
          </cell>
        </row>
        <row r="1025">
          <cell r="A1025" t="str">
            <v>0430172125</v>
          </cell>
        </row>
        <row r="1026">
          <cell r="A1026" t="str">
            <v>0430173101</v>
          </cell>
        </row>
        <row r="1027">
          <cell r="A1027" t="str">
            <v>0430173112</v>
          </cell>
        </row>
        <row r="1028">
          <cell r="A1028" t="str">
            <v>0430173115</v>
          </cell>
        </row>
        <row r="1029">
          <cell r="A1029" t="str">
            <v>0430173118</v>
          </cell>
        </row>
        <row r="1030">
          <cell r="A1030" t="str">
            <v>0430173124</v>
          </cell>
        </row>
        <row r="1031">
          <cell r="A1031" t="str">
            <v>0430173130</v>
          </cell>
        </row>
        <row r="1032">
          <cell r="A1032" t="str">
            <v>0430173136</v>
          </cell>
        </row>
        <row r="1033">
          <cell r="A1033" t="str">
            <v>0430173142</v>
          </cell>
        </row>
        <row r="1034">
          <cell r="A1034" t="str">
            <v>0430173148</v>
          </cell>
        </row>
        <row r="1035">
          <cell r="A1035" t="str">
            <v>0430173218</v>
          </cell>
        </row>
        <row r="1036">
          <cell r="A1036" t="str">
            <v>0430174101</v>
          </cell>
        </row>
        <row r="1037">
          <cell r="A1037" t="str">
            <v>0430174102</v>
          </cell>
        </row>
        <row r="1038">
          <cell r="A1038" t="str">
            <v>0430174112</v>
          </cell>
        </row>
        <row r="1039">
          <cell r="A1039" t="str">
            <v>0430174115</v>
          </cell>
        </row>
        <row r="1040">
          <cell r="A1040" t="str">
            <v>0430174118</v>
          </cell>
        </row>
        <row r="1041">
          <cell r="A1041" t="str">
            <v>0430174124</v>
          </cell>
        </row>
        <row r="1042">
          <cell r="A1042" t="str">
            <v>0430174125</v>
          </cell>
        </row>
        <row r="1043">
          <cell r="A1043" t="str">
            <v>0430174129</v>
          </cell>
        </row>
        <row r="1044">
          <cell r="A1044" t="str">
            <v>0430174130</v>
          </cell>
        </row>
        <row r="1045">
          <cell r="A1045" t="str">
            <v>0430174133</v>
          </cell>
        </row>
        <row r="1046">
          <cell r="A1046" t="str">
            <v>0430174136</v>
          </cell>
        </row>
        <row r="1047">
          <cell r="A1047" t="str">
            <v>0430174138</v>
          </cell>
        </row>
        <row r="1048">
          <cell r="A1048" t="str">
            <v>0430174142</v>
          </cell>
        </row>
        <row r="1049">
          <cell r="A1049" t="str">
            <v>0430174148</v>
          </cell>
        </row>
        <row r="1050">
          <cell r="A1050" t="str">
            <v>0430174154</v>
          </cell>
        </row>
        <row r="1051">
          <cell r="A1051" t="str">
            <v>0430174160</v>
          </cell>
        </row>
        <row r="1052">
          <cell r="A1052" t="str">
            <v>0430174172</v>
          </cell>
        </row>
        <row r="1053">
          <cell r="A1053" t="str">
            <v>0430174201</v>
          </cell>
        </row>
        <row r="1054">
          <cell r="A1054" t="str">
            <v>0430174215</v>
          </cell>
        </row>
        <row r="1055">
          <cell r="A1055" t="str">
            <v>0430174218</v>
          </cell>
        </row>
        <row r="1056">
          <cell r="A1056" t="str">
            <v>0430174224</v>
          </cell>
        </row>
        <row r="1057">
          <cell r="A1057" t="str">
            <v>0430174230</v>
          </cell>
        </row>
        <row r="1058">
          <cell r="A1058" t="str">
            <v>0430174236</v>
          </cell>
        </row>
        <row r="1059">
          <cell r="A1059" t="str">
            <v>0430174242</v>
          </cell>
        </row>
        <row r="1060">
          <cell r="A1060" t="str">
            <v>0430174248</v>
          </cell>
        </row>
        <row r="1061">
          <cell r="A1061" t="str">
            <v>0430175101</v>
          </cell>
        </row>
        <row r="1062">
          <cell r="A1062" t="str">
            <v>0430175102</v>
          </cell>
        </row>
        <row r="1063">
          <cell r="A1063" t="str">
            <v>0430175103</v>
          </cell>
        </row>
        <row r="1064">
          <cell r="A1064" t="str">
            <v>0430175104</v>
          </cell>
        </row>
        <row r="1065">
          <cell r="A1065" t="str">
            <v>0430175105</v>
          </cell>
        </row>
        <row r="1066">
          <cell r="A1066" t="str">
            <v>0430175112</v>
          </cell>
        </row>
        <row r="1067">
          <cell r="A1067" t="str">
            <v>0430175115</v>
          </cell>
        </row>
        <row r="1068">
          <cell r="A1068" t="str">
            <v>0430175118</v>
          </cell>
        </row>
        <row r="1069">
          <cell r="A1069" t="str">
            <v>0430175124</v>
          </cell>
        </row>
        <row r="1070">
          <cell r="A1070" t="str">
            <v>0430175130</v>
          </cell>
        </row>
        <row r="1071">
          <cell r="A1071" t="str">
            <v>0430175136</v>
          </cell>
        </row>
        <row r="1072">
          <cell r="A1072" t="str">
            <v>0430175140</v>
          </cell>
        </row>
        <row r="1073">
          <cell r="A1073" t="str">
            <v>0430175142</v>
          </cell>
        </row>
        <row r="1074">
          <cell r="A1074" t="str">
            <v>0430175148</v>
          </cell>
        </row>
        <row r="1075">
          <cell r="A1075" t="str">
            <v>0430175154</v>
          </cell>
        </row>
        <row r="1076">
          <cell r="A1076" t="str">
            <v>0430175160</v>
          </cell>
        </row>
        <row r="1077">
          <cell r="A1077" t="str">
            <v>0430175166</v>
          </cell>
        </row>
        <row r="1078">
          <cell r="A1078" t="str">
            <v>0430175172</v>
          </cell>
        </row>
        <row r="1079">
          <cell r="A1079" t="str">
            <v>0430175178</v>
          </cell>
        </row>
        <row r="1080">
          <cell r="A1080" t="str">
            <v>0430175184</v>
          </cell>
        </row>
        <row r="1081">
          <cell r="A1081" t="str">
            <v>0430175196</v>
          </cell>
        </row>
        <row r="1082">
          <cell r="A1082" t="str">
            <v>0430175201</v>
          </cell>
        </row>
        <row r="1083">
          <cell r="A1083" t="str">
            <v>0430175202</v>
          </cell>
        </row>
        <row r="1084">
          <cell r="A1084" t="str">
            <v>0430175203</v>
          </cell>
        </row>
        <row r="1085">
          <cell r="A1085" t="str">
            <v>0430175204</v>
          </cell>
        </row>
        <row r="1086">
          <cell r="A1086" t="str">
            <v>0430175215</v>
          </cell>
        </row>
        <row r="1087">
          <cell r="A1087" t="str">
            <v>0430175218</v>
          </cell>
        </row>
        <row r="1088">
          <cell r="A1088" t="str">
            <v>0430175224</v>
          </cell>
        </row>
        <row r="1089">
          <cell r="A1089" t="str">
            <v>0430175230</v>
          </cell>
        </row>
        <row r="1090">
          <cell r="A1090" t="str">
            <v>0430175236</v>
          </cell>
        </row>
        <row r="1091">
          <cell r="A1091" t="str">
            <v>0430175242</v>
          </cell>
        </row>
        <row r="1092">
          <cell r="A1092" t="str">
            <v>0430175248</v>
          </cell>
        </row>
        <row r="1093">
          <cell r="A1093" t="str">
            <v>0430175254</v>
          </cell>
        </row>
        <row r="1094">
          <cell r="A1094" t="str">
            <v>0430175260</v>
          </cell>
        </row>
        <row r="1095">
          <cell r="A1095" t="str">
            <v>0430175266</v>
          </cell>
        </row>
        <row r="1096">
          <cell r="A1096" t="str">
            <v>0430175272</v>
          </cell>
        </row>
        <row r="1097">
          <cell r="A1097" t="str">
            <v>0430175299</v>
          </cell>
        </row>
        <row r="1098">
          <cell r="A1098" t="str">
            <v>0430185118</v>
          </cell>
        </row>
        <row r="1099">
          <cell r="A1099" t="str">
            <v>0430185124</v>
          </cell>
        </row>
        <row r="1100">
          <cell r="A1100" t="str">
            <v>0430185130</v>
          </cell>
        </row>
        <row r="1101">
          <cell r="A1101" t="str">
            <v>0430185136</v>
          </cell>
        </row>
        <row r="1102">
          <cell r="A1102" t="str">
            <v>0430185142</v>
          </cell>
        </row>
        <row r="1103">
          <cell r="A1103" t="str">
            <v>0430185148</v>
          </cell>
        </row>
        <row r="1104">
          <cell r="A1104" t="str">
            <v>0430185154</v>
          </cell>
        </row>
        <row r="1105">
          <cell r="A1105" t="str">
            <v>0430185160</v>
          </cell>
        </row>
        <row r="1106">
          <cell r="A1106" t="str">
            <v>0430185166</v>
          </cell>
        </row>
        <row r="1107">
          <cell r="A1107" t="str">
            <v>0430185178</v>
          </cell>
        </row>
        <row r="1108">
          <cell r="A1108" t="str">
            <v>0430200 21</v>
          </cell>
        </row>
        <row r="1109">
          <cell r="A1109" t="str">
            <v>0430200 23</v>
          </cell>
        </row>
        <row r="1110">
          <cell r="A1110" t="str">
            <v>0430200 25</v>
          </cell>
        </row>
        <row r="1111">
          <cell r="A1111" t="str">
            <v>0430200 29</v>
          </cell>
        </row>
        <row r="1112">
          <cell r="A1112" t="str">
            <v>0430200 33</v>
          </cell>
        </row>
        <row r="1113">
          <cell r="A1113" t="str">
            <v>0430200 38</v>
          </cell>
        </row>
        <row r="1114">
          <cell r="A1114" t="str">
            <v>0430200 40</v>
          </cell>
        </row>
        <row r="1115">
          <cell r="A1115" t="str">
            <v>0430200 41</v>
          </cell>
        </row>
        <row r="1116">
          <cell r="A1116" t="str">
            <v>0430200 42</v>
          </cell>
        </row>
        <row r="1117">
          <cell r="A1117" t="str">
            <v>0430200 43</v>
          </cell>
        </row>
        <row r="1118">
          <cell r="A1118" t="str">
            <v>0430200 44</v>
          </cell>
        </row>
        <row r="1119">
          <cell r="A1119" t="str">
            <v>0430200 45</v>
          </cell>
        </row>
        <row r="1120">
          <cell r="A1120" t="str">
            <v>0430600025</v>
          </cell>
        </row>
        <row r="1121">
          <cell r="A1121" t="str">
            <v>0430600125</v>
          </cell>
        </row>
        <row r="1122">
          <cell r="A1122" t="str">
            <v>0430602123</v>
          </cell>
        </row>
        <row r="1123">
          <cell r="A1123" t="str">
            <v>0430602125</v>
          </cell>
        </row>
        <row r="1124">
          <cell r="A1124" t="str">
            <v>0430602129</v>
          </cell>
        </row>
        <row r="1125">
          <cell r="A1125" t="str">
            <v>0430602133</v>
          </cell>
        </row>
        <row r="1126">
          <cell r="A1126" t="str">
            <v>0430610025</v>
          </cell>
        </row>
        <row r="1127">
          <cell r="A1127" t="str">
            <v>0430610029</v>
          </cell>
        </row>
        <row r="1128">
          <cell r="A1128" t="str">
            <v>0430610033</v>
          </cell>
        </row>
        <row r="1129">
          <cell r="A1129" t="str">
            <v>0430610123</v>
          </cell>
        </row>
        <row r="1130">
          <cell r="A1130" t="str">
            <v>0430610125</v>
          </cell>
        </row>
        <row r="1131">
          <cell r="A1131" t="str">
            <v>0430610129</v>
          </cell>
        </row>
        <row r="1132">
          <cell r="A1132" t="str">
            <v>0430610133</v>
          </cell>
        </row>
        <row r="1133">
          <cell r="A1133" t="str">
            <v>0430610223</v>
          </cell>
        </row>
        <row r="1134">
          <cell r="A1134" t="str">
            <v>0430610225</v>
          </cell>
        </row>
        <row r="1135">
          <cell r="A1135" t="str">
            <v>0430610229</v>
          </cell>
        </row>
        <row r="1136">
          <cell r="A1136" t="str">
            <v>0430610233</v>
          </cell>
        </row>
        <row r="1137">
          <cell r="A1137" t="str">
            <v>0430610323</v>
          </cell>
        </row>
        <row r="1138">
          <cell r="A1138" t="str">
            <v>0430610325</v>
          </cell>
        </row>
        <row r="1139">
          <cell r="A1139" t="str">
            <v>0430610329</v>
          </cell>
        </row>
        <row r="1140">
          <cell r="A1140" t="str">
            <v>0430611023</v>
          </cell>
        </row>
        <row r="1141">
          <cell r="A1141" t="str">
            <v>0430611025</v>
          </cell>
        </row>
        <row r="1142">
          <cell r="A1142" t="str">
            <v>0430611029</v>
          </cell>
        </row>
        <row r="1143">
          <cell r="A1143" t="str">
            <v>0430611033</v>
          </cell>
        </row>
        <row r="1144">
          <cell r="A1144" t="str">
            <v>0430611123</v>
          </cell>
        </row>
        <row r="1145">
          <cell r="A1145" t="str">
            <v>0430611125</v>
          </cell>
        </row>
        <row r="1146">
          <cell r="A1146" t="str">
            <v>0430611129</v>
          </cell>
        </row>
        <row r="1147">
          <cell r="A1147" t="str">
            <v>0430611133</v>
          </cell>
        </row>
        <row r="1148">
          <cell r="A1148" t="str">
            <v>0430611223</v>
          </cell>
        </row>
        <row r="1149">
          <cell r="A1149" t="str">
            <v>0430611225</v>
          </cell>
        </row>
        <row r="1150">
          <cell r="A1150" t="str">
            <v>0430611229</v>
          </cell>
        </row>
        <row r="1151">
          <cell r="A1151" t="str">
            <v>0430611233</v>
          </cell>
        </row>
        <row r="1152">
          <cell r="A1152" t="str">
            <v>0430611323</v>
          </cell>
        </row>
        <row r="1153">
          <cell r="A1153" t="str">
            <v>0430611325</v>
          </cell>
        </row>
        <row r="1154">
          <cell r="A1154" t="str">
            <v>0430611329</v>
          </cell>
        </row>
        <row r="1155">
          <cell r="A1155" t="str">
            <v>0430611333</v>
          </cell>
        </row>
        <row r="1156">
          <cell r="A1156" t="str">
            <v>0430612023</v>
          </cell>
        </row>
        <row r="1157">
          <cell r="A1157" t="str">
            <v>0430612025</v>
          </cell>
        </row>
        <row r="1158">
          <cell r="A1158" t="str">
            <v>0430612029</v>
          </cell>
        </row>
        <row r="1159">
          <cell r="A1159" t="str">
            <v>0430612033</v>
          </cell>
        </row>
        <row r="1160">
          <cell r="A1160" t="str">
            <v>0430612125</v>
          </cell>
        </row>
        <row r="1161">
          <cell r="A1161" t="str">
            <v>0430612129</v>
          </cell>
        </row>
        <row r="1162">
          <cell r="A1162" t="str">
            <v>0430612133</v>
          </cell>
        </row>
        <row r="1163">
          <cell r="A1163" t="str">
            <v>0430612329</v>
          </cell>
        </row>
        <row r="1164">
          <cell r="A1164" t="str">
            <v>0430612333</v>
          </cell>
        </row>
        <row r="1165">
          <cell r="A1165" t="str">
            <v>0430613025</v>
          </cell>
        </row>
        <row r="1166">
          <cell r="A1166" t="str">
            <v>0430613029</v>
          </cell>
        </row>
        <row r="1167">
          <cell r="A1167" t="str">
            <v>0430613033</v>
          </cell>
        </row>
        <row r="1168">
          <cell r="A1168" t="str">
            <v>0430613123</v>
          </cell>
        </row>
        <row r="1169">
          <cell r="A1169" t="str">
            <v>0430613125</v>
          </cell>
        </row>
        <row r="1170">
          <cell r="A1170" t="str">
            <v>0430613129</v>
          </cell>
        </row>
        <row r="1171">
          <cell r="A1171" t="str">
            <v>0430613133</v>
          </cell>
        </row>
        <row r="1172">
          <cell r="A1172" t="str">
            <v>0430613225</v>
          </cell>
        </row>
        <row r="1173">
          <cell r="A1173" t="str">
            <v>0430613229</v>
          </cell>
        </row>
        <row r="1174">
          <cell r="A1174" t="str">
            <v>0430613233</v>
          </cell>
        </row>
        <row r="1175">
          <cell r="A1175" t="str">
            <v>0430613325</v>
          </cell>
        </row>
        <row r="1176">
          <cell r="A1176" t="str">
            <v>0430613333</v>
          </cell>
        </row>
        <row r="1177">
          <cell r="A1177" t="str">
            <v>0430821 23</v>
          </cell>
        </row>
        <row r="1178">
          <cell r="A1178" t="str">
            <v>0430821 25</v>
          </cell>
        </row>
        <row r="1179">
          <cell r="A1179" t="str">
            <v>0430821 29</v>
          </cell>
        </row>
        <row r="1180">
          <cell r="A1180" t="str">
            <v>0430821 33</v>
          </cell>
        </row>
        <row r="1181">
          <cell r="A1181" t="str">
            <v>0430821 38</v>
          </cell>
        </row>
        <row r="1182">
          <cell r="A1182" t="str">
            <v>0430821 40</v>
          </cell>
        </row>
        <row r="1183">
          <cell r="A1183" t="str">
            <v>0430821 41</v>
          </cell>
        </row>
        <row r="1184">
          <cell r="A1184" t="str">
            <v>0430821 42</v>
          </cell>
        </row>
        <row r="1185">
          <cell r="A1185" t="str">
            <v>0430821 43</v>
          </cell>
        </row>
        <row r="1186">
          <cell r="A1186" t="str">
            <v>0430821 61</v>
          </cell>
        </row>
        <row r="1187">
          <cell r="A1187" t="str">
            <v>0430822 15</v>
          </cell>
        </row>
        <row r="1188">
          <cell r="A1188" t="str">
            <v>0430822 25</v>
          </cell>
        </row>
        <row r="1189">
          <cell r="A1189" t="str">
            <v>0430822 29</v>
          </cell>
        </row>
        <row r="1190">
          <cell r="A1190" t="str">
            <v>0430822 33</v>
          </cell>
        </row>
        <row r="1191">
          <cell r="A1191" t="str">
            <v>0430822 38</v>
          </cell>
        </row>
        <row r="1192">
          <cell r="A1192" t="str">
            <v>0430822 42</v>
          </cell>
        </row>
        <row r="1193">
          <cell r="A1193" t="str">
            <v>0430822 43</v>
          </cell>
        </row>
        <row r="1194">
          <cell r="A1194" t="str">
            <v>0430830</v>
          </cell>
        </row>
        <row r="1195">
          <cell r="A1195" t="str">
            <v>0430880 01</v>
          </cell>
        </row>
        <row r="1196">
          <cell r="A1196" t="str">
            <v>0430880 02</v>
          </cell>
        </row>
        <row r="1197">
          <cell r="A1197" t="str">
            <v>0430880 03</v>
          </cell>
        </row>
        <row r="1198">
          <cell r="A1198" t="str">
            <v>0430880 04</v>
          </cell>
        </row>
        <row r="1199">
          <cell r="A1199" t="str">
            <v>0430880 05</v>
          </cell>
        </row>
        <row r="1200">
          <cell r="A1200" t="str">
            <v>0430885 12</v>
          </cell>
        </row>
        <row r="1201">
          <cell r="A1201" t="str">
            <v>0430885 18</v>
          </cell>
        </row>
        <row r="1202">
          <cell r="A1202" t="str">
            <v>0430885 36</v>
          </cell>
        </row>
        <row r="1203">
          <cell r="A1203" t="str">
            <v>0430885 42</v>
          </cell>
        </row>
        <row r="1204">
          <cell r="A1204" t="str">
            <v>0430885 48</v>
          </cell>
        </row>
        <row r="1205">
          <cell r="A1205" t="str">
            <v>0430885 60</v>
          </cell>
        </row>
        <row r="1206">
          <cell r="A1206" t="str">
            <v>0430941 23</v>
          </cell>
        </row>
        <row r="1207">
          <cell r="A1207" t="str">
            <v>0430941 25</v>
          </cell>
        </row>
        <row r="1208">
          <cell r="A1208" t="str">
            <v>0430941 29</v>
          </cell>
        </row>
        <row r="1209">
          <cell r="A1209" t="str">
            <v>0430941 33</v>
          </cell>
        </row>
        <row r="1210">
          <cell r="A1210" t="str">
            <v>0430941 40</v>
          </cell>
        </row>
        <row r="1211">
          <cell r="A1211" t="str">
            <v>0430941 42</v>
          </cell>
        </row>
        <row r="1212">
          <cell r="A1212" t="str">
            <v>0430941 47</v>
          </cell>
        </row>
        <row r="1213">
          <cell r="A1213" t="str">
            <v>0430950</v>
          </cell>
        </row>
        <row r="1214">
          <cell r="A1214" t="str">
            <v>0430963  1</v>
          </cell>
        </row>
        <row r="1215">
          <cell r="A1215" t="str">
            <v>0430963  2</v>
          </cell>
        </row>
        <row r="1216">
          <cell r="A1216" t="str">
            <v>0430964  1</v>
          </cell>
        </row>
        <row r="1217">
          <cell r="A1217" t="str">
            <v>0430964  2</v>
          </cell>
        </row>
        <row r="1218">
          <cell r="A1218" t="str">
            <v>0430964  3</v>
          </cell>
        </row>
        <row r="1219">
          <cell r="A1219" t="str">
            <v>0430982120</v>
          </cell>
        </row>
        <row r="1220">
          <cell r="A1220" t="str">
            <v>0430982121</v>
          </cell>
        </row>
        <row r="1221">
          <cell r="A1221" t="str">
            <v>0430982123</v>
          </cell>
        </row>
        <row r="1222">
          <cell r="A1222" t="str">
            <v>0430982125</v>
          </cell>
        </row>
        <row r="1223">
          <cell r="A1223" t="str">
            <v>0430982129</v>
          </cell>
        </row>
        <row r="1224">
          <cell r="A1224" t="str">
            <v>0430982133</v>
          </cell>
        </row>
        <row r="1225">
          <cell r="A1225" t="str">
            <v>0430982138</v>
          </cell>
        </row>
        <row r="1226">
          <cell r="A1226" t="str">
            <v>0430982140</v>
          </cell>
        </row>
        <row r="1227">
          <cell r="A1227" t="str">
            <v>0430982141</v>
          </cell>
        </row>
        <row r="1228">
          <cell r="A1228" t="str">
            <v>0430982142</v>
          </cell>
        </row>
        <row r="1229">
          <cell r="A1229" t="str">
            <v>0430982143</v>
          </cell>
        </row>
        <row r="1230">
          <cell r="A1230" t="str">
            <v>0430982144</v>
          </cell>
        </row>
        <row r="1231">
          <cell r="A1231" t="str">
            <v>0430982145</v>
          </cell>
        </row>
        <row r="1232">
          <cell r="A1232" t="str">
            <v>0430982147</v>
          </cell>
        </row>
        <row r="1233">
          <cell r="A1233" t="str">
            <v>0430982623</v>
          </cell>
        </row>
        <row r="1234">
          <cell r="A1234" t="str">
            <v>0430982625</v>
          </cell>
        </row>
        <row r="1235">
          <cell r="A1235" t="str">
            <v>0430982629</v>
          </cell>
        </row>
        <row r="1236">
          <cell r="A1236" t="str">
            <v>0430982633</v>
          </cell>
        </row>
        <row r="1237">
          <cell r="A1237" t="str">
            <v>0430982638</v>
          </cell>
        </row>
        <row r="1238">
          <cell r="A1238" t="str">
            <v>0430982640</v>
          </cell>
        </row>
        <row r="1239">
          <cell r="A1239" t="str">
            <v>0430982641</v>
          </cell>
        </row>
        <row r="1240">
          <cell r="A1240" t="str">
            <v>0430982642</v>
          </cell>
        </row>
        <row r="1241">
          <cell r="A1241" t="str">
            <v>0430982643</v>
          </cell>
        </row>
        <row r="1242">
          <cell r="A1242" t="str">
            <v>0430982645</v>
          </cell>
        </row>
        <row r="1243">
          <cell r="A1243" t="str">
            <v>0430984120</v>
          </cell>
        </row>
        <row r="1244">
          <cell r="A1244" t="str">
            <v>0430984121</v>
          </cell>
        </row>
        <row r="1245">
          <cell r="A1245" t="str">
            <v>0430984123</v>
          </cell>
        </row>
        <row r="1246">
          <cell r="A1246" t="str">
            <v>0430984125</v>
          </cell>
        </row>
        <row r="1247">
          <cell r="A1247" t="str">
            <v>0430984129</v>
          </cell>
        </row>
        <row r="1248">
          <cell r="A1248" t="str">
            <v>0430984133</v>
          </cell>
        </row>
        <row r="1249">
          <cell r="A1249" t="str">
            <v>0430984138</v>
          </cell>
        </row>
        <row r="1250">
          <cell r="A1250" t="str">
            <v>0430984140</v>
          </cell>
        </row>
        <row r="1251">
          <cell r="A1251" t="str">
            <v>0430984141</v>
          </cell>
        </row>
        <row r="1252">
          <cell r="A1252" t="str">
            <v>0430984142</v>
          </cell>
        </row>
        <row r="1253">
          <cell r="A1253" t="str">
            <v>0430984143</v>
          </cell>
        </row>
        <row r="1254">
          <cell r="A1254" t="str">
            <v>0430984144</v>
          </cell>
        </row>
        <row r="1255">
          <cell r="A1255" t="str">
            <v>0430984145</v>
          </cell>
        </row>
        <row r="1256">
          <cell r="A1256" t="str">
            <v>0430984147</v>
          </cell>
        </row>
        <row r="1257">
          <cell r="A1257" t="str">
            <v>0430984623</v>
          </cell>
        </row>
        <row r="1258">
          <cell r="A1258" t="str">
            <v>0430984625</v>
          </cell>
        </row>
        <row r="1259">
          <cell r="A1259" t="str">
            <v>0430984629</v>
          </cell>
        </row>
        <row r="1260">
          <cell r="A1260" t="str">
            <v>0430984633</v>
          </cell>
        </row>
        <row r="1261">
          <cell r="A1261" t="str">
            <v>0430984638</v>
          </cell>
        </row>
        <row r="1262">
          <cell r="A1262" t="str">
            <v>0430984640</v>
          </cell>
        </row>
        <row r="1263">
          <cell r="A1263" t="str">
            <v>0430984641</v>
          </cell>
        </row>
        <row r="1264">
          <cell r="A1264" t="str">
            <v>0430984642</v>
          </cell>
        </row>
        <row r="1265">
          <cell r="A1265" t="str">
            <v>0430984643</v>
          </cell>
        </row>
        <row r="1266">
          <cell r="A1266" t="str">
            <v>0430984644</v>
          </cell>
        </row>
        <row r="1267">
          <cell r="A1267" t="str">
            <v>0430984645</v>
          </cell>
        </row>
        <row r="1268">
          <cell r="A1268" t="str">
            <v>0430990</v>
          </cell>
        </row>
        <row r="1269">
          <cell r="A1269" t="str">
            <v>0430991</v>
          </cell>
        </row>
        <row r="1270">
          <cell r="A1270" t="str">
            <v>0430991  1</v>
          </cell>
        </row>
        <row r="1271">
          <cell r="A1271" t="str">
            <v>0431  1  1</v>
          </cell>
        </row>
        <row r="1272">
          <cell r="A1272" t="str">
            <v>0431  1  2</v>
          </cell>
        </row>
        <row r="1273">
          <cell r="A1273" t="str">
            <v>0431  1  3</v>
          </cell>
        </row>
        <row r="1274">
          <cell r="A1274" t="str">
            <v>0431  1  4</v>
          </cell>
        </row>
        <row r="1275">
          <cell r="A1275" t="str">
            <v>0431  1  5</v>
          </cell>
        </row>
        <row r="1276">
          <cell r="A1276" t="str">
            <v>0432  3  1</v>
          </cell>
        </row>
        <row r="1277">
          <cell r="A1277" t="str">
            <v>0432  3  2</v>
          </cell>
        </row>
        <row r="1278">
          <cell r="A1278" t="str">
            <v>0432  3  3</v>
          </cell>
        </row>
        <row r="1279">
          <cell r="A1279" t="str">
            <v>0432  3  4</v>
          </cell>
        </row>
        <row r="1280">
          <cell r="A1280" t="str">
            <v>0432  3  5</v>
          </cell>
        </row>
        <row r="1281">
          <cell r="A1281" t="str">
            <v>0432  3  6</v>
          </cell>
        </row>
        <row r="1282">
          <cell r="A1282" t="str">
            <v>0432  3  7</v>
          </cell>
        </row>
        <row r="1283">
          <cell r="A1283" t="str">
            <v>0432  3  8</v>
          </cell>
        </row>
        <row r="1284">
          <cell r="A1284" t="str">
            <v>0432  3  9</v>
          </cell>
        </row>
        <row r="1285">
          <cell r="A1285" t="str">
            <v>0432  3 10</v>
          </cell>
        </row>
        <row r="1286">
          <cell r="A1286" t="str">
            <v>0432  3 11</v>
          </cell>
        </row>
        <row r="1287">
          <cell r="A1287" t="str">
            <v>0433  1</v>
          </cell>
        </row>
        <row r="1288">
          <cell r="A1288" t="str">
            <v>0433 34306</v>
          </cell>
        </row>
        <row r="1289">
          <cell r="A1289" t="str">
            <v>0434  1</v>
          </cell>
        </row>
        <row r="1290">
          <cell r="A1290" t="str">
            <v>0435  1</v>
          </cell>
        </row>
        <row r="1291">
          <cell r="A1291" t="str">
            <v>0435  1 99</v>
          </cell>
        </row>
        <row r="1292">
          <cell r="A1292" t="str">
            <v>0436  1  1</v>
          </cell>
        </row>
        <row r="1293">
          <cell r="A1293" t="str">
            <v>0436  1  2</v>
          </cell>
        </row>
        <row r="1294">
          <cell r="A1294" t="str">
            <v>0436  2</v>
          </cell>
        </row>
        <row r="1295">
          <cell r="A1295" t="str">
            <v>0440  1 10</v>
          </cell>
        </row>
        <row r="1296">
          <cell r="A1296" t="str">
            <v>0440  1 20</v>
          </cell>
        </row>
        <row r="1297">
          <cell r="A1297" t="str">
            <v>0440  1 30</v>
          </cell>
        </row>
        <row r="1298">
          <cell r="A1298" t="str">
            <v>0440  1 50</v>
          </cell>
        </row>
        <row r="1299">
          <cell r="A1299" t="str">
            <v>0440  1 60</v>
          </cell>
        </row>
        <row r="1300">
          <cell r="A1300" t="str">
            <v>0440 70</v>
          </cell>
        </row>
        <row r="1301">
          <cell r="A1301" t="str">
            <v>0440 73  1</v>
          </cell>
        </row>
        <row r="1302">
          <cell r="A1302" t="str">
            <v>0440 73  2</v>
          </cell>
        </row>
        <row r="1303">
          <cell r="A1303" t="str">
            <v>0440 73  3</v>
          </cell>
        </row>
        <row r="1304">
          <cell r="A1304" t="str">
            <v>0440 73  4</v>
          </cell>
        </row>
        <row r="1305">
          <cell r="A1305" t="str">
            <v>0440 73  5</v>
          </cell>
        </row>
        <row r="1306">
          <cell r="A1306" t="str">
            <v>0442 70</v>
          </cell>
        </row>
        <row r="1307">
          <cell r="A1307" t="str">
            <v>0443 70  3</v>
          </cell>
        </row>
        <row r="1308">
          <cell r="A1308" t="str">
            <v>0443 70  4</v>
          </cell>
        </row>
        <row r="1309">
          <cell r="A1309" t="str">
            <v>0443 70  5</v>
          </cell>
        </row>
        <row r="1310">
          <cell r="A1310" t="str">
            <v>0443 70  6</v>
          </cell>
        </row>
        <row r="1311">
          <cell r="A1311" t="str">
            <v>0443 70  7</v>
          </cell>
        </row>
        <row r="1312">
          <cell r="A1312" t="str">
            <v>0443 70  8</v>
          </cell>
        </row>
        <row r="1313">
          <cell r="A1313" t="str">
            <v>0443 70  9</v>
          </cell>
        </row>
        <row r="1314">
          <cell r="A1314" t="str">
            <v>0443 70 10</v>
          </cell>
        </row>
        <row r="1315">
          <cell r="A1315" t="str">
            <v>0443 72 10</v>
          </cell>
        </row>
        <row r="1316">
          <cell r="A1316" t="str">
            <v>0443 72 11</v>
          </cell>
        </row>
        <row r="1317">
          <cell r="A1317" t="str">
            <v>0443 72 12</v>
          </cell>
        </row>
        <row r="1318">
          <cell r="A1318" t="str">
            <v>0443 72 13</v>
          </cell>
        </row>
        <row r="1319">
          <cell r="A1319" t="str">
            <v>0443 72 14</v>
          </cell>
        </row>
        <row r="1320">
          <cell r="A1320" t="str">
            <v>0444 70 11</v>
          </cell>
        </row>
        <row r="1321">
          <cell r="A1321" t="str">
            <v>0444 71 11</v>
          </cell>
        </row>
        <row r="1322">
          <cell r="A1322" t="str">
            <v>0444 72 10</v>
          </cell>
        </row>
        <row r="1323">
          <cell r="A1323" t="str">
            <v>0444 72 11</v>
          </cell>
        </row>
        <row r="1324">
          <cell r="A1324" t="str">
            <v>0444 72 12</v>
          </cell>
        </row>
        <row r="1325">
          <cell r="A1325" t="str">
            <v>0444 73 11</v>
          </cell>
        </row>
        <row r="1326">
          <cell r="A1326" t="str">
            <v>0444 73 12</v>
          </cell>
        </row>
        <row r="1327">
          <cell r="A1327" t="str">
            <v>0444 74  1</v>
          </cell>
        </row>
        <row r="1328">
          <cell r="A1328" t="str">
            <v>0444 74  2</v>
          </cell>
        </row>
        <row r="1329">
          <cell r="A1329" t="str">
            <v>0444 75  1</v>
          </cell>
        </row>
        <row r="1330">
          <cell r="A1330" t="str">
            <v>0446  1  1</v>
          </cell>
        </row>
        <row r="1331">
          <cell r="A1331" t="str">
            <v>0446 71  1</v>
          </cell>
        </row>
        <row r="1332">
          <cell r="A1332" t="str">
            <v>0448 73</v>
          </cell>
        </row>
        <row r="1333">
          <cell r="A1333" t="str">
            <v>0450  1</v>
          </cell>
        </row>
        <row r="1334">
          <cell r="A1334" t="str">
            <v>0450  1  1</v>
          </cell>
        </row>
        <row r="1335">
          <cell r="A1335" t="str">
            <v>0450  1  2</v>
          </cell>
        </row>
        <row r="1336">
          <cell r="A1336" t="str">
            <v>0450  1  3</v>
          </cell>
        </row>
        <row r="1337">
          <cell r="A1337" t="str">
            <v>0450  1  4</v>
          </cell>
        </row>
        <row r="1338">
          <cell r="A1338" t="str">
            <v>0450  1  5</v>
          </cell>
        </row>
        <row r="1339">
          <cell r="A1339" t="str">
            <v>0450  1  7</v>
          </cell>
        </row>
        <row r="1340">
          <cell r="A1340" t="str">
            <v>0450  1 72</v>
          </cell>
        </row>
        <row r="1341">
          <cell r="A1341" t="str">
            <v>0450  1 78</v>
          </cell>
        </row>
        <row r="1342">
          <cell r="A1342" t="str">
            <v>0450  1118</v>
          </cell>
        </row>
        <row r="1343">
          <cell r="A1343" t="str">
            <v>0450  1124</v>
          </cell>
        </row>
        <row r="1344">
          <cell r="A1344" t="str">
            <v>0450  1130</v>
          </cell>
        </row>
        <row r="1345">
          <cell r="A1345" t="str">
            <v>0450  1132</v>
          </cell>
        </row>
        <row r="1346">
          <cell r="A1346" t="str">
            <v>0450  1201</v>
          </cell>
        </row>
        <row r="1347">
          <cell r="A1347" t="str">
            <v>0450  1202</v>
          </cell>
        </row>
        <row r="1348">
          <cell r="A1348" t="str">
            <v>0450  1203</v>
          </cell>
        </row>
        <row r="1349">
          <cell r="A1349" t="str">
            <v>0450  1250</v>
          </cell>
        </row>
        <row r="1350">
          <cell r="A1350" t="str">
            <v>0450  1251</v>
          </cell>
        </row>
        <row r="1351">
          <cell r="A1351" t="str">
            <v>0450  2 36</v>
          </cell>
        </row>
        <row r="1352">
          <cell r="A1352" t="str">
            <v>0450  2 45</v>
          </cell>
        </row>
        <row r="1353">
          <cell r="A1353" t="str">
            <v>0450  2 54</v>
          </cell>
        </row>
        <row r="1354">
          <cell r="A1354" t="str">
            <v>0450  2 63</v>
          </cell>
        </row>
        <row r="1355">
          <cell r="A1355" t="str">
            <v>0450  2 72</v>
          </cell>
        </row>
        <row r="1356">
          <cell r="A1356" t="str">
            <v>0450  2 78</v>
          </cell>
        </row>
        <row r="1357">
          <cell r="A1357" t="str">
            <v>0450  2 84</v>
          </cell>
        </row>
        <row r="1358">
          <cell r="A1358" t="str">
            <v>0450  2 96</v>
          </cell>
        </row>
        <row r="1359">
          <cell r="A1359" t="str">
            <v>0450  2178</v>
          </cell>
        </row>
        <row r="1360">
          <cell r="A1360" t="str">
            <v>0450  3</v>
          </cell>
        </row>
        <row r="1361">
          <cell r="A1361" t="str">
            <v>0450  3 11</v>
          </cell>
        </row>
        <row r="1362">
          <cell r="A1362" t="str">
            <v>0450  3 14</v>
          </cell>
        </row>
        <row r="1363">
          <cell r="A1363" t="str">
            <v>0450  3 15</v>
          </cell>
        </row>
        <row r="1364">
          <cell r="A1364" t="str">
            <v>0450  3 21</v>
          </cell>
        </row>
        <row r="1365">
          <cell r="A1365" t="str">
            <v>0450  3 22</v>
          </cell>
        </row>
        <row r="1366">
          <cell r="A1366" t="str">
            <v>0450  3 24</v>
          </cell>
        </row>
        <row r="1367">
          <cell r="A1367" t="str">
            <v>0450  3 25</v>
          </cell>
        </row>
        <row r="1368">
          <cell r="A1368" t="str">
            <v>0450  3 26</v>
          </cell>
        </row>
        <row r="1369">
          <cell r="A1369" t="str">
            <v>0450  3 33</v>
          </cell>
        </row>
        <row r="1370">
          <cell r="A1370" t="str">
            <v>0450  3 41</v>
          </cell>
        </row>
        <row r="1371">
          <cell r="A1371" t="str">
            <v>0450  3 62</v>
          </cell>
        </row>
        <row r="1372">
          <cell r="A1372" t="str">
            <v>0450  3 66</v>
          </cell>
        </row>
        <row r="1373">
          <cell r="A1373" t="str">
            <v>0450  3 72</v>
          </cell>
        </row>
        <row r="1374">
          <cell r="A1374" t="str">
            <v>0450  3 76</v>
          </cell>
        </row>
        <row r="1375">
          <cell r="A1375" t="str">
            <v>0450  3 91</v>
          </cell>
        </row>
        <row r="1376">
          <cell r="A1376" t="str">
            <v>0450  3 95</v>
          </cell>
        </row>
        <row r="1377">
          <cell r="A1377" t="str">
            <v>0450  4  1</v>
          </cell>
        </row>
        <row r="1378">
          <cell r="A1378" t="str">
            <v>0450  4  2</v>
          </cell>
        </row>
        <row r="1379">
          <cell r="A1379" t="str">
            <v>0450  4  3</v>
          </cell>
        </row>
        <row r="1380">
          <cell r="A1380" t="str">
            <v>0450  4  4</v>
          </cell>
        </row>
        <row r="1381">
          <cell r="A1381" t="str">
            <v>0450  4 15</v>
          </cell>
        </row>
        <row r="1382">
          <cell r="A1382" t="str">
            <v>0450  5</v>
          </cell>
        </row>
        <row r="1383">
          <cell r="A1383" t="str">
            <v>0450  6</v>
          </cell>
        </row>
        <row r="1384">
          <cell r="A1384" t="str">
            <v>0450  6 14</v>
          </cell>
        </row>
        <row r="1385">
          <cell r="A1385" t="str">
            <v>0450  6 15</v>
          </cell>
        </row>
        <row r="1386">
          <cell r="A1386" t="str">
            <v>0450  6 24</v>
          </cell>
        </row>
        <row r="1387">
          <cell r="A1387" t="str">
            <v>0450  6 25</v>
          </cell>
        </row>
        <row r="1388">
          <cell r="A1388" t="str">
            <v>0450  7  6</v>
          </cell>
        </row>
        <row r="1389">
          <cell r="A1389" t="str">
            <v>0450  8 12</v>
          </cell>
        </row>
        <row r="1390">
          <cell r="A1390" t="str">
            <v>0450  8 13</v>
          </cell>
        </row>
        <row r="1391">
          <cell r="A1391" t="str">
            <v>0450  8 21</v>
          </cell>
        </row>
        <row r="1392">
          <cell r="A1392" t="str">
            <v>0450  8 22</v>
          </cell>
        </row>
        <row r="1393">
          <cell r="A1393" t="str">
            <v>0450  8 23</v>
          </cell>
        </row>
        <row r="1394">
          <cell r="A1394" t="str">
            <v>0450  8 24</v>
          </cell>
        </row>
        <row r="1395">
          <cell r="A1395" t="str">
            <v>0450  8 33</v>
          </cell>
        </row>
        <row r="1396">
          <cell r="A1396" t="str">
            <v>0450 82</v>
          </cell>
        </row>
        <row r="1397">
          <cell r="A1397" t="str">
            <v>0450 82  1</v>
          </cell>
        </row>
        <row r="1398">
          <cell r="A1398" t="str">
            <v>0450 82  2</v>
          </cell>
        </row>
        <row r="1399">
          <cell r="A1399" t="str">
            <v>0450 82  3</v>
          </cell>
        </row>
        <row r="1400">
          <cell r="A1400" t="str">
            <v>0450 82  4</v>
          </cell>
        </row>
        <row r="1401">
          <cell r="A1401" t="str">
            <v>0450 83  1</v>
          </cell>
        </row>
        <row r="1402">
          <cell r="A1402" t="str">
            <v>0450 83  2</v>
          </cell>
        </row>
        <row r="1403">
          <cell r="A1403" t="str">
            <v>0450 83 11</v>
          </cell>
        </row>
        <row r="1404">
          <cell r="A1404" t="str">
            <v>0450 83 12</v>
          </cell>
        </row>
        <row r="1405">
          <cell r="A1405" t="str">
            <v>0450 83 13</v>
          </cell>
        </row>
        <row r="1406">
          <cell r="A1406" t="str">
            <v>0450 83 14</v>
          </cell>
        </row>
        <row r="1407">
          <cell r="A1407" t="str">
            <v>0450 83 21</v>
          </cell>
        </row>
        <row r="1408">
          <cell r="A1408" t="str">
            <v>0450 83 22</v>
          </cell>
        </row>
        <row r="1409">
          <cell r="A1409" t="str">
            <v>0450 83 23</v>
          </cell>
        </row>
        <row r="1410">
          <cell r="A1410" t="str">
            <v>0450 83 24</v>
          </cell>
        </row>
        <row r="1411">
          <cell r="A1411" t="str">
            <v>0450 88 15</v>
          </cell>
        </row>
        <row r="1412">
          <cell r="A1412" t="str">
            <v>0450 88 18</v>
          </cell>
        </row>
        <row r="1413">
          <cell r="A1413" t="str">
            <v>0450 88 20</v>
          </cell>
        </row>
        <row r="1414">
          <cell r="A1414" t="str">
            <v>0451 70</v>
          </cell>
        </row>
        <row r="1415">
          <cell r="A1415" t="str">
            <v>0451 70  1</v>
          </cell>
        </row>
        <row r="1416">
          <cell r="A1416" t="str">
            <v>0451 70  2</v>
          </cell>
        </row>
        <row r="1417">
          <cell r="A1417" t="str">
            <v>0452 70</v>
          </cell>
        </row>
        <row r="1418">
          <cell r="A1418" t="str">
            <v>0455  2</v>
          </cell>
        </row>
        <row r="1419">
          <cell r="A1419" t="str">
            <v>0455  2  5</v>
          </cell>
        </row>
        <row r="1420">
          <cell r="A1420" t="str">
            <v>0455 14  2</v>
          </cell>
        </row>
        <row r="1421">
          <cell r="A1421" t="str">
            <v>0455 14  3</v>
          </cell>
        </row>
        <row r="1422">
          <cell r="A1422" t="str">
            <v>0455 14  4</v>
          </cell>
        </row>
        <row r="1423">
          <cell r="A1423" t="str">
            <v>0455 14  5</v>
          </cell>
        </row>
        <row r="1424">
          <cell r="A1424" t="str">
            <v>0455 14 23</v>
          </cell>
        </row>
        <row r="1425">
          <cell r="A1425" t="str">
            <v>0455 14 24</v>
          </cell>
        </row>
        <row r="1426">
          <cell r="A1426" t="str">
            <v>0455 18</v>
          </cell>
        </row>
        <row r="1427">
          <cell r="A1427" t="str">
            <v>0455 34  1</v>
          </cell>
        </row>
        <row r="1428">
          <cell r="A1428" t="str">
            <v>0455 34  2</v>
          </cell>
        </row>
        <row r="1429">
          <cell r="A1429" t="str">
            <v>0455 34  3</v>
          </cell>
        </row>
        <row r="1430">
          <cell r="A1430" t="str">
            <v>0455 34  4</v>
          </cell>
        </row>
        <row r="1431">
          <cell r="A1431" t="str">
            <v>0455 34  5</v>
          </cell>
        </row>
        <row r="1432">
          <cell r="A1432" t="str">
            <v>0455 34  6</v>
          </cell>
        </row>
        <row r="1433">
          <cell r="A1433" t="str">
            <v>0455 34  7</v>
          </cell>
        </row>
        <row r="1434">
          <cell r="A1434" t="str">
            <v>0455 34  8</v>
          </cell>
        </row>
        <row r="1435">
          <cell r="A1435" t="str">
            <v>0455 34 23</v>
          </cell>
        </row>
        <row r="1436">
          <cell r="A1436" t="str">
            <v>0455 34 25</v>
          </cell>
        </row>
        <row r="1437">
          <cell r="A1437" t="str">
            <v>0455 34103</v>
          </cell>
        </row>
        <row r="1438">
          <cell r="A1438" t="str">
            <v>0455 34105</v>
          </cell>
        </row>
        <row r="1439">
          <cell r="A1439" t="str">
            <v>0455 34106</v>
          </cell>
        </row>
        <row r="1440">
          <cell r="A1440" t="str">
            <v>0455 34107</v>
          </cell>
        </row>
        <row r="1441">
          <cell r="A1441" t="str">
            <v>0455 34120</v>
          </cell>
        </row>
        <row r="1442">
          <cell r="A1442" t="str">
            <v>0455 34121</v>
          </cell>
        </row>
        <row r="1443">
          <cell r="A1443" t="str">
            <v>0455 34203</v>
          </cell>
        </row>
        <row r="1444">
          <cell r="A1444" t="str">
            <v>0455 34205</v>
          </cell>
        </row>
        <row r="1445">
          <cell r="A1445" t="str">
            <v>0455 34206</v>
          </cell>
        </row>
        <row r="1446">
          <cell r="A1446" t="str">
            <v>0455 34207</v>
          </cell>
        </row>
        <row r="1447">
          <cell r="A1447" t="str">
            <v>0455 34301</v>
          </cell>
        </row>
        <row r="1448">
          <cell r="A1448" t="str">
            <v>0455 34303</v>
          </cell>
        </row>
        <row r="1449">
          <cell r="A1449" t="str">
            <v>0455 34304</v>
          </cell>
        </row>
        <row r="1450">
          <cell r="A1450" t="str">
            <v>0455 34305</v>
          </cell>
        </row>
        <row r="1451">
          <cell r="A1451" t="str">
            <v>0455 34306</v>
          </cell>
        </row>
        <row r="1452">
          <cell r="A1452" t="str">
            <v>0455 34307</v>
          </cell>
        </row>
        <row r="1453">
          <cell r="A1453" t="str">
            <v>0455 34308</v>
          </cell>
        </row>
        <row r="1454">
          <cell r="A1454" t="str">
            <v>0455 35  1</v>
          </cell>
        </row>
        <row r="1455">
          <cell r="A1455" t="str">
            <v>0455 35  3</v>
          </cell>
        </row>
        <row r="1456">
          <cell r="A1456" t="str">
            <v>0455 35  4</v>
          </cell>
        </row>
        <row r="1457">
          <cell r="A1457" t="str">
            <v>0455 35  5</v>
          </cell>
        </row>
        <row r="1458">
          <cell r="A1458" t="str">
            <v>0455 35  6</v>
          </cell>
        </row>
        <row r="1459">
          <cell r="A1459" t="str">
            <v>0455 35  7</v>
          </cell>
        </row>
        <row r="1460">
          <cell r="A1460" t="str">
            <v>0455 35  8</v>
          </cell>
        </row>
        <row r="1461">
          <cell r="A1461" t="str">
            <v>0455 35  9</v>
          </cell>
        </row>
        <row r="1462">
          <cell r="A1462" t="str">
            <v>0455 35 10</v>
          </cell>
        </row>
        <row r="1463">
          <cell r="A1463" t="str">
            <v>0455 35 11</v>
          </cell>
        </row>
        <row r="1464">
          <cell r="A1464" t="str">
            <v>0455 35 12</v>
          </cell>
        </row>
        <row r="1465">
          <cell r="A1465" t="str">
            <v>0455 35 13</v>
          </cell>
        </row>
        <row r="1466">
          <cell r="A1466" t="str">
            <v>0455 35 14</v>
          </cell>
        </row>
        <row r="1467">
          <cell r="A1467" t="str">
            <v>0455 35 20</v>
          </cell>
        </row>
        <row r="1468">
          <cell r="A1468" t="str">
            <v>0455 35 21</v>
          </cell>
        </row>
        <row r="1469">
          <cell r="A1469" t="str">
            <v>0455 35 22</v>
          </cell>
        </row>
        <row r="1470">
          <cell r="A1470" t="str">
            <v>0455 35 23</v>
          </cell>
        </row>
        <row r="1471">
          <cell r="A1471" t="str">
            <v>0455 35101</v>
          </cell>
        </row>
        <row r="1472">
          <cell r="A1472" t="str">
            <v>0455 39  1</v>
          </cell>
        </row>
        <row r="1473">
          <cell r="A1473" t="str">
            <v>0455 39 10</v>
          </cell>
        </row>
        <row r="1474">
          <cell r="A1474" t="str">
            <v>0455 39 12</v>
          </cell>
        </row>
        <row r="1475">
          <cell r="A1475" t="str">
            <v>0455 76</v>
          </cell>
        </row>
        <row r="1476">
          <cell r="A1476" t="str">
            <v>0455 81101</v>
          </cell>
        </row>
        <row r="1477">
          <cell r="A1477" t="str">
            <v>0455 81102</v>
          </cell>
        </row>
        <row r="1478">
          <cell r="A1478" t="str">
            <v>0455 81104</v>
          </cell>
        </row>
        <row r="1479">
          <cell r="A1479" t="str">
            <v>0455 81105</v>
          </cell>
        </row>
        <row r="1480">
          <cell r="A1480" t="str">
            <v>0455 81106</v>
          </cell>
        </row>
        <row r="1481">
          <cell r="A1481" t="str">
            <v>0455 87</v>
          </cell>
        </row>
        <row r="1482">
          <cell r="A1482" t="str">
            <v>0455 88  1</v>
          </cell>
        </row>
        <row r="1483">
          <cell r="A1483" t="str">
            <v>0455 88  2</v>
          </cell>
        </row>
        <row r="1484">
          <cell r="A1484" t="str">
            <v>0455 88  3</v>
          </cell>
        </row>
        <row r="1485">
          <cell r="A1485" t="str">
            <v>0455 88  4</v>
          </cell>
        </row>
        <row r="1486">
          <cell r="A1486" t="str">
            <v>0455 88  5</v>
          </cell>
        </row>
        <row r="1487">
          <cell r="A1487" t="str">
            <v>0455 88  6</v>
          </cell>
        </row>
        <row r="1488">
          <cell r="A1488" t="str">
            <v>0455 88  7</v>
          </cell>
        </row>
        <row r="1489">
          <cell r="A1489" t="str">
            <v>0455 88  8</v>
          </cell>
        </row>
        <row r="1490">
          <cell r="A1490" t="str">
            <v>0455 88  9</v>
          </cell>
        </row>
        <row r="1491">
          <cell r="A1491" t="str">
            <v>0455 88 15</v>
          </cell>
        </row>
        <row r="1492">
          <cell r="A1492" t="str">
            <v>0455 88 19</v>
          </cell>
        </row>
        <row r="1493">
          <cell r="A1493" t="str">
            <v>0455 88 20</v>
          </cell>
        </row>
        <row r="1494">
          <cell r="A1494" t="str">
            <v>0455 88 21</v>
          </cell>
        </row>
        <row r="1495">
          <cell r="A1495" t="str">
            <v>0455 89  5</v>
          </cell>
        </row>
        <row r="1496">
          <cell r="A1496" t="str">
            <v>0455 89  6</v>
          </cell>
        </row>
        <row r="1497">
          <cell r="A1497" t="str">
            <v>0455 89 48</v>
          </cell>
        </row>
        <row r="1498">
          <cell r="A1498" t="str">
            <v>0455 89 60</v>
          </cell>
        </row>
        <row r="1499">
          <cell r="A1499" t="str">
            <v>0455101  1</v>
          </cell>
        </row>
        <row r="1500">
          <cell r="A1500" t="str">
            <v>0455101  2</v>
          </cell>
        </row>
        <row r="1501">
          <cell r="A1501" t="str">
            <v>0455103103</v>
          </cell>
        </row>
        <row r="1502">
          <cell r="A1502" t="str">
            <v>0455103108</v>
          </cell>
        </row>
        <row r="1503">
          <cell r="A1503" t="str">
            <v>0455103110</v>
          </cell>
        </row>
        <row r="1504">
          <cell r="A1504" t="str">
            <v>0455103111</v>
          </cell>
        </row>
        <row r="1505">
          <cell r="A1505" t="str">
            <v>0455103114</v>
          </cell>
        </row>
        <row r="1506">
          <cell r="A1506" t="str">
            <v>0455103115</v>
          </cell>
        </row>
        <row r="1507">
          <cell r="A1507" t="str">
            <v>0455103130</v>
          </cell>
        </row>
        <row r="1508">
          <cell r="A1508" t="str">
            <v>0455103135</v>
          </cell>
        </row>
        <row r="1509">
          <cell r="A1509" t="str">
            <v>0455107  1</v>
          </cell>
        </row>
        <row r="1510">
          <cell r="A1510" t="str">
            <v>0455107  2</v>
          </cell>
        </row>
        <row r="1511">
          <cell r="A1511" t="str">
            <v>0455107  3</v>
          </cell>
        </row>
        <row r="1512">
          <cell r="A1512" t="str">
            <v>0455107  4</v>
          </cell>
        </row>
        <row r="1513">
          <cell r="A1513" t="str">
            <v>0455107  5</v>
          </cell>
        </row>
        <row r="1514">
          <cell r="A1514" t="str">
            <v>0455107  6</v>
          </cell>
        </row>
        <row r="1515">
          <cell r="A1515" t="str">
            <v>0455107  7</v>
          </cell>
        </row>
        <row r="1516">
          <cell r="A1516" t="str">
            <v>0455107  8</v>
          </cell>
        </row>
        <row r="1517">
          <cell r="A1517" t="str">
            <v>0455107  9</v>
          </cell>
        </row>
        <row r="1518">
          <cell r="A1518" t="str">
            <v>0455107 18</v>
          </cell>
        </row>
        <row r="1519">
          <cell r="A1519" t="str">
            <v>0455107 19</v>
          </cell>
        </row>
        <row r="1520">
          <cell r="A1520" t="str">
            <v>0455107 20</v>
          </cell>
        </row>
        <row r="1521">
          <cell r="A1521" t="str">
            <v>0455107 21</v>
          </cell>
        </row>
        <row r="1522">
          <cell r="A1522" t="str">
            <v>0455108</v>
          </cell>
        </row>
        <row r="1523">
          <cell r="A1523" t="str">
            <v>0455111</v>
          </cell>
        </row>
        <row r="1524">
          <cell r="A1524" t="str">
            <v>0455112  1</v>
          </cell>
        </row>
        <row r="1525">
          <cell r="A1525" t="str">
            <v>0455112  3</v>
          </cell>
        </row>
        <row r="1526">
          <cell r="A1526" t="str">
            <v>0455112  5</v>
          </cell>
        </row>
        <row r="1527">
          <cell r="A1527" t="str">
            <v>0455119103</v>
          </cell>
        </row>
        <row r="1528">
          <cell r="A1528" t="str">
            <v>0455119104</v>
          </cell>
        </row>
        <row r="1529">
          <cell r="A1529" t="str">
            <v>0455119201</v>
          </cell>
        </row>
        <row r="1530">
          <cell r="A1530" t="str">
            <v>0455119301</v>
          </cell>
        </row>
        <row r="1531">
          <cell r="A1531" t="str">
            <v>0455120  1</v>
          </cell>
        </row>
        <row r="1532">
          <cell r="A1532" t="str">
            <v>0455120  2</v>
          </cell>
        </row>
        <row r="1533">
          <cell r="A1533" t="str">
            <v>0455120  3</v>
          </cell>
        </row>
        <row r="1534">
          <cell r="A1534" t="str">
            <v>0455120  4</v>
          </cell>
        </row>
        <row r="1535">
          <cell r="A1535" t="str">
            <v>0455120  5</v>
          </cell>
        </row>
        <row r="1536">
          <cell r="A1536" t="str">
            <v>0455120  6</v>
          </cell>
        </row>
        <row r="1537">
          <cell r="A1537" t="str">
            <v>0455120  7</v>
          </cell>
        </row>
        <row r="1538">
          <cell r="A1538" t="str">
            <v>0455120  8</v>
          </cell>
        </row>
        <row r="1539">
          <cell r="A1539" t="str">
            <v>0455120  9</v>
          </cell>
        </row>
        <row r="1540">
          <cell r="A1540" t="str">
            <v>0455122  3</v>
          </cell>
        </row>
        <row r="1541">
          <cell r="A1541" t="str">
            <v>0455122  4</v>
          </cell>
        </row>
        <row r="1542">
          <cell r="A1542" t="str">
            <v>0455122  5</v>
          </cell>
        </row>
        <row r="1543">
          <cell r="A1543" t="str">
            <v>0455122  6</v>
          </cell>
        </row>
        <row r="1544">
          <cell r="A1544" t="str">
            <v>0455122  7</v>
          </cell>
        </row>
        <row r="1545">
          <cell r="A1545" t="str">
            <v>0455122  8</v>
          </cell>
        </row>
        <row r="1546">
          <cell r="A1546" t="str">
            <v>0455122 15</v>
          </cell>
        </row>
        <row r="1547">
          <cell r="A1547" t="str">
            <v>0455122 19</v>
          </cell>
        </row>
        <row r="1548">
          <cell r="A1548" t="str">
            <v>0455122 21</v>
          </cell>
        </row>
        <row r="1549">
          <cell r="A1549" t="str">
            <v>0455129  2</v>
          </cell>
        </row>
        <row r="1550">
          <cell r="A1550" t="str">
            <v>0455133  2</v>
          </cell>
        </row>
        <row r="1551">
          <cell r="A1551" t="str">
            <v>0455133  3</v>
          </cell>
        </row>
        <row r="1552">
          <cell r="A1552" t="str">
            <v>0455133  5</v>
          </cell>
        </row>
        <row r="1553">
          <cell r="A1553" t="str">
            <v>0455133101</v>
          </cell>
        </row>
        <row r="1554">
          <cell r="A1554" t="str">
            <v>0455133102</v>
          </cell>
        </row>
        <row r="1555">
          <cell r="A1555" t="str">
            <v>0455133201</v>
          </cell>
        </row>
        <row r="1556">
          <cell r="A1556" t="str">
            <v>0455133202</v>
          </cell>
        </row>
        <row r="1557">
          <cell r="A1557" t="str">
            <v>0455137</v>
          </cell>
        </row>
        <row r="1558">
          <cell r="A1558" t="str">
            <v>0455142</v>
          </cell>
        </row>
        <row r="1559">
          <cell r="A1559" t="str">
            <v>0455143  1</v>
          </cell>
        </row>
        <row r="1560">
          <cell r="A1560" t="str">
            <v>0455143  2</v>
          </cell>
        </row>
        <row r="1561">
          <cell r="A1561" t="str">
            <v>0455143  3</v>
          </cell>
        </row>
        <row r="1562">
          <cell r="A1562" t="str">
            <v>0455143  4</v>
          </cell>
        </row>
        <row r="1563">
          <cell r="A1563" t="str">
            <v>0455143  5</v>
          </cell>
        </row>
        <row r="1564">
          <cell r="A1564" t="str">
            <v>0455143  6</v>
          </cell>
        </row>
        <row r="1565">
          <cell r="A1565" t="str">
            <v>0455143  7</v>
          </cell>
        </row>
        <row r="1566">
          <cell r="A1566" t="str">
            <v>0455143 23</v>
          </cell>
        </row>
        <row r="1567">
          <cell r="A1567" t="str">
            <v>0455143 25</v>
          </cell>
        </row>
        <row r="1568">
          <cell r="A1568" t="str">
            <v>0455143103</v>
          </cell>
        </row>
        <row r="1569">
          <cell r="A1569" t="str">
            <v>0455143105</v>
          </cell>
        </row>
        <row r="1570">
          <cell r="A1570" t="str">
            <v>0455143203</v>
          </cell>
        </row>
        <row r="1571">
          <cell r="A1571" t="str">
            <v>0455143205</v>
          </cell>
        </row>
        <row r="1572">
          <cell r="A1572" t="str">
            <v>0455143301</v>
          </cell>
        </row>
        <row r="1573">
          <cell r="A1573" t="str">
            <v>0455143305</v>
          </cell>
        </row>
        <row r="1574">
          <cell r="A1574" t="str">
            <v>0455144  1</v>
          </cell>
        </row>
        <row r="1575">
          <cell r="A1575" t="str">
            <v>0455144  2</v>
          </cell>
        </row>
        <row r="1576">
          <cell r="A1576" t="str">
            <v>0455144  3</v>
          </cell>
        </row>
        <row r="1577">
          <cell r="A1577" t="str">
            <v>0455144  4</v>
          </cell>
        </row>
        <row r="1578">
          <cell r="A1578" t="str">
            <v>0455144  5</v>
          </cell>
        </row>
        <row r="1579">
          <cell r="A1579" t="str">
            <v>0455144  6</v>
          </cell>
        </row>
        <row r="1580">
          <cell r="A1580" t="str">
            <v>0455144  8</v>
          </cell>
        </row>
        <row r="1581">
          <cell r="A1581" t="str">
            <v>0455144  9</v>
          </cell>
        </row>
        <row r="1582">
          <cell r="A1582" t="str">
            <v>0455144 20</v>
          </cell>
        </row>
        <row r="1583">
          <cell r="A1583" t="str">
            <v>0455144 21</v>
          </cell>
        </row>
        <row r="1584">
          <cell r="A1584" t="str">
            <v>0455144 22</v>
          </cell>
        </row>
        <row r="1585">
          <cell r="A1585" t="str">
            <v>0455144 23</v>
          </cell>
        </row>
        <row r="1586">
          <cell r="A1586" t="str">
            <v>0455146</v>
          </cell>
        </row>
        <row r="1587">
          <cell r="A1587" t="str">
            <v>0457  1 11</v>
          </cell>
        </row>
        <row r="1588">
          <cell r="A1588" t="str">
            <v>0457  1 12</v>
          </cell>
        </row>
        <row r="1589">
          <cell r="A1589" t="str">
            <v>0457  1 21</v>
          </cell>
        </row>
        <row r="1590">
          <cell r="A1590" t="str">
            <v>0457  1 22</v>
          </cell>
        </row>
        <row r="1591">
          <cell r="A1591" t="str">
            <v>0457  2 12</v>
          </cell>
        </row>
        <row r="1592">
          <cell r="A1592" t="str">
            <v>0457  2111</v>
          </cell>
        </row>
        <row r="1593">
          <cell r="A1593" t="str">
            <v>0457  2121</v>
          </cell>
        </row>
        <row r="1594">
          <cell r="A1594" t="str">
            <v>0457  2122</v>
          </cell>
        </row>
        <row r="1595">
          <cell r="A1595" t="str">
            <v>0457  2132</v>
          </cell>
        </row>
        <row r="1596">
          <cell r="A1596" t="str">
            <v>0457  2211</v>
          </cell>
        </row>
        <row r="1597">
          <cell r="A1597" t="str">
            <v>0457  2221</v>
          </cell>
        </row>
        <row r="1598">
          <cell r="A1598" t="str">
            <v>0457  2222</v>
          </cell>
        </row>
        <row r="1599">
          <cell r="A1599" t="str">
            <v>0457  2231</v>
          </cell>
        </row>
        <row r="1600">
          <cell r="A1600" t="str">
            <v>0457 70205</v>
          </cell>
        </row>
        <row r="1601">
          <cell r="A1601" t="str">
            <v>0457 70206</v>
          </cell>
        </row>
        <row r="1602">
          <cell r="A1602" t="str">
            <v>0457 70305</v>
          </cell>
        </row>
        <row r="1603">
          <cell r="A1603" t="str">
            <v>0457 70306</v>
          </cell>
        </row>
        <row r="1604">
          <cell r="A1604" t="str">
            <v>0457 70309</v>
          </cell>
        </row>
        <row r="1605">
          <cell r="A1605" t="str">
            <v>0457 70401</v>
          </cell>
        </row>
        <row r="1606">
          <cell r="A1606" t="str">
            <v>0457 71 12</v>
          </cell>
        </row>
        <row r="1607">
          <cell r="A1607" t="str">
            <v>0457 71 22</v>
          </cell>
        </row>
        <row r="1608">
          <cell r="A1608" t="str">
            <v>0457 71 33</v>
          </cell>
        </row>
        <row r="1609">
          <cell r="A1609" t="str">
            <v>0458  1 11</v>
          </cell>
        </row>
        <row r="1610">
          <cell r="A1610" t="str">
            <v>0458  1 12</v>
          </cell>
        </row>
        <row r="1611">
          <cell r="A1611" t="str">
            <v>0458  1 13</v>
          </cell>
        </row>
        <row r="1612">
          <cell r="A1612" t="str">
            <v>0458  1 14</v>
          </cell>
        </row>
        <row r="1613">
          <cell r="A1613" t="str">
            <v>0458  1 21</v>
          </cell>
        </row>
        <row r="1614">
          <cell r="A1614" t="str">
            <v>0458  1 22</v>
          </cell>
        </row>
        <row r="1615">
          <cell r="A1615" t="str">
            <v>0458  1 23</v>
          </cell>
        </row>
        <row r="1616">
          <cell r="A1616" t="str">
            <v>0458  1 24</v>
          </cell>
        </row>
        <row r="1617">
          <cell r="A1617" t="str">
            <v>0458  1 25</v>
          </cell>
        </row>
        <row r="1618">
          <cell r="A1618" t="str">
            <v>0458  1 26</v>
          </cell>
        </row>
        <row r="1619">
          <cell r="A1619" t="str">
            <v>0458  1 27</v>
          </cell>
        </row>
        <row r="1620">
          <cell r="A1620" t="str">
            <v>0458  1 30</v>
          </cell>
        </row>
        <row r="1621">
          <cell r="A1621" t="str">
            <v>0458  2</v>
          </cell>
        </row>
        <row r="1622">
          <cell r="A1622" t="str">
            <v>0459 71</v>
          </cell>
        </row>
        <row r="1623">
          <cell r="A1623" t="str">
            <v>0460  1  1</v>
          </cell>
        </row>
        <row r="1624">
          <cell r="A1624" t="str">
            <v>0460  1  2</v>
          </cell>
        </row>
        <row r="1625">
          <cell r="A1625" t="str">
            <v>0460  1  3</v>
          </cell>
        </row>
        <row r="1626">
          <cell r="A1626" t="str">
            <v>0460  1  5</v>
          </cell>
        </row>
        <row r="1627">
          <cell r="A1627" t="str">
            <v>0460  1  6</v>
          </cell>
        </row>
        <row r="1628">
          <cell r="A1628" t="str">
            <v>0460  1 11</v>
          </cell>
        </row>
        <row r="1629">
          <cell r="A1629" t="str">
            <v>0460  1 12</v>
          </cell>
        </row>
        <row r="1630">
          <cell r="A1630" t="str">
            <v>0460  1 13</v>
          </cell>
        </row>
        <row r="1631">
          <cell r="A1631" t="str">
            <v>0460  1 15</v>
          </cell>
        </row>
        <row r="1632">
          <cell r="A1632" t="str">
            <v>0460  2  1</v>
          </cell>
        </row>
        <row r="1633">
          <cell r="A1633" t="str">
            <v>0460  2  2</v>
          </cell>
        </row>
        <row r="1634">
          <cell r="A1634" t="str">
            <v>0460  2  3</v>
          </cell>
        </row>
        <row r="1635">
          <cell r="A1635" t="str">
            <v>0460  2  5</v>
          </cell>
        </row>
        <row r="1636">
          <cell r="A1636" t="str">
            <v>0460  2  6</v>
          </cell>
        </row>
        <row r="1637">
          <cell r="A1637" t="str">
            <v>0460  2 15</v>
          </cell>
        </row>
        <row r="1638">
          <cell r="A1638" t="str">
            <v>0460  2 18</v>
          </cell>
        </row>
        <row r="1639">
          <cell r="A1639" t="str">
            <v>0460  2 20</v>
          </cell>
        </row>
        <row r="1640">
          <cell r="A1640" t="str">
            <v>0460  5</v>
          </cell>
        </row>
        <row r="1641">
          <cell r="A1641" t="str">
            <v>0460  6  1</v>
          </cell>
        </row>
        <row r="1642">
          <cell r="A1642" t="str">
            <v>0460  6  2</v>
          </cell>
        </row>
        <row r="1643">
          <cell r="A1643" t="str">
            <v>0460  6  3</v>
          </cell>
        </row>
        <row r="1644">
          <cell r="A1644" t="str">
            <v>0460  7</v>
          </cell>
        </row>
        <row r="1645">
          <cell r="A1645" t="str">
            <v>0460  7  4</v>
          </cell>
        </row>
        <row r="1646">
          <cell r="A1646" t="str">
            <v>0460  9  1</v>
          </cell>
        </row>
        <row r="1647">
          <cell r="A1647" t="str">
            <v>0460  9  2</v>
          </cell>
        </row>
        <row r="1648">
          <cell r="A1648" t="str">
            <v>0460  9  3</v>
          </cell>
        </row>
        <row r="1649">
          <cell r="A1649" t="str">
            <v>0460 10  7</v>
          </cell>
        </row>
        <row r="1650">
          <cell r="A1650" t="str">
            <v>0460 15</v>
          </cell>
        </row>
        <row r="1651">
          <cell r="A1651" t="str">
            <v>0460 16  1</v>
          </cell>
        </row>
        <row r="1652">
          <cell r="A1652" t="str">
            <v>0460 6</v>
          </cell>
        </row>
        <row r="1653">
          <cell r="A1653" t="str">
            <v>0460 70  1</v>
          </cell>
        </row>
        <row r="1654">
          <cell r="A1654" t="str">
            <v>0460 70  2</v>
          </cell>
        </row>
        <row r="1655">
          <cell r="A1655" t="str">
            <v>0460 70  3</v>
          </cell>
        </row>
        <row r="1656">
          <cell r="A1656" t="str">
            <v>0460 71  1</v>
          </cell>
        </row>
        <row r="1657">
          <cell r="A1657" t="str">
            <v>0460 71  2</v>
          </cell>
        </row>
        <row r="1658">
          <cell r="A1658" t="str">
            <v>0460 72  1</v>
          </cell>
        </row>
        <row r="1659">
          <cell r="A1659" t="str">
            <v>0460 81</v>
          </cell>
        </row>
        <row r="1660">
          <cell r="A1660" t="str">
            <v>0460 94</v>
          </cell>
        </row>
        <row r="1661">
          <cell r="A1661" t="str">
            <v>0460 95</v>
          </cell>
        </row>
        <row r="1662">
          <cell r="A1662" t="str">
            <v>0460 98  1</v>
          </cell>
        </row>
        <row r="1663">
          <cell r="A1663" t="str">
            <v>0460 98  2</v>
          </cell>
        </row>
        <row r="1664">
          <cell r="A1664" t="str">
            <v>0460112</v>
          </cell>
        </row>
        <row r="1665">
          <cell r="A1665" t="str">
            <v>0460115  1</v>
          </cell>
        </row>
        <row r="1666">
          <cell r="A1666" t="str">
            <v>0461113 12</v>
          </cell>
        </row>
        <row r="1667">
          <cell r="A1667" t="str">
            <v>0461113 13</v>
          </cell>
        </row>
        <row r="1668">
          <cell r="A1668" t="str">
            <v>0461113 14</v>
          </cell>
        </row>
        <row r="1669">
          <cell r="A1669" t="str">
            <v>0461113 15</v>
          </cell>
        </row>
        <row r="1670">
          <cell r="A1670" t="str">
            <v>0461113 16</v>
          </cell>
        </row>
        <row r="1671">
          <cell r="A1671" t="str">
            <v>0461113 17</v>
          </cell>
        </row>
        <row r="1672">
          <cell r="A1672" t="str">
            <v>0461113 18</v>
          </cell>
        </row>
        <row r="1673">
          <cell r="A1673" t="str">
            <v>0461113 19</v>
          </cell>
        </row>
        <row r="1674">
          <cell r="A1674" t="str">
            <v>0461114 11</v>
          </cell>
        </row>
        <row r="1675">
          <cell r="A1675" t="str">
            <v>0461114 12</v>
          </cell>
        </row>
        <row r="1676">
          <cell r="A1676" t="str">
            <v>0461114 13</v>
          </cell>
        </row>
        <row r="1677">
          <cell r="A1677" t="str">
            <v>0461114 14</v>
          </cell>
        </row>
        <row r="1678">
          <cell r="A1678" t="str">
            <v>0461114 15</v>
          </cell>
        </row>
        <row r="1679">
          <cell r="A1679" t="str">
            <v>0461114 16</v>
          </cell>
        </row>
        <row r="1680">
          <cell r="A1680" t="str">
            <v>0461114 17</v>
          </cell>
        </row>
        <row r="1681">
          <cell r="A1681" t="str">
            <v>0461114 18</v>
          </cell>
        </row>
        <row r="1682">
          <cell r="A1682" t="str">
            <v>0461114 19</v>
          </cell>
        </row>
        <row r="1683">
          <cell r="A1683" t="str">
            <v>0462  2 11</v>
          </cell>
        </row>
        <row r="1684">
          <cell r="A1684" t="str">
            <v>0462  2 12</v>
          </cell>
        </row>
        <row r="1685">
          <cell r="A1685" t="str">
            <v>0462  2 13</v>
          </cell>
        </row>
        <row r="1686">
          <cell r="A1686" t="str">
            <v>0462  2 14</v>
          </cell>
        </row>
        <row r="1687">
          <cell r="A1687" t="str">
            <v>0462  2 21</v>
          </cell>
        </row>
        <row r="1688">
          <cell r="A1688" t="str">
            <v>0462  2 22</v>
          </cell>
        </row>
        <row r="1689">
          <cell r="A1689" t="str">
            <v>0462  2 23</v>
          </cell>
        </row>
        <row r="1690">
          <cell r="A1690" t="str">
            <v>0462  2 24</v>
          </cell>
        </row>
        <row r="1691">
          <cell r="A1691" t="str">
            <v>0462 20  1</v>
          </cell>
        </row>
        <row r="1692">
          <cell r="A1692" t="str">
            <v>0462 20  2</v>
          </cell>
        </row>
        <row r="1693">
          <cell r="A1693" t="str">
            <v>0462 20  3</v>
          </cell>
        </row>
        <row r="1694">
          <cell r="A1694" t="str">
            <v>0462 20  4</v>
          </cell>
        </row>
        <row r="1695">
          <cell r="A1695" t="str">
            <v>0462 20  5</v>
          </cell>
        </row>
        <row r="1696">
          <cell r="A1696" t="str">
            <v>0462 20  6</v>
          </cell>
        </row>
        <row r="1697">
          <cell r="A1697" t="str">
            <v>0462 20  7</v>
          </cell>
        </row>
        <row r="1698">
          <cell r="A1698" t="str">
            <v>0462 20  9</v>
          </cell>
        </row>
        <row r="1699">
          <cell r="A1699" t="str">
            <v>0465  1</v>
          </cell>
        </row>
        <row r="1700">
          <cell r="A1700" t="str">
            <v>0465  2101</v>
          </cell>
        </row>
        <row r="1701">
          <cell r="A1701" t="str">
            <v>0465  2104</v>
          </cell>
        </row>
        <row r="1702">
          <cell r="A1702" t="str">
            <v>0465  2105</v>
          </cell>
        </row>
        <row r="1703">
          <cell r="A1703" t="str">
            <v>0465  2107</v>
          </cell>
        </row>
        <row r="1704">
          <cell r="A1704" t="str">
            <v>0465  2108</v>
          </cell>
        </row>
        <row r="1705">
          <cell r="A1705" t="str">
            <v>0465  2110</v>
          </cell>
        </row>
        <row r="1706">
          <cell r="A1706" t="str">
            <v>0465  2111</v>
          </cell>
        </row>
        <row r="1707">
          <cell r="A1707" t="str">
            <v>0465  2152</v>
          </cell>
        </row>
        <row r="1708">
          <cell r="A1708" t="str">
            <v>0465  2154</v>
          </cell>
        </row>
        <row r="1709">
          <cell r="A1709" t="str">
            <v>0465  2155</v>
          </cell>
        </row>
        <row r="1710">
          <cell r="A1710" t="str">
            <v>0465  2160</v>
          </cell>
        </row>
        <row r="1711">
          <cell r="A1711" t="str">
            <v>0465  2401</v>
          </cell>
        </row>
        <row r="1712">
          <cell r="A1712" t="str">
            <v>0465  2404</v>
          </cell>
        </row>
        <row r="1713">
          <cell r="A1713" t="str">
            <v>0465  2405</v>
          </cell>
        </row>
        <row r="1714">
          <cell r="A1714" t="str">
            <v>0465  2407</v>
          </cell>
        </row>
        <row r="1715">
          <cell r="A1715" t="str">
            <v>0465  2408</v>
          </cell>
        </row>
        <row r="1716">
          <cell r="A1716" t="str">
            <v>0465  2410</v>
          </cell>
        </row>
        <row r="1717">
          <cell r="A1717" t="str">
            <v>0465  2411</v>
          </cell>
        </row>
        <row r="1718">
          <cell r="A1718" t="str">
            <v>0465  2421</v>
          </cell>
        </row>
        <row r="1719">
          <cell r="A1719" t="str">
            <v>0465  2452</v>
          </cell>
        </row>
        <row r="1720">
          <cell r="A1720" t="str">
            <v>0465  2453</v>
          </cell>
        </row>
        <row r="1721">
          <cell r="A1721" t="str">
            <v>0465  2454</v>
          </cell>
        </row>
        <row r="1722">
          <cell r="A1722" t="str">
            <v>0465  2460</v>
          </cell>
        </row>
        <row r="1723">
          <cell r="A1723" t="str">
            <v>0465  2505</v>
          </cell>
        </row>
        <row r="1724">
          <cell r="A1724" t="str">
            <v>0465  2508</v>
          </cell>
        </row>
        <row r="1725">
          <cell r="A1725" t="str">
            <v>0465  2511</v>
          </cell>
        </row>
        <row r="1726">
          <cell r="A1726" t="str">
            <v>0465  2554</v>
          </cell>
        </row>
        <row r="1727">
          <cell r="A1727" t="str">
            <v>0465  2601</v>
          </cell>
        </row>
        <row r="1728">
          <cell r="A1728" t="str">
            <v>0465  2605</v>
          </cell>
        </row>
        <row r="1729">
          <cell r="A1729" t="str">
            <v>0465  2607</v>
          </cell>
        </row>
        <row r="1730">
          <cell r="A1730" t="str">
            <v>0465  2608</v>
          </cell>
        </row>
        <row r="1731">
          <cell r="A1731" t="str">
            <v>0465  2610</v>
          </cell>
        </row>
        <row r="1732">
          <cell r="A1732" t="str">
            <v>0465  2611</v>
          </cell>
        </row>
        <row r="1733">
          <cell r="A1733" t="str">
            <v>0465  2652</v>
          </cell>
        </row>
        <row r="1734">
          <cell r="A1734" t="str">
            <v>0465  2654</v>
          </cell>
        </row>
        <row r="1735">
          <cell r="A1735" t="str">
            <v>0465  2660</v>
          </cell>
        </row>
        <row r="1736">
          <cell r="A1736" t="str">
            <v>0465  2752</v>
          </cell>
        </row>
        <row r="1737">
          <cell r="A1737" t="str">
            <v>0465  2908</v>
          </cell>
        </row>
        <row r="1738">
          <cell r="A1738" t="str">
            <v>0465  3 11</v>
          </cell>
        </row>
        <row r="1739">
          <cell r="A1739" t="str">
            <v>0465  3 14</v>
          </cell>
        </row>
        <row r="1740">
          <cell r="A1740" t="str">
            <v>0465  3 16</v>
          </cell>
        </row>
        <row r="1741">
          <cell r="A1741" t="str">
            <v>0465  3 17</v>
          </cell>
        </row>
        <row r="1742">
          <cell r="A1742" t="str">
            <v>0465  3 19</v>
          </cell>
        </row>
        <row r="1743">
          <cell r="A1743" t="str">
            <v>0465  3 50</v>
          </cell>
        </row>
        <row r="1744">
          <cell r="A1744" t="str">
            <v>0465  3 96</v>
          </cell>
        </row>
        <row r="1745">
          <cell r="A1745" t="str">
            <v>0465  4</v>
          </cell>
        </row>
        <row r="1746">
          <cell r="A1746" t="str">
            <v>0465 20</v>
          </cell>
        </row>
        <row r="1747">
          <cell r="A1747" t="str">
            <v>0465 21</v>
          </cell>
        </row>
        <row r="1748">
          <cell r="A1748" t="str">
            <v>0465 71  1</v>
          </cell>
        </row>
        <row r="1749">
          <cell r="A1749" t="str">
            <v>0465 71  2</v>
          </cell>
        </row>
        <row r="1750">
          <cell r="A1750" t="str">
            <v>0465 71  3</v>
          </cell>
        </row>
        <row r="1751">
          <cell r="A1751" t="str">
            <v>0470  1</v>
          </cell>
        </row>
        <row r="1752">
          <cell r="A1752" t="str">
            <v>0471  1  1</v>
          </cell>
        </row>
        <row r="1753">
          <cell r="A1753" t="str">
            <v>0471  1  2</v>
          </cell>
        </row>
        <row r="1754">
          <cell r="A1754" t="str">
            <v>0471  2</v>
          </cell>
        </row>
        <row r="1755">
          <cell r="A1755" t="str">
            <v>0471  3  1</v>
          </cell>
        </row>
        <row r="1756">
          <cell r="A1756" t="str">
            <v>0471  3  2</v>
          </cell>
        </row>
        <row r="1757">
          <cell r="A1757" t="str">
            <v>0471  3  3</v>
          </cell>
        </row>
        <row r="1758">
          <cell r="A1758" t="str">
            <v>0471  3  4</v>
          </cell>
        </row>
        <row r="1759">
          <cell r="A1759" t="str">
            <v>0500 15 35</v>
          </cell>
        </row>
        <row r="1760">
          <cell r="A1760" t="str">
            <v>0504  1  1</v>
          </cell>
        </row>
        <row r="1761">
          <cell r="A1761" t="str">
            <v>0504  1  2</v>
          </cell>
        </row>
        <row r="1762">
          <cell r="A1762" t="str">
            <v>0504  1  5</v>
          </cell>
        </row>
        <row r="1763">
          <cell r="A1763" t="str">
            <v>0504  1 10</v>
          </cell>
        </row>
        <row r="1764">
          <cell r="A1764" t="str">
            <v>0504  2</v>
          </cell>
        </row>
        <row r="1765">
          <cell r="A1765" t="str">
            <v>0506  2</v>
          </cell>
        </row>
        <row r="1766">
          <cell r="A1766" t="str">
            <v>0506  3</v>
          </cell>
        </row>
        <row r="1767">
          <cell r="A1767" t="str">
            <v>0506 72</v>
          </cell>
        </row>
        <row r="1768">
          <cell r="A1768" t="str">
            <v>0507 70</v>
          </cell>
        </row>
        <row r="1769">
          <cell r="A1769" t="str">
            <v>0508  1  1</v>
          </cell>
        </row>
        <row r="1770">
          <cell r="A1770" t="str">
            <v>0508  2  1</v>
          </cell>
        </row>
        <row r="1771">
          <cell r="A1771" t="str">
            <v>0508  2  5</v>
          </cell>
        </row>
        <row r="1772">
          <cell r="A1772" t="str">
            <v>0508  2  6</v>
          </cell>
        </row>
        <row r="1773">
          <cell r="A1773" t="str">
            <v>0508  2  7</v>
          </cell>
        </row>
        <row r="1774">
          <cell r="A1774" t="str">
            <v>0508  3  1</v>
          </cell>
        </row>
        <row r="1775">
          <cell r="A1775" t="str">
            <v>0508  3  5</v>
          </cell>
        </row>
        <row r="1776">
          <cell r="A1776" t="str">
            <v>0508  3  6</v>
          </cell>
        </row>
        <row r="1777">
          <cell r="A1777" t="str">
            <v>0508  3  7</v>
          </cell>
        </row>
        <row r="1778">
          <cell r="A1778" t="str">
            <v>0508  4</v>
          </cell>
        </row>
        <row r="1779">
          <cell r="A1779" t="str">
            <v>0508 72  1</v>
          </cell>
        </row>
        <row r="1780">
          <cell r="A1780" t="str">
            <v>0508 72  4</v>
          </cell>
        </row>
        <row r="1781">
          <cell r="A1781" t="str">
            <v>0508 73  1</v>
          </cell>
        </row>
        <row r="1782">
          <cell r="A1782" t="str">
            <v>0508 73  3</v>
          </cell>
        </row>
        <row r="1783">
          <cell r="A1783" t="str">
            <v>0508 73  4</v>
          </cell>
        </row>
        <row r="1784">
          <cell r="A1784" t="str">
            <v>0508 76  1</v>
          </cell>
        </row>
        <row r="1785">
          <cell r="A1785" t="str">
            <v>0508 76  4</v>
          </cell>
        </row>
        <row r="1786">
          <cell r="A1786" t="str">
            <v>0508 76  5</v>
          </cell>
        </row>
        <row r="1787">
          <cell r="A1787" t="str">
            <v>0508 77  1</v>
          </cell>
        </row>
        <row r="1788">
          <cell r="A1788" t="str">
            <v>0508 77  4</v>
          </cell>
        </row>
        <row r="1789">
          <cell r="A1789" t="str">
            <v>0508 77  5</v>
          </cell>
        </row>
        <row r="1790">
          <cell r="A1790" t="str">
            <v>0508 78  1</v>
          </cell>
        </row>
        <row r="1791">
          <cell r="A1791" t="str">
            <v>0508 78  4</v>
          </cell>
        </row>
        <row r="1792">
          <cell r="A1792" t="str">
            <v>0508 79  1</v>
          </cell>
        </row>
        <row r="1793">
          <cell r="A1793" t="str">
            <v>0508 79  4</v>
          </cell>
        </row>
        <row r="1794">
          <cell r="A1794" t="str">
            <v>0508 80  1</v>
          </cell>
        </row>
        <row r="1795">
          <cell r="A1795" t="str">
            <v>0508 80  4</v>
          </cell>
        </row>
        <row r="1796">
          <cell r="A1796" t="str">
            <v>0508 80  5</v>
          </cell>
        </row>
        <row r="1797">
          <cell r="A1797" t="str">
            <v>0508 82  1</v>
          </cell>
        </row>
        <row r="1798">
          <cell r="A1798" t="str">
            <v>0508 82  4</v>
          </cell>
        </row>
        <row r="1799">
          <cell r="A1799" t="str">
            <v>0508 82  5</v>
          </cell>
        </row>
        <row r="1800">
          <cell r="A1800" t="str">
            <v>0508 83101</v>
          </cell>
        </row>
        <row r="1801">
          <cell r="A1801" t="str">
            <v>0508 83103</v>
          </cell>
        </row>
        <row r="1802">
          <cell r="A1802" t="str">
            <v>0508 83106</v>
          </cell>
        </row>
        <row r="1803">
          <cell r="A1803" t="str">
            <v>0508 83107</v>
          </cell>
        </row>
        <row r="1804">
          <cell r="A1804" t="str">
            <v>0509 70  0</v>
          </cell>
        </row>
        <row r="1805">
          <cell r="A1805" t="str">
            <v>0509 70  1</v>
          </cell>
        </row>
        <row r="1806">
          <cell r="A1806" t="str">
            <v>0509 70  3</v>
          </cell>
        </row>
        <row r="1807">
          <cell r="A1807" t="str">
            <v>0509 70  4</v>
          </cell>
        </row>
        <row r="1808">
          <cell r="A1808" t="str">
            <v>0510  1</v>
          </cell>
        </row>
        <row r="1809">
          <cell r="A1809" t="str">
            <v>0510  1  4</v>
          </cell>
        </row>
        <row r="1810">
          <cell r="A1810" t="str">
            <v>0512  1</v>
          </cell>
        </row>
        <row r="1811">
          <cell r="A1811" t="str">
            <v>0512  1  1</v>
          </cell>
        </row>
        <row r="1812">
          <cell r="A1812" t="str">
            <v>0512 71  1</v>
          </cell>
        </row>
        <row r="1813">
          <cell r="A1813" t="str">
            <v>0514 71  1</v>
          </cell>
        </row>
        <row r="1814">
          <cell r="A1814" t="str">
            <v>0514 71  2</v>
          </cell>
        </row>
        <row r="1815">
          <cell r="A1815" t="str">
            <v>0514 71 10</v>
          </cell>
        </row>
        <row r="1816">
          <cell r="A1816" t="str">
            <v>0514 72</v>
          </cell>
        </row>
        <row r="1817">
          <cell r="A1817" t="str">
            <v>0514 73</v>
          </cell>
        </row>
        <row r="1818">
          <cell r="A1818" t="str">
            <v>0515  1  1</v>
          </cell>
        </row>
        <row r="1819">
          <cell r="A1819" t="str">
            <v>0515  1  2</v>
          </cell>
        </row>
        <row r="1820">
          <cell r="A1820" t="str">
            <v>0515  1  5</v>
          </cell>
        </row>
        <row r="1821">
          <cell r="A1821" t="str">
            <v>0515  1 41</v>
          </cell>
        </row>
        <row r="1822">
          <cell r="A1822" t="str">
            <v>0515  1 42</v>
          </cell>
        </row>
        <row r="1823">
          <cell r="A1823" t="str">
            <v>0515  2101</v>
          </cell>
        </row>
        <row r="1824">
          <cell r="A1824" t="str">
            <v>0515  2111</v>
          </cell>
        </row>
        <row r="1825">
          <cell r="A1825" t="str">
            <v>0515  2201</v>
          </cell>
        </row>
        <row r="1826">
          <cell r="A1826" t="str">
            <v>0515  2202</v>
          </cell>
        </row>
        <row r="1827">
          <cell r="A1827" t="str">
            <v>0515  2211</v>
          </cell>
        </row>
        <row r="1828">
          <cell r="A1828" t="str">
            <v>0515  2212</v>
          </cell>
        </row>
        <row r="1829">
          <cell r="A1829" t="str">
            <v>0515  2213</v>
          </cell>
        </row>
        <row r="1830">
          <cell r="A1830" t="str">
            <v>0515  2215</v>
          </cell>
        </row>
        <row r="1831">
          <cell r="A1831" t="str">
            <v>0515  2221</v>
          </cell>
        </row>
        <row r="1832">
          <cell r="A1832" t="str">
            <v>0515  2231</v>
          </cell>
        </row>
        <row r="1833">
          <cell r="A1833" t="str">
            <v>0515  2252</v>
          </cell>
        </row>
        <row r="1834">
          <cell r="A1834" t="str">
            <v>0515  2301</v>
          </cell>
        </row>
        <row r="1835">
          <cell r="A1835" t="str">
            <v>0515  2302</v>
          </cell>
        </row>
        <row r="1836">
          <cell r="A1836" t="str">
            <v>0515  2311</v>
          </cell>
        </row>
        <row r="1837">
          <cell r="A1837" t="str">
            <v>0515  2312</v>
          </cell>
        </row>
        <row r="1838">
          <cell r="A1838" t="str">
            <v>0515  2313</v>
          </cell>
        </row>
        <row r="1839">
          <cell r="A1839" t="str">
            <v>0515  2319</v>
          </cell>
        </row>
        <row r="1840">
          <cell r="A1840" t="str">
            <v>0515  2321</v>
          </cell>
        </row>
        <row r="1841">
          <cell r="A1841" t="str">
            <v>0515  2329</v>
          </cell>
        </row>
        <row r="1842">
          <cell r="A1842" t="str">
            <v>0515  2351</v>
          </cell>
        </row>
        <row r="1843">
          <cell r="A1843" t="str">
            <v>0515  2411</v>
          </cell>
        </row>
        <row r="1844">
          <cell r="A1844" t="str">
            <v>0515  2419</v>
          </cell>
        </row>
        <row r="1845">
          <cell r="A1845" t="str">
            <v>0515  2500</v>
          </cell>
        </row>
        <row r="1846">
          <cell r="A1846" t="str">
            <v>0515  2600</v>
          </cell>
        </row>
        <row r="1847">
          <cell r="A1847" t="str">
            <v>0515  3  1</v>
          </cell>
        </row>
        <row r="1848">
          <cell r="A1848" t="str">
            <v>0515  3  2</v>
          </cell>
        </row>
        <row r="1849">
          <cell r="A1849" t="str">
            <v>0515  4  1</v>
          </cell>
        </row>
        <row r="1850">
          <cell r="A1850" t="str">
            <v>0515  4  2</v>
          </cell>
        </row>
        <row r="1851">
          <cell r="A1851" t="str">
            <v>0515  4 42</v>
          </cell>
        </row>
        <row r="1852">
          <cell r="A1852" t="str">
            <v>0515  5  1</v>
          </cell>
        </row>
        <row r="1853">
          <cell r="A1853" t="str">
            <v>0519 78</v>
          </cell>
        </row>
        <row r="1854">
          <cell r="A1854" t="str">
            <v>0520  1  7</v>
          </cell>
        </row>
        <row r="1855">
          <cell r="A1855" t="str">
            <v>0520  1  8</v>
          </cell>
        </row>
        <row r="1856">
          <cell r="A1856" t="str">
            <v>0520  1 10</v>
          </cell>
        </row>
        <row r="1857">
          <cell r="A1857" t="str">
            <v>0520  1 11</v>
          </cell>
        </row>
        <row r="1858">
          <cell r="A1858" t="str">
            <v>0520  1 12</v>
          </cell>
        </row>
        <row r="1859">
          <cell r="A1859" t="str">
            <v>0520  2  1</v>
          </cell>
        </row>
        <row r="1860">
          <cell r="A1860" t="str">
            <v>0520  2  2</v>
          </cell>
        </row>
        <row r="1861">
          <cell r="A1861" t="str">
            <v>0520  2  4</v>
          </cell>
        </row>
        <row r="1862">
          <cell r="A1862" t="str">
            <v>0520  2  5</v>
          </cell>
        </row>
        <row r="1863">
          <cell r="A1863" t="str">
            <v>0520  2  8</v>
          </cell>
        </row>
        <row r="1864">
          <cell r="A1864" t="str">
            <v>0520  2  9</v>
          </cell>
        </row>
        <row r="1865">
          <cell r="A1865" t="str">
            <v>0520  3</v>
          </cell>
        </row>
        <row r="1866">
          <cell r="A1866" t="str">
            <v>0520  5 11</v>
          </cell>
        </row>
        <row r="1867">
          <cell r="A1867" t="str">
            <v>0520  5 12</v>
          </cell>
        </row>
        <row r="1868">
          <cell r="A1868" t="str">
            <v>0520  5 16</v>
          </cell>
        </row>
        <row r="1869">
          <cell r="A1869" t="str">
            <v>0520  5 21</v>
          </cell>
        </row>
        <row r="1870">
          <cell r="A1870" t="str">
            <v>0520  5 22</v>
          </cell>
        </row>
        <row r="1871">
          <cell r="A1871" t="str">
            <v>0520  5 26</v>
          </cell>
        </row>
        <row r="1872">
          <cell r="A1872" t="str">
            <v>0520  5 41</v>
          </cell>
        </row>
        <row r="1873">
          <cell r="A1873" t="str">
            <v>0520  5 42</v>
          </cell>
        </row>
        <row r="1874">
          <cell r="A1874" t="str">
            <v>0520  5 46</v>
          </cell>
        </row>
        <row r="1875">
          <cell r="A1875" t="str">
            <v>0520  5 51</v>
          </cell>
        </row>
        <row r="1876">
          <cell r="A1876" t="str">
            <v>0520  6</v>
          </cell>
        </row>
        <row r="1877">
          <cell r="A1877" t="str">
            <v>0520  7  1</v>
          </cell>
        </row>
        <row r="1878">
          <cell r="A1878" t="str">
            <v>0520  7  2</v>
          </cell>
        </row>
        <row r="1879">
          <cell r="A1879" t="str">
            <v>0520 70</v>
          </cell>
        </row>
        <row r="1880">
          <cell r="A1880" t="str">
            <v>0521  1</v>
          </cell>
        </row>
        <row r="1881">
          <cell r="A1881" t="str">
            <v>0521  1  1</v>
          </cell>
        </row>
        <row r="1882">
          <cell r="A1882" t="str">
            <v>0521  1 11</v>
          </cell>
        </row>
        <row r="1883">
          <cell r="A1883" t="str">
            <v>0521  1 12</v>
          </cell>
        </row>
        <row r="1884">
          <cell r="A1884" t="str">
            <v>0521  1 13</v>
          </cell>
        </row>
        <row r="1885">
          <cell r="A1885" t="str">
            <v>0521  1 14</v>
          </cell>
        </row>
        <row r="1886">
          <cell r="A1886" t="str">
            <v>0521  5  1</v>
          </cell>
        </row>
        <row r="1887">
          <cell r="A1887" t="str">
            <v>0521  5  2</v>
          </cell>
        </row>
        <row r="1888">
          <cell r="A1888" t="str">
            <v>0521  5  3</v>
          </cell>
        </row>
        <row r="1889">
          <cell r="A1889" t="str">
            <v>0521  5  4</v>
          </cell>
        </row>
        <row r="1890">
          <cell r="A1890" t="str">
            <v>0521  5  5</v>
          </cell>
        </row>
        <row r="1891">
          <cell r="A1891" t="str">
            <v>0521  5  6</v>
          </cell>
        </row>
        <row r="1892">
          <cell r="A1892" t="str">
            <v>0521  5  7</v>
          </cell>
        </row>
        <row r="1893">
          <cell r="A1893" t="str">
            <v>0521  5  8</v>
          </cell>
        </row>
        <row r="1894">
          <cell r="A1894" t="str">
            <v>0521  5  9</v>
          </cell>
        </row>
        <row r="1895">
          <cell r="A1895" t="str">
            <v>0521  5 10</v>
          </cell>
        </row>
        <row r="1896">
          <cell r="A1896" t="str">
            <v>0521  5 11</v>
          </cell>
        </row>
        <row r="1897">
          <cell r="A1897" t="str">
            <v>0521  5 12</v>
          </cell>
        </row>
        <row r="1898">
          <cell r="A1898" t="str">
            <v>0521  5 13</v>
          </cell>
        </row>
        <row r="1899">
          <cell r="A1899" t="str">
            <v>0521  5 20</v>
          </cell>
        </row>
        <row r="1900">
          <cell r="A1900" t="str">
            <v>0521  5 30</v>
          </cell>
        </row>
        <row r="1901">
          <cell r="A1901" t="str">
            <v>0521  5 31</v>
          </cell>
        </row>
        <row r="1902">
          <cell r="A1902" t="str">
            <v>0521  5 32</v>
          </cell>
        </row>
        <row r="1903">
          <cell r="A1903" t="str">
            <v>0521  6  1</v>
          </cell>
        </row>
        <row r="1904">
          <cell r="A1904" t="str">
            <v>0521  6  2</v>
          </cell>
        </row>
        <row r="1905">
          <cell r="A1905" t="str">
            <v>0521  6  3</v>
          </cell>
        </row>
        <row r="1906">
          <cell r="A1906" t="str">
            <v>0521  6 11</v>
          </cell>
        </row>
        <row r="1907">
          <cell r="A1907" t="str">
            <v>0521  6 12</v>
          </cell>
        </row>
        <row r="1908">
          <cell r="A1908" t="str">
            <v>0521  6 15</v>
          </cell>
        </row>
        <row r="1909">
          <cell r="A1909" t="str">
            <v>0521  6 31</v>
          </cell>
        </row>
        <row r="1910">
          <cell r="A1910" t="str">
            <v>0521  6 32</v>
          </cell>
        </row>
        <row r="1911">
          <cell r="A1911" t="str">
            <v>0521  6 34</v>
          </cell>
        </row>
        <row r="1912">
          <cell r="A1912" t="str">
            <v>0521  7  1</v>
          </cell>
        </row>
        <row r="1913">
          <cell r="A1913" t="str">
            <v>0521  8  1</v>
          </cell>
        </row>
        <row r="1914">
          <cell r="A1914" t="str">
            <v>0521  8  2</v>
          </cell>
        </row>
        <row r="1915">
          <cell r="A1915" t="str">
            <v>0521  8  3</v>
          </cell>
        </row>
        <row r="1916">
          <cell r="A1916" t="str">
            <v>0521  8  4</v>
          </cell>
        </row>
        <row r="1917">
          <cell r="A1917" t="str">
            <v>0521  8  5</v>
          </cell>
        </row>
        <row r="1918">
          <cell r="A1918" t="str">
            <v>0521  8  6</v>
          </cell>
        </row>
        <row r="1919">
          <cell r="A1919" t="str">
            <v>0521  8  7</v>
          </cell>
        </row>
        <row r="1920">
          <cell r="A1920" t="str">
            <v>0521  8 11</v>
          </cell>
        </row>
        <row r="1921">
          <cell r="A1921" t="str">
            <v>0521  8 22</v>
          </cell>
        </row>
        <row r="1922">
          <cell r="A1922" t="str">
            <v>0521 72  2</v>
          </cell>
        </row>
        <row r="1923">
          <cell r="A1923" t="str">
            <v>0521 72  3</v>
          </cell>
        </row>
        <row r="1924">
          <cell r="A1924" t="str">
            <v>0521 72  4</v>
          </cell>
        </row>
        <row r="1925">
          <cell r="A1925" t="str">
            <v>0521 72  5</v>
          </cell>
        </row>
        <row r="1926">
          <cell r="A1926" t="str">
            <v>0521 72  6</v>
          </cell>
        </row>
        <row r="1927">
          <cell r="A1927" t="str">
            <v>0521 72  7</v>
          </cell>
        </row>
        <row r="1928">
          <cell r="A1928" t="str">
            <v>0521 72 10</v>
          </cell>
        </row>
        <row r="1929">
          <cell r="A1929" t="str">
            <v>0521 72 11</v>
          </cell>
        </row>
        <row r="1930">
          <cell r="A1930" t="str">
            <v>0521 72 20</v>
          </cell>
        </row>
        <row r="1931">
          <cell r="A1931" t="str">
            <v>0521 72 21</v>
          </cell>
        </row>
        <row r="1932">
          <cell r="A1932" t="str">
            <v>0521 72 22</v>
          </cell>
        </row>
        <row r="1933">
          <cell r="A1933" t="str">
            <v>0521 72 23</v>
          </cell>
        </row>
        <row r="1934">
          <cell r="A1934" t="str">
            <v>0521 73</v>
          </cell>
        </row>
        <row r="1935">
          <cell r="A1935" t="str">
            <v>0522  1</v>
          </cell>
        </row>
        <row r="1936">
          <cell r="A1936" t="str">
            <v>0522  2</v>
          </cell>
        </row>
        <row r="1937">
          <cell r="A1937" t="str">
            <v>0522  3</v>
          </cell>
        </row>
        <row r="1938">
          <cell r="A1938" t="str">
            <v>0522  4</v>
          </cell>
        </row>
        <row r="1939">
          <cell r="A1939" t="str">
            <v>0523  1</v>
          </cell>
        </row>
        <row r="1940">
          <cell r="A1940" t="str">
            <v>0523  1  2</v>
          </cell>
        </row>
        <row r="1941">
          <cell r="A1941" t="str">
            <v>0523  1  3</v>
          </cell>
        </row>
        <row r="1942">
          <cell r="A1942" t="str">
            <v>0523  2</v>
          </cell>
        </row>
        <row r="1943">
          <cell r="A1943" t="str">
            <v>0524  1  1</v>
          </cell>
        </row>
        <row r="1944">
          <cell r="A1944" t="str">
            <v>0524  1  2</v>
          </cell>
        </row>
        <row r="1945">
          <cell r="A1945" t="str">
            <v>0524  1  3</v>
          </cell>
        </row>
        <row r="1946">
          <cell r="A1946" t="str">
            <v>0524  1  4</v>
          </cell>
        </row>
        <row r="1947">
          <cell r="A1947" t="str">
            <v>0524  1 19</v>
          </cell>
        </row>
        <row r="1948">
          <cell r="A1948" t="str">
            <v>0524  1 29</v>
          </cell>
        </row>
        <row r="1949">
          <cell r="A1949" t="str">
            <v>0524  1 49</v>
          </cell>
        </row>
        <row r="1950">
          <cell r="A1950" t="str">
            <v>0524  2  1</v>
          </cell>
        </row>
        <row r="1951">
          <cell r="A1951" t="str">
            <v>0524  2  2</v>
          </cell>
        </row>
        <row r="1952">
          <cell r="A1952" t="str">
            <v>0524  2  4</v>
          </cell>
        </row>
        <row r="1953">
          <cell r="A1953" t="str">
            <v>0524  2 29</v>
          </cell>
        </row>
        <row r="1954">
          <cell r="A1954" t="str">
            <v>0524  2 49</v>
          </cell>
        </row>
        <row r="1955">
          <cell r="A1955" t="str">
            <v>0524  3</v>
          </cell>
        </row>
        <row r="1956">
          <cell r="A1956" t="str">
            <v>0524  4  1</v>
          </cell>
        </row>
        <row r="1957">
          <cell r="A1957" t="str">
            <v>0524  4  2</v>
          </cell>
        </row>
        <row r="1958">
          <cell r="A1958" t="str">
            <v>0525  1</v>
          </cell>
        </row>
        <row r="1959">
          <cell r="A1959" t="str">
            <v>0526  1  1</v>
          </cell>
        </row>
        <row r="1960">
          <cell r="A1960" t="str">
            <v>0526  1  2</v>
          </cell>
        </row>
        <row r="1961">
          <cell r="A1961" t="str">
            <v>0526  1100</v>
          </cell>
        </row>
        <row r="1962">
          <cell r="A1962" t="str">
            <v>0527  1</v>
          </cell>
        </row>
        <row r="1963">
          <cell r="A1963" t="str">
            <v>0527  2</v>
          </cell>
        </row>
        <row r="1964">
          <cell r="A1964" t="str">
            <v>0530  1</v>
          </cell>
        </row>
        <row r="1965">
          <cell r="A1965" t="str">
            <v>0530  3  3</v>
          </cell>
        </row>
        <row r="1966">
          <cell r="A1966" t="str">
            <v>0530  3  4</v>
          </cell>
        </row>
        <row r="1967">
          <cell r="A1967" t="str">
            <v>0530  3  5</v>
          </cell>
        </row>
        <row r="1968">
          <cell r="A1968" t="str">
            <v>0530  3  8</v>
          </cell>
        </row>
        <row r="1969">
          <cell r="A1969" t="str">
            <v>0530  3  9</v>
          </cell>
        </row>
        <row r="1970">
          <cell r="A1970" t="str">
            <v>0530  4  4</v>
          </cell>
        </row>
        <row r="1971">
          <cell r="A1971" t="str">
            <v>0530  4  6</v>
          </cell>
        </row>
        <row r="1972">
          <cell r="A1972" t="str">
            <v>0530  4  9</v>
          </cell>
        </row>
        <row r="1973">
          <cell r="A1973" t="str">
            <v>0530  5  1</v>
          </cell>
        </row>
        <row r="1974">
          <cell r="A1974" t="str">
            <v>0530  5  2</v>
          </cell>
        </row>
        <row r="1975">
          <cell r="A1975" t="str">
            <v>0530  5100</v>
          </cell>
        </row>
        <row r="1976">
          <cell r="A1976" t="str">
            <v>0530  5101</v>
          </cell>
        </row>
        <row r="1977">
          <cell r="A1977" t="str">
            <v>0530  6</v>
          </cell>
        </row>
        <row r="1978">
          <cell r="A1978" t="str">
            <v>0530 74</v>
          </cell>
        </row>
        <row r="1979">
          <cell r="A1979" t="str">
            <v>0530 76  1</v>
          </cell>
        </row>
        <row r="1980">
          <cell r="A1980" t="str">
            <v>0530 76  2</v>
          </cell>
        </row>
        <row r="1981">
          <cell r="A1981" t="str">
            <v>0530 76  3</v>
          </cell>
        </row>
        <row r="1982">
          <cell r="A1982" t="str">
            <v>0530 76  4</v>
          </cell>
        </row>
        <row r="1983">
          <cell r="A1983" t="str">
            <v>0530 76  5</v>
          </cell>
        </row>
        <row r="1984">
          <cell r="A1984" t="str">
            <v>0530 77  2</v>
          </cell>
        </row>
        <row r="1985">
          <cell r="A1985" t="str">
            <v>0530 77  3</v>
          </cell>
        </row>
        <row r="1986">
          <cell r="A1986" t="str">
            <v>0530 77  4</v>
          </cell>
        </row>
        <row r="1987">
          <cell r="A1987" t="str">
            <v>0530 78</v>
          </cell>
        </row>
        <row r="1988">
          <cell r="A1988" t="str">
            <v>0531  1  1</v>
          </cell>
        </row>
        <row r="1989">
          <cell r="A1989" t="str">
            <v>0531  1  2</v>
          </cell>
        </row>
        <row r="1990">
          <cell r="A1990" t="str">
            <v>0531  1  3</v>
          </cell>
        </row>
        <row r="1991">
          <cell r="A1991" t="str">
            <v>0532 70</v>
          </cell>
        </row>
        <row r="1992">
          <cell r="A1992" t="str">
            <v>0534 70</v>
          </cell>
        </row>
        <row r="1993">
          <cell r="A1993" t="str">
            <v>0534 72101</v>
          </cell>
        </row>
        <row r="1994">
          <cell r="A1994" t="str">
            <v>0534 72102</v>
          </cell>
        </row>
        <row r="1995">
          <cell r="A1995" t="str">
            <v>0534 73</v>
          </cell>
        </row>
        <row r="1996">
          <cell r="A1996" t="str">
            <v>0536  1  0</v>
          </cell>
        </row>
        <row r="1997">
          <cell r="A1997" t="str">
            <v>0536  1  1</v>
          </cell>
        </row>
        <row r="1998">
          <cell r="A1998" t="str">
            <v>0536  1  2</v>
          </cell>
        </row>
        <row r="1999">
          <cell r="A1999" t="str">
            <v>0536  1  3</v>
          </cell>
        </row>
        <row r="2000">
          <cell r="A2000" t="str">
            <v>0536  1  5</v>
          </cell>
        </row>
        <row r="2001">
          <cell r="A2001" t="str">
            <v>0536  1  8</v>
          </cell>
        </row>
        <row r="2002">
          <cell r="A2002" t="str">
            <v>0536  1  9</v>
          </cell>
        </row>
        <row r="2003">
          <cell r="A2003" t="str">
            <v>0536  1 11</v>
          </cell>
        </row>
        <row r="2004">
          <cell r="A2004" t="str">
            <v>0536  1 12</v>
          </cell>
        </row>
        <row r="2005">
          <cell r="A2005" t="str">
            <v>0536  1 13</v>
          </cell>
        </row>
        <row r="2006">
          <cell r="A2006" t="str">
            <v>0536  1 20</v>
          </cell>
        </row>
        <row r="2007">
          <cell r="A2007" t="str">
            <v>0536  2</v>
          </cell>
        </row>
        <row r="2008">
          <cell r="A2008" t="str">
            <v>0536  5  1</v>
          </cell>
        </row>
        <row r="2009">
          <cell r="A2009" t="str">
            <v>0536  5  2</v>
          </cell>
        </row>
        <row r="2010">
          <cell r="A2010" t="str">
            <v>0536  6</v>
          </cell>
        </row>
        <row r="2011">
          <cell r="A2011" t="str">
            <v>0536  7</v>
          </cell>
        </row>
        <row r="2012">
          <cell r="A2012" t="str">
            <v>0536  7  1</v>
          </cell>
        </row>
        <row r="2013">
          <cell r="A2013" t="str">
            <v>0536  7  2</v>
          </cell>
        </row>
        <row r="2014">
          <cell r="A2014" t="str">
            <v>0536  7  3</v>
          </cell>
        </row>
        <row r="2015">
          <cell r="A2015" t="str">
            <v>0536  7  4</v>
          </cell>
        </row>
        <row r="2016">
          <cell r="A2016" t="str">
            <v>0536  8</v>
          </cell>
        </row>
        <row r="2017">
          <cell r="A2017" t="str">
            <v>0536  8  1</v>
          </cell>
        </row>
        <row r="2018">
          <cell r="A2018" t="str">
            <v>0536  8  3</v>
          </cell>
        </row>
        <row r="2019">
          <cell r="A2019" t="str">
            <v>0536  8  5</v>
          </cell>
        </row>
        <row r="2020">
          <cell r="A2020" t="str">
            <v>0536  8  6</v>
          </cell>
        </row>
        <row r="2021">
          <cell r="A2021" t="str">
            <v>0536  8 11</v>
          </cell>
        </row>
        <row r="2022">
          <cell r="A2022" t="str">
            <v>0536  8 12</v>
          </cell>
        </row>
        <row r="2023">
          <cell r="A2023" t="str">
            <v>0536  8 13</v>
          </cell>
        </row>
        <row r="2024">
          <cell r="A2024" t="str">
            <v>0536  8 40</v>
          </cell>
        </row>
        <row r="2025">
          <cell r="A2025" t="str">
            <v>0536  8 60</v>
          </cell>
        </row>
        <row r="2026">
          <cell r="A2026" t="str">
            <v>0536 73</v>
          </cell>
        </row>
        <row r="2027">
          <cell r="A2027" t="str">
            <v>0536 76</v>
          </cell>
        </row>
        <row r="2028">
          <cell r="A2028" t="str">
            <v>0536 82</v>
          </cell>
        </row>
        <row r="2029">
          <cell r="A2029" t="str">
            <v>0536 83  1</v>
          </cell>
        </row>
        <row r="2030">
          <cell r="A2030" t="str">
            <v>0536 85 22</v>
          </cell>
        </row>
        <row r="2031">
          <cell r="A2031" t="str">
            <v>0536 85 24</v>
          </cell>
        </row>
        <row r="2032">
          <cell r="A2032" t="str">
            <v>0536 85 25</v>
          </cell>
        </row>
        <row r="2033">
          <cell r="A2033" t="str">
            <v>0536 85 26</v>
          </cell>
        </row>
        <row r="2034">
          <cell r="A2034" t="str">
            <v>0536 85 27</v>
          </cell>
        </row>
        <row r="2035">
          <cell r="A2035" t="str">
            <v>0536 85 28</v>
          </cell>
        </row>
        <row r="2036">
          <cell r="A2036" t="str">
            <v>0538  1</v>
          </cell>
        </row>
        <row r="2037">
          <cell r="A2037" t="str">
            <v>0539 75113</v>
          </cell>
        </row>
        <row r="2038">
          <cell r="A2038" t="str">
            <v>0539 75400</v>
          </cell>
        </row>
        <row r="2039">
          <cell r="A2039" t="str">
            <v>0539 75600</v>
          </cell>
        </row>
        <row r="2040">
          <cell r="A2040" t="str">
            <v>0539 80111</v>
          </cell>
        </row>
        <row r="2041">
          <cell r="A2041" t="str">
            <v>0542 70</v>
          </cell>
        </row>
        <row r="2042">
          <cell r="A2042" t="str">
            <v>0544 74 40</v>
          </cell>
        </row>
        <row r="2043">
          <cell r="A2043" t="str">
            <v>0544 75  1</v>
          </cell>
        </row>
        <row r="2044">
          <cell r="A2044" t="str">
            <v>0544 75 14</v>
          </cell>
        </row>
        <row r="2045">
          <cell r="A2045" t="str">
            <v>0544 75 40</v>
          </cell>
        </row>
        <row r="2046">
          <cell r="A2046" t="str">
            <v>0544 75140</v>
          </cell>
        </row>
        <row r="2047">
          <cell r="A2047" t="str">
            <v>0546 71</v>
          </cell>
        </row>
        <row r="2048">
          <cell r="A2048" t="str">
            <v>0546 72  1</v>
          </cell>
        </row>
        <row r="2049">
          <cell r="A2049" t="str">
            <v>0546 72  2</v>
          </cell>
        </row>
        <row r="2050">
          <cell r="A2050" t="str">
            <v>0546 72 50</v>
          </cell>
        </row>
        <row r="2051">
          <cell r="A2051" t="str">
            <v>0546 72 51</v>
          </cell>
        </row>
        <row r="2052">
          <cell r="A2052" t="str">
            <v>0546 72 52</v>
          </cell>
        </row>
        <row r="2053">
          <cell r="A2053" t="str">
            <v>0546 72 53</v>
          </cell>
        </row>
        <row r="2054">
          <cell r="A2054" t="str">
            <v>0546 72 54</v>
          </cell>
        </row>
        <row r="2055">
          <cell r="A2055" t="str">
            <v>0546 72 55</v>
          </cell>
        </row>
        <row r="2056">
          <cell r="A2056" t="str">
            <v>0546 72 56</v>
          </cell>
        </row>
        <row r="2057">
          <cell r="A2057" t="str">
            <v>0546 72 57</v>
          </cell>
        </row>
        <row r="2058">
          <cell r="A2058" t="str">
            <v>0547 70  1</v>
          </cell>
        </row>
        <row r="2059">
          <cell r="A2059" t="str">
            <v>0547 70  2</v>
          </cell>
        </row>
        <row r="2060">
          <cell r="A2060" t="str">
            <v>0547 70  3</v>
          </cell>
        </row>
        <row r="2061">
          <cell r="A2061" t="str">
            <v>0548 12</v>
          </cell>
        </row>
        <row r="2062">
          <cell r="A2062" t="str">
            <v>0548 13</v>
          </cell>
        </row>
        <row r="2063">
          <cell r="A2063" t="str">
            <v>0548 14</v>
          </cell>
        </row>
        <row r="2064">
          <cell r="A2064" t="str">
            <v>0548 15</v>
          </cell>
        </row>
        <row r="2065">
          <cell r="A2065" t="str">
            <v>0548 20</v>
          </cell>
        </row>
        <row r="2066">
          <cell r="A2066" t="str">
            <v>0549  1</v>
          </cell>
        </row>
        <row r="2067">
          <cell r="A2067" t="str">
            <v>0549  2</v>
          </cell>
        </row>
        <row r="2068">
          <cell r="A2068" t="str">
            <v>0549  3</v>
          </cell>
        </row>
        <row r="2069">
          <cell r="A2069" t="str">
            <v>0550 10 25</v>
          </cell>
        </row>
        <row r="2070">
          <cell r="A2070" t="str">
            <v>0550 10110</v>
          </cell>
        </row>
        <row r="2071">
          <cell r="A2071" t="str">
            <v>0550 10118</v>
          </cell>
        </row>
        <row r="2072">
          <cell r="A2072" t="str">
            <v>0550 10119</v>
          </cell>
        </row>
        <row r="2073">
          <cell r="A2073" t="str">
            <v>0550 10120</v>
          </cell>
        </row>
        <row r="2074">
          <cell r="A2074" t="str">
            <v>0550 10128</v>
          </cell>
        </row>
        <row r="2075">
          <cell r="A2075" t="str">
            <v>0550 10130</v>
          </cell>
        </row>
        <row r="2076">
          <cell r="A2076" t="str">
            <v>0550 10140</v>
          </cell>
        </row>
        <row r="2077">
          <cell r="A2077" t="str">
            <v>0550 10148</v>
          </cell>
        </row>
        <row r="2078">
          <cell r="A2078" t="str">
            <v>0550 10149</v>
          </cell>
        </row>
        <row r="2079">
          <cell r="A2079" t="str">
            <v>0550 10150</v>
          </cell>
        </row>
        <row r="2080">
          <cell r="A2080" t="str">
            <v>0550 10158</v>
          </cell>
        </row>
        <row r="2081">
          <cell r="A2081" t="str">
            <v>0550 10159</v>
          </cell>
        </row>
        <row r="2082">
          <cell r="A2082" t="str">
            <v>0550 10169</v>
          </cell>
        </row>
        <row r="2083">
          <cell r="A2083" t="str">
            <v>0550 10210</v>
          </cell>
        </row>
        <row r="2084">
          <cell r="A2084" t="str">
            <v>0550 10212</v>
          </cell>
        </row>
        <row r="2085">
          <cell r="A2085" t="str">
            <v>0550 10218</v>
          </cell>
        </row>
        <row r="2086">
          <cell r="A2086" t="str">
            <v>0550 10219</v>
          </cell>
        </row>
        <row r="2087">
          <cell r="A2087" t="str">
            <v>0550 10220</v>
          </cell>
        </row>
        <row r="2088">
          <cell r="A2088" t="str">
            <v>0550 10221</v>
          </cell>
        </row>
        <row r="2089">
          <cell r="A2089" t="str">
            <v>0550 10222</v>
          </cell>
        </row>
        <row r="2090">
          <cell r="A2090" t="str">
            <v>0550 10228</v>
          </cell>
        </row>
        <row r="2091">
          <cell r="A2091" t="str">
            <v>0550 10229</v>
          </cell>
        </row>
        <row r="2092">
          <cell r="A2092" t="str">
            <v>0550 10230</v>
          </cell>
        </row>
        <row r="2093">
          <cell r="A2093" t="str">
            <v>0550 10231</v>
          </cell>
        </row>
        <row r="2094">
          <cell r="A2094" t="str">
            <v>0550 10232</v>
          </cell>
        </row>
        <row r="2095">
          <cell r="A2095" t="str">
            <v>0550 10238</v>
          </cell>
        </row>
        <row r="2096">
          <cell r="A2096" t="str">
            <v>0550 10240</v>
          </cell>
        </row>
        <row r="2097">
          <cell r="A2097" t="str">
            <v>0550 10242</v>
          </cell>
        </row>
        <row r="2098">
          <cell r="A2098" t="str">
            <v>0550 10248</v>
          </cell>
        </row>
        <row r="2099">
          <cell r="A2099" t="str">
            <v>0550 10250</v>
          </cell>
        </row>
        <row r="2100">
          <cell r="A2100" t="str">
            <v>0550 10251</v>
          </cell>
        </row>
        <row r="2101">
          <cell r="A2101" t="str">
            <v>0550 10252</v>
          </cell>
        </row>
        <row r="2102">
          <cell r="A2102" t="str">
            <v>0550 10256</v>
          </cell>
        </row>
        <row r="2103">
          <cell r="A2103" t="str">
            <v>0550 10258</v>
          </cell>
        </row>
        <row r="2104">
          <cell r="A2104" t="str">
            <v>0550 10259</v>
          </cell>
        </row>
        <row r="2105">
          <cell r="A2105" t="str">
            <v>0550 10266</v>
          </cell>
        </row>
        <row r="2106">
          <cell r="A2106" t="str">
            <v>0550 10315</v>
          </cell>
        </row>
        <row r="2107">
          <cell r="A2107" t="str">
            <v>0550 10325</v>
          </cell>
        </row>
        <row r="2108">
          <cell r="A2108" t="str">
            <v>0550 10335</v>
          </cell>
        </row>
        <row r="2109">
          <cell r="A2109" t="str">
            <v>0550 10343</v>
          </cell>
        </row>
        <row r="2110">
          <cell r="A2110" t="str">
            <v>0550 10344</v>
          </cell>
        </row>
        <row r="2111">
          <cell r="A2111" t="str">
            <v>0550 10353</v>
          </cell>
        </row>
        <row r="2112">
          <cell r="A2112" t="str">
            <v>0550 10354</v>
          </cell>
        </row>
        <row r="2113">
          <cell r="A2113" t="str">
            <v>0550 10355</v>
          </cell>
        </row>
        <row r="2114">
          <cell r="A2114" t="str">
            <v>0550 10363</v>
          </cell>
        </row>
        <row r="2115">
          <cell r="A2115" t="str">
            <v>0550 10410</v>
          </cell>
        </row>
        <row r="2116">
          <cell r="A2116" t="str">
            <v>0550 10420</v>
          </cell>
        </row>
        <row r="2117">
          <cell r="A2117" t="str">
            <v>0550 10510</v>
          </cell>
        </row>
        <row r="2118">
          <cell r="A2118" t="str">
            <v>0550 10620</v>
          </cell>
        </row>
        <row r="2119">
          <cell r="A2119" t="str">
            <v>0550 10801</v>
          </cell>
        </row>
        <row r="2120">
          <cell r="A2120" t="str">
            <v>0550 10910</v>
          </cell>
        </row>
        <row r="2121">
          <cell r="A2121" t="str">
            <v>0550 10918</v>
          </cell>
        </row>
        <row r="2122">
          <cell r="A2122" t="str">
            <v>0550 10919</v>
          </cell>
        </row>
        <row r="2123">
          <cell r="A2123" t="str">
            <v>0550 10929</v>
          </cell>
        </row>
        <row r="2124">
          <cell r="A2124" t="str">
            <v>0550 10938</v>
          </cell>
        </row>
        <row r="2125">
          <cell r="A2125" t="str">
            <v>0550 10948</v>
          </cell>
        </row>
        <row r="2126">
          <cell r="A2126" t="str">
            <v>0550 10959</v>
          </cell>
        </row>
        <row r="2127">
          <cell r="A2127" t="str">
            <v>0550 11 11</v>
          </cell>
        </row>
        <row r="2128">
          <cell r="A2128" t="str">
            <v>0550 11 12</v>
          </cell>
        </row>
        <row r="2129">
          <cell r="A2129" t="str">
            <v>0550 15  5</v>
          </cell>
        </row>
        <row r="2130">
          <cell r="A2130" t="str">
            <v>0550 15 11</v>
          </cell>
        </row>
        <row r="2131">
          <cell r="A2131" t="str">
            <v>0550 15 12</v>
          </cell>
        </row>
        <row r="2132">
          <cell r="A2132" t="str">
            <v>0550 15 13</v>
          </cell>
        </row>
        <row r="2133">
          <cell r="A2133" t="str">
            <v>0550 15 21</v>
          </cell>
        </row>
        <row r="2134">
          <cell r="A2134" t="str">
            <v>0550 15 22</v>
          </cell>
        </row>
        <row r="2135">
          <cell r="A2135" t="str">
            <v>0550 15 23</v>
          </cell>
        </row>
        <row r="2136">
          <cell r="A2136" t="str">
            <v>0550 15 25</v>
          </cell>
        </row>
        <row r="2137">
          <cell r="A2137" t="str">
            <v>0550 15 27</v>
          </cell>
        </row>
        <row r="2138">
          <cell r="A2138" t="str">
            <v>0550 15 35</v>
          </cell>
        </row>
        <row r="2139">
          <cell r="A2139" t="str">
            <v>0550 15 37</v>
          </cell>
        </row>
        <row r="2140">
          <cell r="A2140" t="str">
            <v>0550 60111</v>
          </cell>
        </row>
        <row r="2141">
          <cell r="A2141" t="str">
            <v>0550 60112</v>
          </cell>
        </row>
        <row r="2142">
          <cell r="A2142" t="str">
            <v>0550 60122</v>
          </cell>
        </row>
        <row r="2143">
          <cell r="A2143" t="str">
            <v>0550 60123</v>
          </cell>
        </row>
        <row r="2144">
          <cell r="A2144" t="str">
            <v>0550 60124</v>
          </cell>
        </row>
        <row r="2145">
          <cell r="A2145" t="str">
            <v>0550 60125</v>
          </cell>
        </row>
        <row r="2146">
          <cell r="A2146" t="str">
            <v>0550 60126</v>
          </cell>
        </row>
        <row r="2147">
          <cell r="A2147" t="str">
            <v>0550 60127</v>
          </cell>
        </row>
        <row r="2148">
          <cell r="A2148" t="str">
            <v>0550 60132</v>
          </cell>
        </row>
        <row r="2149">
          <cell r="A2149" t="str">
            <v>0550 60133</v>
          </cell>
        </row>
        <row r="2150">
          <cell r="A2150" t="str">
            <v>0550 60134</v>
          </cell>
        </row>
        <row r="2151">
          <cell r="A2151" t="str">
            <v>0550 60135</v>
          </cell>
        </row>
        <row r="2152">
          <cell r="A2152" t="str">
            <v>0550 60211</v>
          </cell>
        </row>
        <row r="2153">
          <cell r="A2153" t="str">
            <v>0550 60212</v>
          </cell>
        </row>
        <row r="2154">
          <cell r="A2154" t="str">
            <v>0550 60213</v>
          </cell>
        </row>
        <row r="2155">
          <cell r="A2155" t="str">
            <v>0550 60214</v>
          </cell>
        </row>
        <row r="2156">
          <cell r="A2156" t="str">
            <v>0550 60215</v>
          </cell>
        </row>
        <row r="2157">
          <cell r="A2157" t="str">
            <v>0550 60221</v>
          </cell>
        </row>
        <row r="2158">
          <cell r="A2158" t="str">
            <v>0550 60222</v>
          </cell>
        </row>
        <row r="2159">
          <cell r="A2159" t="str">
            <v>0550 60223</v>
          </cell>
        </row>
        <row r="2160">
          <cell r="A2160" t="str">
            <v>0550 60224</v>
          </cell>
        </row>
        <row r="2161">
          <cell r="A2161" t="str">
            <v>0550 60225</v>
          </cell>
        </row>
        <row r="2162">
          <cell r="A2162" t="str">
            <v>0550 60226</v>
          </cell>
        </row>
        <row r="2163">
          <cell r="A2163" t="str">
            <v>0550 60227</v>
          </cell>
        </row>
        <row r="2164">
          <cell r="A2164" t="str">
            <v>0550 60232</v>
          </cell>
        </row>
        <row r="2165">
          <cell r="A2165" t="str">
            <v>0550 60233</v>
          </cell>
        </row>
        <row r="2166">
          <cell r="A2166" t="str">
            <v>0550 60234</v>
          </cell>
        </row>
        <row r="2167">
          <cell r="A2167" t="str">
            <v>0550 60235</v>
          </cell>
        </row>
        <row r="2168">
          <cell r="A2168" t="str">
            <v>0550 60236</v>
          </cell>
        </row>
        <row r="2169">
          <cell r="A2169" t="str">
            <v>0550 60237</v>
          </cell>
        </row>
        <row r="2170">
          <cell r="A2170" t="str">
            <v>0550 60400</v>
          </cell>
        </row>
        <row r="2171">
          <cell r="A2171" t="str">
            <v>0550 60412</v>
          </cell>
        </row>
        <row r="2172">
          <cell r="A2172" t="str">
            <v>0550 60424</v>
          </cell>
        </row>
        <row r="2173">
          <cell r="A2173" t="str">
            <v>0550 60513</v>
          </cell>
        </row>
        <row r="2174">
          <cell r="A2174" t="str">
            <v>0550 60623</v>
          </cell>
        </row>
        <row r="2175">
          <cell r="A2175" t="str">
            <v>0550 60912</v>
          </cell>
        </row>
        <row r="2176">
          <cell r="A2176" t="str">
            <v>0550 60914</v>
          </cell>
        </row>
        <row r="2177">
          <cell r="A2177" t="str">
            <v>0550 60922</v>
          </cell>
        </row>
        <row r="2178">
          <cell r="A2178" t="str">
            <v>0550 60923</v>
          </cell>
        </row>
        <row r="2179">
          <cell r="A2179" t="str">
            <v>0550 60927</v>
          </cell>
        </row>
        <row r="2180">
          <cell r="A2180" t="str">
            <v>0550 60934</v>
          </cell>
        </row>
        <row r="2181">
          <cell r="A2181" t="str">
            <v>0550 60935</v>
          </cell>
        </row>
        <row r="2182">
          <cell r="A2182" t="str">
            <v>0555  1  1</v>
          </cell>
        </row>
        <row r="2183">
          <cell r="A2183" t="str">
            <v>0555  1  2</v>
          </cell>
        </row>
        <row r="2184">
          <cell r="A2184" t="str">
            <v>0555  1  3</v>
          </cell>
        </row>
        <row r="2185">
          <cell r="A2185" t="str">
            <v>0555  1  4</v>
          </cell>
        </row>
        <row r="2186">
          <cell r="A2186" t="str">
            <v>0555  1  5</v>
          </cell>
        </row>
        <row r="2187">
          <cell r="A2187" t="str">
            <v>0555  1  6</v>
          </cell>
        </row>
        <row r="2188">
          <cell r="A2188" t="str">
            <v>0555  1  7</v>
          </cell>
        </row>
        <row r="2189">
          <cell r="A2189" t="str">
            <v>0556  1  1</v>
          </cell>
        </row>
        <row r="2190">
          <cell r="A2190" t="str">
            <v>0556  1  4</v>
          </cell>
        </row>
        <row r="2191">
          <cell r="A2191" t="str">
            <v>0556  1  5</v>
          </cell>
        </row>
        <row r="2192">
          <cell r="A2192" t="str">
            <v>0556  1  6</v>
          </cell>
        </row>
        <row r="2193">
          <cell r="A2193" t="str">
            <v>0556  1  7</v>
          </cell>
        </row>
        <row r="2194">
          <cell r="A2194" t="str">
            <v>0556  1  8</v>
          </cell>
        </row>
        <row r="2195">
          <cell r="A2195" t="str">
            <v>0556  1  9</v>
          </cell>
        </row>
        <row r="2196">
          <cell r="A2196" t="str">
            <v>0556  1 10</v>
          </cell>
        </row>
        <row r="2197">
          <cell r="A2197" t="str">
            <v>0556  1 11</v>
          </cell>
        </row>
        <row r="2198">
          <cell r="A2198" t="str">
            <v>0561  1</v>
          </cell>
        </row>
        <row r="2199">
          <cell r="A2199" t="str">
            <v>0561  2</v>
          </cell>
        </row>
        <row r="2200">
          <cell r="A2200" t="str">
            <v>0563  3</v>
          </cell>
        </row>
        <row r="2201">
          <cell r="A2201" t="str">
            <v>0563  4</v>
          </cell>
        </row>
        <row r="2202">
          <cell r="A2202" t="str">
            <v>0570  1  1</v>
          </cell>
        </row>
        <row r="2203">
          <cell r="A2203" t="str">
            <v>0570  1  2</v>
          </cell>
        </row>
        <row r="2204">
          <cell r="A2204" t="str">
            <v>0570  5</v>
          </cell>
        </row>
        <row r="2205">
          <cell r="A2205" t="str">
            <v>0571  1 11</v>
          </cell>
        </row>
        <row r="2206">
          <cell r="A2206" t="str">
            <v>0571  1 12</v>
          </cell>
        </row>
        <row r="2207">
          <cell r="A2207" t="str">
            <v>0571  1 13</v>
          </cell>
        </row>
        <row r="2208">
          <cell r="A2208" t="str">
            <v>0575  1</v>
          </cell>
        </row>
        <row r="2209">
          <cell r="A2209" t="str">
            <v>0580  1  1</v>
          </cell>
        </row>
        <row r="2210">
          <cell r="A2210" t="str">
            <v>0580  1  2</v>
          </cell>
        </row>
        <row r="2211">
          <cell r="A2211" t="str">
            <v>0580  1  3</v>
          </cell>
        </row>
        <row r="2212">
          <cell r="A2212" t="str">
            <v>0580  2  1</v>
          </cell>
        </row>
        <row r="2213">
          <cell r="A2213" t="str">
            <v>0580  2  2</v>
          </cell>
        </row>
        <row r="2214">
          <cell r="A2214" t="str">
            <v>0580  2  3</v>
          </cell>
        </row>
        <row r="2215">
          <cell r="A2215" t="str">
            <v>0580  2  4</v>
          </cell>
        </row>
        <row r="2216">
          <cell r="A2216" t="str">
            <v>0580  2  5</v>
          </cell>
        </row>
        <row r="2217">
          <cell r="A2217" t="str">
            <v>0580  2  7</v>
          </cell>
        </row>
        <row r="2218">
          <cell r="A2218" t="str">
            <v>0580  2  8</v>
          </cell>
        </row>
        <row r="2219">
          <cell r="A2219" t="str">
            <v>0580  2 10</v>
          </cell>
        </row>
        <row r="2220">
          <cell r="A2220" t="str">
            <v>0580  2 11</v>
          </cell>
        </row>
        <row r="2221">
          <cell r="A2221" t="str">
            <v>0580  4  1</v>
          </cell>
        </row>
        <row r="2222">
          <cell r="A2222" t="str">
            <v>0580  4  2</v>
          </cell>
        </row>
        <row r="2223">
          <cell r="A2223" t="str">
            <v>0580  4 12</v>
          </cell>
        </row>
        <row r="2224">
          <cell r="A2224" t="str">
            <v>0580  4101</v>
          </cell>
        </row>
        <row r="2225">
          <cell r="A2225" t="str">
            <v>0580  4102</v>
          </cell>
        </row>
        <row r="2226">
          <cell r="A2226" t="str">
            <v>0580  4103</v>
          </cell>
        </row>
        <row r="2227">
          <cell r="A2227" t="str">
            <v>0580  4104</v>
          </cell>
        </row>
        <row r="2228">
          <cell r="A2228" t="str">
            <v>0580  4105</v>
          </cell>
        </row>
        <row r="2229">
          <cell r="A2229" t="str">
            <v>0580  4106</v>
          </cell>
        </row>
        <row r="2230">
          <cell r="A2230" t="str">
            <v>0580  4111</v>
          </cell>
        </row>
        <row r="2231">
          <cell r="A2231" t="str">
            <v>0580  4112</v>
          </cell>
        </row>
        <row r="2232">
          <cell r="A2232" t="str">
            <v>0580  4113</v>
          </cell>
        </row>
        <row r="2233">
          <cell r="A2233" t="str">
            <v>0580  4121</v>
          </cell>
        </row>
        <row r="2234">
          <cell r="A2234" t="str">
            <v>0580  4122</v>
          </cell>
        </row>
        <row r="2235">
          <cell r="A2235" t="str">
            <v>0580  4123</v>
          </cell>
        </row>
        <row r="2236">
          <cell r="A2236" t="str">
            <v>0580  4124</v>
          </cell>
        </row>
        <row r="2237">
          <cell r="A2237" t="str">
            <v>0580  4131</v>
          </cell>
        </row>
        <row r="2238">
          <cell r="A2238" t="str">
            <v>0580  4132</v>
          </cell>
        </row>
        <row r="2239">
          <cell r="A2239" t="str">
            <v>0580  4133</v>
          </cell>
        </row>
        <row r="2240">
          <cell r="A2240" t="str">
            <v>0580  4134</v>
          </cell>
        </row>
        <row r="2241">
          <cell r="A2241" t="str">
            <v>0580  4142</v>
          </cell>
        </row>
        <row r="2242">
          <cell r="A2242" t="str">
            <v>0580  4152</v>
          </cell>
        </row>
        <row r="2243">
          <cell r="A2243" t="str">
            <v>0580  4153</v>
          </cell>
        </row>
        <row r="2244">
          <cell r="A2244" t="str">
            <v>0580  4162</v>
          </cell>
        </row>
        <row r="2245">
          <cell r="A2245" t="str">
            <v>0580  4172</v>
          </cell>
        </row>
        <row r="2246">
          <cell r="A2246" t="str">
            <v>0580  4173</v>
          </cell>
        </row>
        <row r="2247">
          <cell r="A2247" t="str">
            <v>0580  4174</v>
          </cell>
        </row>
        <row r="2248">
          <cell r="A2248" t="str">
            <v>0580  4183</v>
          </cell>
        </row>
        <row r="2249">
          <cell r="A2249" t="str">
            <v>0580  4184</v>
          </cell>
        </row>
        <row r="2250">
          <cell r="A2250" t="str">
            <v>0580  4185</v>
          </cell>
        </row>
        <row r="2251">
          <cell r="A2251" t="str">
            <v>0580  4193</v>
          </cell>
        </row>
        <row r="2252">
          <cell r="A2252" t="str">
            <v>0580  4194</v>
          </cell>
        </row>
        <row r="2253">
          <cell r="A2253" t="str">
            <v>0580  4195</v>
          </cell>
        </row>
        <row r="2254">
          <cell r="A2254" t="str">
            <v>0580  4202</v>
          </cell>
        </row>
        <row r="2255">
          <cell r="A2255" t="str">
            <v>0580  4203</v>
          </cell>
        </row>
        <row r="2256">
          <cell r="A2256" t="str">
            <v>0580  4212</v>
          </cell>
        </row>
        <row r="2257">
          <cell r="A2257" t="str">
            <v>0580  4213</v>
          </cell>
        </row>
        <row r="2258">
          <cell r="A2258" t="str">
            <v>0580  4214</v>
          </cell>
        </row>
        <row r="2259">
          <cell r="A2259" t="str">
            <v>0580  4215</v>
          </cell>
        </row>
        <row r="2260">
          <cell r="A2260" t="str">
            <v>0580  4216</v>
          </cell>
        </row>
        <row r="2261">
          <cell r="A2261" t="str">
            <v>0580  4217</v>
          </cell>
        </row>
        <row r="2262">
          <cell r="A2262" t="str">
            <v>0580  4218</v>
          </cell>
        </row>
        <row r="2263">
          <cell r="A2263" t="str">
            <v>0580  4219</v>
          </cell>
        </row>
        <row r="2264">
          <cell r="A2264" t="str">
            <v>0580  4222</v>
          </cell>
        </row>
        <row r="2265">
          <cell r="A2265" t="str">
            <v>0580  4223</v>
          </cell>
        </row>
        <row r="2266">
          <cell r="A2266" t="str">
            <v>0580  4232</v>
          </cell>
        </row>
        <row r="2267">
          <cell r="A2267" t="str">
            <v>0580  4233</v>
          </cell>
        </row>
        <row r="2268">
          <cell r="A2268" t="str">
            <v>0580  4234</v>
          </cell>
        </row>
        <row r="2269">
          <cell r="A2269" t="str">
            <v>0580  4235</v>
          </cell>
        </row>
        <row r="2270">
          <cell r="A2270" t="str">
            <v>0580  4244</v>
          </cell>
        </row>
        <row r="2271">
          <cell r="A2271" t="str">
            <v>0580  4245</v>
          </cell>
        </row>
        <row r="2272">
          <cell r="A2272" t="str">
            <v>0580  4254</v>
          </cell>
        </row>
        <row r="2273">
          <cell r="A2273" t="str">
            <v>0580  4255</v>
          </cell>
        </row>
        <row r="2274">
          <cell r="A2274" t="str">
            <v>0580  4264</v>
          </cell>
        </row>
        <row r="2275">
          <cell r="A2275" t="str">
            <v>0580  4265</v>
          </cell>
        </row>
        <row r="2276">
          <cell r="A2276" t="str">
            <v>0580  4271</v>
          </cell>
        </row>
        <row r="2277">
          <cell r="A2277" t="str">
            <v>0580  4272</v>
          </cell>
        </row>
        <row r="2278">
          <cell r="A2278" t="str">
            <v>0580  4283</v>
          </cell>
        </row>
        <row r="2279">
          <cell r="A2279" t="str">
            <v>0580  4284</v>
          </cell>
        </row>
        <row r="2280">
          <cell r="A2280" t="str">
            <v>0580  4285</v>
          </cell>
        </row>
        <row r="2281">
          <cell r="A2281" t="str">
            <v>0580  4286</v>
          </cell>
        </row>
        <row r="2282">
          <cell r="A2282" t="str">
            <v>0580  4291</v>
          </cell>
        </row>
        <row r="2283">
          <cell r="A2283" t="str">
            <v>0580  4292</v>
          </cell>
        </row>
        <row r="2284">
          <cell r="A2284" t="str">
            <v>0580  4304</v>
          </cell>
        </row>
        <row r="2285">
          <cell r="A2285" t="str">
            <v>0580  4305</v>
          </cell>
        </row>
        <row r="2286">
          <cell r="A2286" t="str">
            <v>0580  4306</v>
          </cell>
        </row>
        <row r="2287">
          <cell r="A2287" t="str">
            <v>0580  4314</v>
          </cell>
        </row>
        <row r="2288">
          <cell r="A2288" t="str">
            <v>0580  4315</v>
          </cell>
        </row>
        <row r="2289">
          <cell r="A2289" t="str">
            <v>0580  4324</v>
          </cell>
        </row>
        <row r="2290">
          <cell r="A2290" t="str">
            <v>0580  4325</v>
          </cell>
        </row>
        <row r="2291">
          <cell r="A2291" t="str">
            <v>0580  4331</v>
          </cell>
        </row>
        <row r="2292">
          <cell r="A2292" t="str">
            <v>0580  4332</v>
          </cell>
        </row>
        <row r="2293">
          <cell r="A2293" t="str">
            <v>0580  4333</v>
          </cell>
        </row>
        <row r="2294">
          <cell r="A2294" t="str">
            <v>0580  4334</v>
          </cell>
        </row>
        <row r="2295">
          <cell r="A2295" t="str">
            <v>0580  4343</v>
          </cell>
        </row>
        <row r="2296">
          <cell r="A2296" t="str">
            <v>0580  4344</v>
          </cell>
        </row>
        <row r="2297">
          <cell r="A2297" t="str">
            <v>0580  4345</v>
          </cell>
        </row>
        <row r="2298">
          <cell r="A2298" t="str">
            <v>0580  4346</v>
          </cell>
        </row>
        <row r="2299">
          <cell r="A2299" t="str">
            <v>0580  4347</v>
          </cell>
        </row>
        <row r="2300">
          <cell r="A2300" t="str">
            <v>0580  4348</v>
          </cell>
        </row>
        <row r="2301">
          <cell r="A2301" t="str">
            <v>0580  4349</v>
          </cell>
        </row>
        <row r="2302">
          <cell r="A2302" t="str">
            <v>0580  4352</v>
          </cell>
        </row>
        <row r="2303">
          <cell r="A2303" t="str">
            <v>0580  4353</v>
          </cell>
        </row>
        <row r="2304">
          <cell r="A2304" t="str">
            <v>0580  4354</v>
          </cell>
        </row>
        <row r="2305">
          <cell r="A2305" t="str">
            <v>0580  4355</v>
          </cell>
        </row>
        <row r="2306">
          <cell r="A2306" t="str">
            <v>0580  4356</v>
          </cell>
        </row>
        <row r="2307">
          <cell r="A2307" t="str">
            <v>0580  4357</v>
          </cell>
        </row>
        <row r="2308">
          <cell r="A2308" t="str">
            <v>0580  4362</v>
          </cell>
        </row>
        <row r="2309">
          <cell r="A2309" t="str">
            <v>0580  4365</v>
          </cell>
        </row>
        <row r="2310">
          <cell r="A2310" t="str">
            <v>0580  4373</v>
          </cell>
        </row>
        <row r="2311">
          <cell r="A2311" t="str">
            <v>0580  4374</v>
          </cell>
        </row>
        <row r="2312">
          <cell r="A2312" t="str">
            <v>0580  4375</v>
          </cell>
        </row>
        <row r="2313">
          <cell r="A2313" t="str">
            <v>0580  4376</v>
          </cell>
        </row>
        <row r="2314">
          <cell r="A2314" t="str">
            <v>0580  4377</v>
          </cell>
        </row>
        <row r="2315">
          <cell r="A2315" t="str">
            <v>0580  4378</v>
          </cell>
        </row>
        <row r="2316">
          <cell r="A2316" t="str">
            <v>0580  4379</v>
          </cell>
        </row>
        <row r="2317">
          <cell r="A2317" t="str">
            <v>0580  4383</v>
          </cell>
        </row>
        <row r="2318">
          <cell r="A2318" t="str">
            <v>0580  4384</v>
          </cell>
        </row>
        <row r="2319">
          <cell r="A2319" t="str">
            <v>0580  4393</v>
          </cell>
        </row>
        <row r="2320">
          <cell r="A2320" t="str">
            <v>0580  4394</v>
          </cell>
        </row>
        <row r="2321">
          <cell r="A2321" t="str">
            <v>0580  4395</v>
          </cell>
        </row>
        <row r="2322">
          <cell r="A2322" t="str">
            <v>0580  4403</v>
          </cell>
        </row>
        <row r="2323">
          <cell r="A2323" t="str">
            <v>0580  4404</v>
          </cell>
        </row>
        <row r="2324">
          <cell r="A2324" t="str">
            <v>0580  4413</v>
          </cell>
        </row>
        <row r="2325">
          <cell r="A2325" t="str">
            <v>0580  4414</v>
          </cell>
        </row>
        <row r="2326">
          <cell r="A2326" t="str">
            <v>0580  4422</v>
          </cell>
        </row>
        <row r="2327">
          <cell r="A2327" t="str">
            <v>0580  4423</v>
          </cell>
        </row>
        <row r="2328">
          <cell r="A2328" t="str">
            <v>0580  4433</v>
          </cell>
        </row>
        <row r="2329">
          <cell r="A2329" t="str">
            <v>0580  4434</v>
          </cell>
        </row>
        <row r="2330">
          <cell r="A2330" t="str">
            <v>0580  4435</v>
          </cell>
        </row>
        <row r="2331">
          <cell r="A2331" t="str">
            <v>0580  4436</v>
          </cell>
        </row>
        <row r="2332">
          <cell r="A2332" t="str">
            <v>0580  4437</v>
          </cell>
        </row>
        <row r="2333">
          <cell r="A2333" t="str">
            <v>0580  4438</v>
          </cell>
        </row>
        <row r="2334">
          <cell r="A2334" t="str">
            <v>0580  4439</v>
          </cell>
        </row>
        <row r="2335">
          <cell r="A2335" t="str">
            <v>0580  4443</v>
          </cell>
        </row>
        <row r="2336">
          <cell r="A2336" t="str">
            <v>0580  4444</v>
          </cell>
        </row>
        <row r="2337">
          <cell r="A2337" t="str">
            <v>0580  4445</v>
          </cell>
        </row>
        <row r="2338">
          <cell r="A2338" t="str">
            <v>0580  4446</v>
          </cell>
        </row>
        <row r="2339">
          <cell r="A2339" t="str">
            <v>0580  4447</v>
          </cell>
        </row>
        <row r="2340">
          <cell r="A2340" t="str">
            <v>0580  4448</v>
          </cell>
        </row>
        <row r="2341">
          <cell r="A2341" t="str">
            <v>0580  4449</v>
          </cell>
        </row>
        <row r="2342">
          <cell r="A2342" t="str">
            <v>0580  4454</v>
          </cell>
        </row>
        <row r="2343">
          <cell r="A2343" t="str">
            <v>0580  4461</v>
          </cell>
        </row>
        <row r="2344">
          <cell r="A2344" t="str">
            <v>0580  4462</v>
          </cell>
        </row>
        <row r="2345">
          <cell r="A2345" t="str">
            <v>0580  4463</v>
          </cell>
        </row>
        <row r="2346">
          <cell r="A2346" t="str">
            <v>0580  4464</v>
          </cell>
        </row>
        <row r="2347">
          <cell r="A2347" t="str">
            <v>0580  4471</v>
          </cell>
        </row>
        <row r="2348">
          <cell r="A2348" t="str">
            <v>0580  4472</v>
          </cell>
        </row>
        <row r="2349">
          <cell r="A2349" t="str">
            <v>0580  4473</v>
          </cell>
        </row>
        <row r="2350">
          <cell r="A2350" t="str">
            <v>0580  4474</v>
          </cell>
        </row>
        <row r="2351">
          <cell r="A2351" t="str">
            <v>0580  4475</v>
          </cell>
        </row>
        <row r="2352">
          <cell r="A2352" t="str">
            <v>0580  4476</v>
          </cell>
        </row>
        <row r="2353">
          <cell r="A2353" t="str">
            <v>0580  5  1</v>
          </cell>
        </row>
        <row r="2354">
          <cell r="A2354" t="str">
            <v>0580  5  2</v>
          </cell>
        </row>
        <row r="2355">
          <cell r="A2355" t="str">
            <v>0580  5 11</v>
          </cell>
        </row>
        <row r="2356">
          <cell r="A2356" t="str">
            <v>0580  5 12</v>
          </cell>
        </row>
        <row r="2357">
          <cell r="A2357" t="str">
            <v>0580  5 13</v>
          </cell>
        </row>
        <row r="2358">
          <cell r="A2358" t="str">
            <v>0580  5 14</v>
          </cell>
        </row>
        <row r="2359">
          <cell r="A2359" t="str">
            <v>0580  5 15</v>
          </cell>
        </row>
        <row r="2360">
          <cell r="A2360" t="str">
            <v>0580  5 16</v>
          </cell>
        </row>
        <row r="2361">
          <cell r="A2361" t="str">
            <v>0580  5 21</v>
          </cell>
        </row>
        <row r="2362">
          <cell r="A2362" t="str">
            <v>0580  5 22</v>
          </cell>
        </row>
        <row r="2363">
          <cell r="A2363" t="str">
            <v>0580  5 23</v>
          </cell>
        </row>
        <row r="2364">
          <cell r="A2364" t="str">
            <v>0580  5 24</v>
          </cell>
        </row>
        <row r="2365">
          <cell r="A2365" t="str">
            <v>0580  5 25</v>
          </cell>
        </row>
        <row r="2366">
          <cell r="A2366" t="str">
            <v>0580  5 26</v>
          </cell>
        </row>
        <row r="2367">
          <cell r="A2367" t="str">
            <v>0580  5 31</v>
          </cell>
        </row>
        <row r="2368">
          <cell r="A2368" t="str">
            <v>0580  5 32</v>
          </cell>
        </row>
        <row r="2369">
          <cell r="A2369" t="str">
            <v>0580  5 33</v>
          </cell>
        </row>
        <row r="2370">
          <cell r="A2370" t="str">
            <v>0580  5 34</v>
          </cell>
        </row>
        <row r="2371">
          <cell r="A2371" t="str">
            <v>0580  5 35</v>
          </cell>
        </row>
        <row r="2372">
          <cell r="A2372" t="str">
            <v>0580  5 36</v>
          </cell>
        </row>
        <row r="2373">
          <cell r="A2373" t="str">
            <v>0580  5 37</v>
          </cell>
        </row>
        <row r="2374">
          <cell r="A2374" t="str">
            <v>0580  5 38</v>
          </cell>
        </row>
        <row r="2375">
          <cell r="A2375" t="str">
            <v>0580  5 41</v>
          </cell>
        </row>
        <row r="2376">
          <cell r="A2376" t="str">
            <v>0580  5 42</v>
          </cell>
        </row>
        <row r="2377">
          <cell r="A2377" t="str">
            <v>0580  5 43</v>
          </cell>
        </row>
        <row r="2378">
          <cell r="A2378" t="str">
            <v>0580  5 44</v>
          </cell>
        </row>
        <row r="2379">
          <cell r="A2379" t="str">
            <v>0580  5 45</v>
          </cell>
        </row>
        <row r="2380">
          <cell r="A2380" t="str">
            <v>0580  5 46</v>
          </cell>
        </row>
        <row r="2381">
          <cell r="A2381" t="str">
            <v>0580  5 47</v>
          </cell>
        </row>
        <row r="2382">
          <cell r="A2382" t="str">
            <v>0580  5 48</v>
          </cell>
        </row>
        <row r="2383">
          <cell r="A2383" t="str">
            <v>0580  5103</v>
          </cell>
        </row>
        <row r="2384">
          <cell r="A2384" t="str">
            <v>0580  5104</v>
          </cell>
        </row>
        <row r="2385">
          <cell r="A2385" t="str">
            <v>0580  5105</v>
          </cell>
        </row>
        <row r="2386">
          <cell r="A2386" t="str">
            <v>0580  5114</v>
          </cell>
        </row>
        <row r="2387">
          <cell r="A2387" t="str">
            <v>0580  5121</v>
          </cell>
        </row>
        <row r="2388">
          <cell r="A2388" t="str">
            <v>0580  5122</v>
          </cell>
        </row>
        <row r="2389">
          <cell r="A2389" t="str">
            <v>0580  5123</v>
          </cell>
        </row>
        <row r="2390">
          <cell r="A2390" t="str">
            <v>0580  5124</v>
          </cell>
        </row>
        <row r="2391">
          <cell r="A2391" t="str">
            <v>0580  5133</v>
          </cell>
        </row>
        <row r="2392">
          <cell r="A2392" t="str">
            <v>0580  5134</v>
          </cell>
        </row>
        <row r="2393">
          <cell r="A2393" t="str">
            <v>0580  5142</v>
          </cell>
        </row>
        <row r="2394">
          <cell r="A2394" t="str">
            <v>0580  5143</v>
          </cell>
        </row>
        <row r="2395">
          <cell r="A2395" t="str">
            <v>0580  5144</v>
          </cell>
        </row>
        <row r="2396">
          <cell r="A2396" t="str">
            <v>0580  5153</v>
          </cell>
        </row>
        <row r="2397">
          <cell r="A2397" t="str">
            <v>0580  5154</v>
          </cell>
        </row>
        <row r="2398">
          <cell r="A2398" t="str">
            <v>0580  5163</v>
          </cell>
        </row>
        <row r="2399">
          <cell r="A2399" t="str">
            <v>0580  5164</v>
          </cell>
        </row>
        <row r="2400">
          <cell r="A2400" t="str">
            <v>0580  5171</v>
          </cell>
        </row>
        <row r="2401">
          <cell r="A2401" t="str">
            <v>0580  5172</v>
          </cell>
        </row>
        <row r="2402">
          <cell r="A2402" t="str">
            <v>0580  5173</v>
          </cell>
        </row>
        <row r="2403">
          <cell r="A2403" t="str">
            <v>0580  5174</v>
          </cell>
        </row>
        <row r="2404">
          <cell r="A2404" t="str">
            <v>0580  5175</v>
          </cell>
        </row>
        <row r="2405">
          <cell r="A2405" t="str">
            <v>0580  5183</v>
          </cell>
        </row>
        <row r="2406">
          <cell r="A2406" t="str">
            <v>0580  5184</v>
          </cell>
        </row>
        <row r="2407">
          <cell r="A2407" t="str">
            <v>0580  5185</v>
          </cell>
        </row>
        <row r="2408">
          <cell r="A2408" t="str">
            <v>0580  5193</v>
          </cell>
        </row>
        <row r="2409">
          <cell r="A2409" t="str">
            <v>0580  5194</v>
          </cell>
        </row>
        <row r="2410">
          <cell r="A2410" t="str">
            <v>0580  5195</v>
          </cell>
        </row>
        <row r="2411">
          <cell r="A2411" t="str">
            <v>0580  5201</v>
          </cell>
        </row>
        <row r="2412">
          <cell r="A2412" t="str">
            <v>0580  5202</v>
          </cell>
        </row>
        <row r="2413">
          <cell r="A2413" t="str">
            <v>0580  5203</v>
          </cell>
        </row>
        <row r="2414">
          <cell r="A2414" t="str">
            <v>0580  5204</v>
          </cell>
        </row>
        <row r="2415">
          <cell r="A2415" t="str">
            <v>0580  5212</v>
          </cell>
        </row>
        <row r="2416">
          <cell r="A2416" t="str">
            <v>0580  5213</v>
          </cell>
        </row>
        <row r="2417">
          <cell r="A2417" t="str">
            <v>0580  5223</v>
          </cell>
        </row>
        <row r="2418">
          <cell r="A2418" t="str">
            <v>0580  5224</v>
          </cell>
        </row>
        <row r="2419">
          <cell r="A2419" t="str">
            <v>0580  5225</v>
          </cell>
        </row>
        <row r="2420">
          <cell r="A2420" t="str">
            <v>0580  5226</v>
          </cell>
        </row>
        <row r="2421">
          <cell r="A2421" t="str">
            <v>0580  5232</v>
          </cell>
        </row>
        <row r="2422">
          <cell r="A2422" t="str">
            <v>0580  5233</v>
          </cell>
        </row>
        <row r="2423">
          <cell r="A2423" t="str">
            <v>0580  5234</v>
          </cell>
        </row>
        <row r="2424">
          <cell r="A2424" t="str">
            <v>0580  5243</v>
          </cell>
        </row>
        <row r="2425">
          <cell r="A2425" t="str">
            <v>0580  5244</v>
          </cell>
        </row>
        <row r="2426">
          <cell r="A2426" t="str">
            <v>0580  5253</v>
          </cell>
        </row>
        <row r="2427">
          <cell r="A2427" t="str">
            <v>0580  5254</v>
          </cell>
        </row>
        <row r="2428">
          <cell r="A2428" t="str">
            <v>0580  5272</v>
          </cell>
        </row>
        <row r="2429">
          <cell r="A2429" t="str">
            <v>0580  5273</v>
          </cell>
        </row>
        <row r="2430">
          <cell r="A2430" t="str">
            <v>0580  5282</v>
          </cell>
        </row>
        <row r="2431">
          <cell r="A2431" t="str">
            <v>0580  5283</v>
          </cell>
        </row>
        <row r="2432">
          <cell r="A2432" t="str">
            <v>0580  5286</v>
          </cell>
        </row>
        <row r="2433">
          <cell r="A2433" t="str">
            <v>0580  5292</v>
          </cell>
        </row>
        <row r="2434">
          <cell r="A2434" t="str">
            <v>0580  5303</v>
          </cell>
        </row>
        <row r="2435">
          <cell r="A2435" t="str">
            <v>0580  5312</v>
          </cell>
        </row>
        <row r="2436">
          <cell r="A2436" t="str">
            <v>0580  5313</v>
          </cell>
        </row>
        <row r="2437">
          <cell r="A2437" t="str">
            <v>0580  5323</v>
          </cell>
        </row>
        <row r="2438">
          <cell r="A2438" t="str">
            <v>0580  5324</v>
          </cell>
        </row>
        <row r="2439">
          <cell r="A2439" t="str">
            <v>0580  5334</v>
          </cell>
        </row>
        <row r="2440">
          <cell r="A2440" t="str">
            <v>0580  5335</v>
          </cell>
        </row>
        <row r="2441">
          <cell r="A2441" t="str">
            <v>0580  5341</v>
          </cell>
        </row>
        <row r="2442">
          <cell r="A2442" t="str">
            <v>0580  5353</v>
          </cell>
        </row>
        <row r="2443">
          <cell r="A2443" t="str">
            <v>0580  5354</v>
          </cell>
        </row>
        <row r="2444">
          <cell r="A2444" t="str">
            <v>0580  5355</v>
          </cell>
        </row>
        <row r="2445">
          <cell r="A2445" t="str">
            <v>0580  5362</v>
          </cell>
        </row>
        <row r="2446">
          <cell r="A2446" t="str">
            <v>0580  5374</v>
          </cell>
        </row>
        <row r="2447">
          <cell r="A2447" t="str">
            <v>0580  5382</v>
          </cell>
        </row>
        <row r="2448">
          <cell r="A2448" t="str">
            <v>0580  5383</v>
          </cell>
        </row>
        <row r="2449">
          <cell r="A2449" t="str">
            <v>0580  5394</v>
          </cell>
        </row>
        <row r="2450">
          <cell r="A2450" t="str">
            <v>0580  5395</v>
          </cell>
        </row>
        <row r="2451">
          <cell r="A2451" t="str">
            <v>0580  5403</v>
          </cell>
        </row>
        <row r="2452">
          <cell r="A2452" t="str">
            <v>0580  5413</v>
          </cell>
        </row>
        <row r="2453">
          <cell r="A2453" t="str">
            <v>0580  5414</v>
          </cell>
        </row>
        <row r="2454">
          <cell r="A2454" t="str">
            <v>0580  5422</v>
          </cell>
        </row>
        <row r="2455">
          <cell r="A2455" t="str">
            <v>0580  5423</v>
          </cell>
        </row>
        <row r="2456">
          <cell r="A2456" t="str">
            <v>0580  5433</v>
          </cell>
        </row>
        <row r="2457">
          <cell r="A2457" t="str">
            <v>0580  5443</v>
          </cell>
        </row>
        <row r="2458">
          <cell r="A2458" t="str">
            <v>0580  5452</v>
          </cell>
        </row>
        <row r="2459">
          <cell r="A2459" t="str">
            <v>0580  5462</v>
          </cell>
        </row>
        <row r="2460">
          <cell r="A2460" t="str">
            <v>0580  5473</v>
          </cell>
        </row>
        <row r="2461">
          <cell r="A2461" t="str">
            <v>0580  5481</v>
          </cell>
        </row>
        <row r="2462">
          <cell r="A2462" t="str">
            <v>0580  5493</v>
          </cell>
        </row>
        <row r="2463">
          <cell r="A2463" t="str">
            <v>0580  5512</v>
          </cell>
        </row>
        <row r="2464">
          <cell r="A2464" t="str">
            <v>0580  5513</v>
          </cell>
        </row>
        <row r="2465">
          <cell r="A2465" t="str">
            <v>0580  5523</v>
          </cell>
        </row>
        <row r="2466">
          <cell r="A2466" t="str">
            <v>0580  5524</v>
          </cell>
        </row>
        <row r="2467">
          <cell r="A2467" t="str">
            <v>0580  5531</v>
          </cell>
        </row>
        <row r="2468">
          <cell r="A2468" t="str">
            <v>0580  5532</v>
          </cell>
        </row>
        <row r="2469">
          <cell r="A2469" t="str">
            <v>0580  5542</v>
          </cell>
        </row>
        <row r="2470">
          <cell r="A2470" t="str">
            <v>0580  5543</v>
          </cell>
        </row>
        <row r="2471">
          <cell r="A2471" t="str">
            <v>0580  5552</v>
          </cell>
        </row>
        <row r="2472">
          <cell r="A2472" t="str">
            <v>0580  5553</v>
          </cell>
        </row>
        <row r="2473">
          <cell r="A2473" t="str">
            <v>0580  5562</v>
          </cell>
        </row>
        <row r="2474">
          <cell r="A2474" t="str">
            <v>0580  5563</v>
          </cell>
        </row>
        <row r="2475">
          <cell r="A2475" t="str">
            <v>0580  5571</v>
          </cell>
        </row>
        <row r="2476">
          <cell r="A2476" t="str">
            <v>0580  5572</v>
          </cell>
        </row>
        <row r="2477">
          <cell r="A2477" t="str">
            <v>0580  5583</v>
          </cell>
        </row>
        <row r="2478">
          <cell r="A2478" t="str">
            <v>0580  5593</v>
          </cell>
        </row>
        <row r="2479">
          <cell r="A2479" t="str">
            <v>0580  5594</v>
          </cell>
        </row>
        <row r="2480">
          <cell r="A2480" t="str">
            <v>0580  5595</v>
          </cell>
        </row>
        <row r="2481">
          <cell r="A2481" t="str">
            <v>0580  5601</v>
          </cell>
        </row>
        <row r="2482">
          <cell r="A2482" t="str">
            <v>0580  5611</v>
          </cell>
        </row>
        <row r="2483">
          <cell r="A2483" t="str">
            <v>0580  5612</v>
          </cell>
        </row>
        <row r="2484">
          <cell r="A2484" t="str">
            <v>0580  5613</v>
          </cell>
        </row>
        <row r="2485">
          <cell r="A2485" t="str">
            <v>0580  5621</v>
          </cell>
        </row>
        <row r="2486">
          <cell r="A2486" t="str">
            <v>0580  5622</v>
          </cell>
        </row>
        <row r="2487">
          <cell r="A2487" t="str">
            <v>0580  5623</v>
          </cell>
        </row>
        <row r="2488">
          <cell r="A2488" t="str">
            <v>0580  5631</v>
          </cell>
        </row>
        <row r="2489">
          <cell r="A2489" t="str">
            <v>0580  5632</v>
          </cell>
        </row>
        <row r="2490">
          <cell r="A2490" t="str">
            <v>0580  5633</v>
          </cell>
        </row>
        <row r="2491">
          <cell r="A2491" t="str">
            <v>0580  5642</v>
          </cell>
        </row>
        <row r="2492">
          <cell r="A2492" t="str">
            <v>0580  5653</v>
          </cell>
        </row>
        <row r="2493">
          <cell r="A2493" t="str">
            <v>0580  5654</v>
          </cell>
        </row>
        <row r="2494">
          <cell r="A2494" t="str">
            <v>0580  5655</v>
          </cell>
        </row>
        <row r="2495">
          <cell r="A2495" t="str">
            <v>0580  5663</v>
          </cell>
        </row>
        <row r="2496">
          <cell r="A2496" t="str">
            <v>0580  5672</v>
          </cell>
        </row>
        <row r="2497">
          <cell r="A2497" t="str">
            <v>0580  5682</v>
          </cell>
        </row>
        <row r="2498">
          <cell r="A2498" t="str">
            <v>0580  6  1</v>
          </cell>
        </row>
        <row r="2499">
          <cell r="A2499" t="str">
            <v>0580  6  2</v>
          </cell>
        </row>
        <row r="2500">
          <cell r="A2500" t="str">
            <v>0580  6101</v>
          </cell>
        </row>
        <row r="2501">
          <cell r="A2501" t="str">
            <v>0580  6102</v>
          </cell>
        </row>
        <row r="2502">
          <cell r="A2502" t="str">
            <v>0580  6103</v>
          </cell>
        </row>
        <row r="2503">
          <cell r="A2503" t="str">
            <v>0580  6104</v>
          </cell>
        </row>
        <row r="2504">
          <cell r="A2504" t="str">
            <v>0580  6105</v>
          </cell>
        </row>
        <row r="2505">
          <cell r="A2505" t="str">
            <v>0580  6111</v>
          </cell>
        </row>
        <row r="2506">
          <cell r="A2506" t="str">
            <v>0580  6121</v>
          </cell>
        </row>
        <row r="2507">
          <cell r="A2507" t="str">
            <v>0580  6131</v>
          </cell>
        </row>
        <row r="2508">
          <cell r="A2508" t="str">
            <v>0580  6141</v>
          </cell>
        </row>
        <row r="2509">
          <cell r="A2509" t="str">
            <v>0580  6152</v>
          </cell>
        </row>
        <row r="2510">
          <cell r="A2510" t="str">
            <v>0580  6161</v>
          </cell>
        </row>
        <row r="2511">
          <cell r="A2511" t="str">
            <v>0580  6165</v>
          </cell>
        </row>
        <row r="2512">
          <cell r="A2512" t="str">
            <v>0580  6171</v>
          </cell>
        </row>
        <row r="2513">
          <cell r="A2513" t="str">
            <v>0580  6181</v>
          </cell>
        </row>
        <row r="2514">
          <cell r="A2514" t="str">
            <v>0580  6182</v>
          </cell>
        </row>
        <row r="2515">
          <cell r="A2515" t="str">
            <v>0580  6191</v>
          </cell>
        </row>
        <row r="2516">
          <cell r="A2516" t="str">
            <v>0580  6201</v>
          </cell>
        </row>
        <row r="2517">
          <cell r="A2517" t="str">
            <v>0580  6211</v>
          </cell>
        </row>
        <row r="2518">
          <cell r="A2518" t="str">
            <v>0580  6222</v>
          </cell>
        </row>
        <row r="2519">
          <cell r="A2519" t="str">
            <v>0580  6232</v>
          </cell>
        </row>
        <row r="2520">
          <cell r="A2520" t="str">
            <v>0580  6241</v>
          </cell>
        </row>
        <row r="2521">
          <cell r="A2521" t="str">
            <v>0580  6251</v>
          </cell>
        </row>
        <row r="2522">
          <cell r="A2522" t="str">
            <v>0580  6261</v>
          </cell>
        </row>
        <row r="2523">
          <cell r="A2523" t="str">
            <v>0580  6271</v>
          </cell>
        </row>
        <row r="2524">
          <cell r="A2524" t="str">
            <v>0580  6281</v>
          </cell>
        </row>
        <row r="2525">
          <cell r="A2525" t="str">
            <v>0580  6282</v>
          </cell>
        </row>
        <row r="2526">
          <cell r="A2526" t="str">
            <v>0580  6301</v>
          </cell>
        </row>
        <row r="2527">
          <cell r="A2527" t="str">
            <v>0580  6302</v>
          </cell>
        </row>
        <row r="2528">
          <cell r="A2528" t="str">
            <v>0580  6303</v>
          </cell>
        </row>
        <row r="2529">
          <cell r="A2529" t="str">
            <v>0580  6304</v>
          </cell>
        </row>
        <row r="2530">
          <cell r="A2530" t="str">
            <v>0580  6305</v>
          </cell>
        </row>
        <row r="2531">
          <cell r="A2531" t="str">
            <v>0580  6306</v>
          </cell>
        </row>
        <row r="2532">
          <cell r="A2532" t="str">
            <v>0580  6307</v>
          </cell>
        </row>
        <row r="2533">
          <cell r="A2533" t="str">
            <v>0580  6308</v>
          </cell>
        </row>
        <row r="2534">
          <cell r="A2534" t="str">
            <v>0580  6309</v>
          </cell>
        </row>
        <row r="2535">
          <cell r="A2535" t="str">
            <v>0580  6310</v>
          </cell>
        </row>
        <row r="2536">
          <cell r="A2536" t="str">
            <v>0580  6401</v>
          </cell>
        </row>
        <row r="2537">
          <cell r="A2537" t="str">
            <v>0580  6402</v>
          </cell>
        </row>
        <row r="2538">
          <cell r="A2538" t="str">
            <v>0580  6403</v>
          </cell>
        </row>
        <row r="2539">
          <cell r="A2539" t="str">
            <v>0580  6404</v>
          </cell>
        </row>
        <row r="2540">
          <cell r="A2540" t="str">
            <v>0580  6405</v>
          </cell>
        </row>
        <row r="2541">
          <cell r="A2541" t="str">
            <v>0580  6406</v>
          </cell>
        </row>
        <row r="2542">
          <cell r="A2542" t="str">
            <v>0580  6407</v>
          </cell>
        </row>
        <row r="2543">
          <cell r="A2543" t="str">
            <v>0580  6408</v>
          </cell>
        </row>
        <row r="2544">
          <cell r="A2544" t="str">
            <v>0580  6409</v>
          </cell>
        </row>
        <row r="2545">
          <cell r="A2545" t="str">
            <v>0580  6410</v>
          </cell>
        </row>
        <row r="2546">
          <cell r="A2546" t="str">
            <v>0580  7  1</v>
          </cell>
        </row>
        <row r="2547">
          <cell r="A2547" t="str">
            <v>0580  7  2</v>
          </cell>
        </row>
        <row r="2548">
          <cell r="A2548" t="str">
            <v>0580  7 11</v>
          </cell>
        </row>
        <row r="2549">
          <cell r="A2549" t="str">
            <v>0580  7 13</v>
          </cell>
        </row>
        <row r="2550">
          <cell r="A2550" t="str">
            <v>0580  7 15</v>
          </cell>
        </row>
        <row r="2551">
          <cell r="A2551" t="str">
            <v>0580  7 17</v>
          </cell>
        </row>
        <row r="2552">
          <cell r="A2552" t="str">
            <v>0580  7 21</v>
          </cell>
        </row>
        <row r="2553">
          <cell r="A2553" t="str">
            <v>0580  7 23</v>
          </cell>
        </row>
        <row r="2554">
          <cell r="A2554" t="str">
            <v>0580  7 25</v>
          </cell>
        </row>
        <row r="2555">
          <cell r="A2555" t="str">
            <v>0580  7 27</v>
          </cell>
        </row>
        <row r="2556">
          <cell r="A2556" t="str">
            <v>0580  7 31</v>
          </cell>
        </row>
        <row r="2557">
          <cell r="A2557" t="str">
            <v>0580  7 33</v>
          </cell>
        </row>
        <row r="2558">
          <cell r="A2558" t="str">
            <v>0580  7 35</v>
          </cell>
        </row>
        <row r="2559">
          <cell r="A2559" t="str">
            <v>0580  7 37</v>
          </cell>
        </row>
        <row r="2560">
          <cell r="A2560" t="str">
            <v>0580  7 41</v>
          </cell>
        </row>
        <row r="2561">
          <cell r="A2561" t="str">
            <v>0580  7 43</v>
          </cell>
        </row>
        <row r="2562">
          <cell r="A2562" t="str">
            <v>0580  7 45</v>
          </cell>
        </row>
        <row r="2563">
          <cell r="A2563" t="str">
            <v>0580  7 47</v>
          </cell>
        </row>
        <row r="2564">
          <cell r="A2564" t="str">
            <v>0580  7 51</v>
          </cell>
        </row>
        <row r="2565">
          <cell r="A2565" t="str">
            <v>0580  7 53</v>
          </cell>
        </row>
        <row r="2566">
          <cell r="A2566" t="str">
            <v>0580  7 55</v>
          </cell>
        </row>
        <row r="2567">
          <cell r="A2567" t="str">
            <v>0580  7 57</v>
          </cell>
        </row>
        <row r="2568">
          <cell r="A2568" t="str">
            <v>0580  7 61</v>
          </cell>
        </row>
        <row r="2569">
          <cell r="A2569" t="str">
            <v>0580  7 63</v>
          </cell>
        </row>
        <row r="2570">
          <cell r="A2570" t="str">
            <v>0580  7 65</v>
          </cell>
        </row>
        <row r="2571">
          <cell r="A2571" t="str">
            <v>0580  7 67</v>
          </cell>
        </row>
        <row r="2572">
          <cell r="A2572" t="str">
            <v>0580  7103</v>
          </cell>
        </row>
        <row r="2573">
          <cell r="A2573" t="str">
            <v>0580  7113</v>
          </cell>
        </row>
        <row r="2574">
          <cell r="A2574" t="str">
            <v>0580  7123</v>
          </cell>
        </row>
        <row r="2575">
          <cell r="A2575" t="str">
            <v>0580  7133</v>
          </cell>
        </row>
        <row r="2576">
          <cell r="A2576" t="str">
            <v>0580  7143</v>
          </cell>
        </row>
        <row r="2577">
          <cell r="A2577" t="str">
            <v>0580  7153</v>
          </cell>
        </row>
        <row r="2578">
          <cell r="A2578" t="str">
            <v>0580  7163</v>
          </cell>
        </row>
        <row r="2579">
          <cell r="A2579" t="str">
            <v>0580  7173</v>
          </cell>
        </row>
        <row r="2580">
          <cell r="A2580" t="str">
            <v>0580  7193</v>
          </cell>
        </row>
        <row r="2581">
          <cell r="A2581" t="str">
            <v>0580  7197</v>
          </cell>
        </row>
        <row r="2582">
          <cell r="A2582" t="str">
            <v>0580  7203</v>
          </cell>
        </row>
        <row r="2583">
          <cell r="A2583" t="str">
            <v>0580  7213</v>
          </cell>
        </row>
        <row r="2584">
          <cell r="A2584" t="str">
            <v>0580  7223</v>
          </cell>
        </row>
        <row r="2585">
          <cell r="A2585" t="str">
            <v>0580  7233</v>
          </cell>
        </row>
        <row r="2586">
          <cell r="A2586" t="str">
            <v>0580  7243</v>
          </cell>
        </row>
        <row r="2587">
          <cell r="A2587" t="str">
            <v>0580  7253</v>
          </cell>
        </row>
        <row r="2588">
          <cell r="A2588" t="str">
            <v>0580  7263</v>
          </cell>
        </row>
        <row r="2589">
          <cell r="A2589" t="str">
            <v>0580  7273</v>
          </cell>
        </row>
        <row r="2590">
          <cell r="A2590" t="str">
            <v>0580  7283</v>
          </cell>
        </row>
        <row r="2591">
          <cell r="A2591" t="str">
            <v>0580  7293</v>
          </cell>
        </row>
        <row r="2592">
          <cell r="A2592" t="str">
            <v>0580  7303</v>
          </cell>
        </row>
        <row r="2593">
          <cell r="A2593" t="str">
            <v>0580  7313</v>
          </cell>
        </row>
        <row r="2594">
          <cell r="A2594" t="str">
            <v>0580  7323</v>
          </cell>
        </row>
        <row r="2595">
          <cell r="A2595" t="str">
            <v>0580  7333</v>
          </cell>
        </row>
        <row r="2596">
          <cell r="A2596" t="str">
            <v>0580  7343</v>
          </cell>
        </row>
        <row r="2597">
          <cell r="A2597" t="str">
            <v>0580  7353</v>
          </cell>
        </row>
        <row r="2598">
          <cell r="A2598" t="str">
            <v>0580  7363</v>
          </cell>
        </row>
        <row r="2599">
          <cell r="A2599" t="str">
            <v>0580  7373</v>
          </cell>
        </row>
        <row r="2600">
          <cell r="A2600" t="str">
            <v>0580  8  1</v>
          </cell>
        </row>
        <row r="2601">
          <cell r="A2601" t="str">
            <v>0580  8  2</v>
          </cell>
        </row>
        <row r="2602">
          <cell r="A2602" t="str">
            <v>0580  8  3</v>
          </cell>
        </row>
        <row r="2603">
          <cell r="A2603" t="str">
            <v>0580  8  4</v>
          </cell>
        </row>
        <row r="2604">
          <cell r="A2604" t="str">
            <v>0580  8  6</v>
          </cell>
        </row>
        <row r="2605">
          <cell r="A2605" t="str">
            <v>0580  8 10</v>
          </cell>
        </row>
        <row r="2606">
          <cell r="A2606" t="str">
            <v>0580  8 11</v>
          </cell>
        </row>
        <row r="2607">
          <cell r="A2607" t="str">
            <v>0580  8 12</v>
          </cell>
        </row>
        <row r="2608">
          <cell r="A2608" t="str">
            <v>0580  8 13</v>
          </cell>
        </row>
        <row r="2609">
          <cell r="A2609" t="str">
            <v>0580  8 14</v>
          </cell>
        </row>
        <row r="2610">
          <cell r="A2610" t="str">
            <v>0580  8 15</v>
          </cell>
        </row>
        <row r="2611">
          <cell r="A2611" t="str">
            <v>0580  8 16</v>
          </cell>
        </row>
        <row r="2612">
          <cell r="A2612" t="str">
            <v>0580  8 30</v>
          </cell>
        </row>
        <row r="2613">
          <cell r="A2613" t="str">
            <v>0580  8 31</v>
          </cell>
        </row>
        <row r="2614">
          <cell r="A2614" t="str">
            <v>0580  8 32</v>
          </cell>
        </row>
        <row r="2615">
          <cell r="A2615" t="str">
            <v>0580  8 40</v>
          </cell>
        </row>
        <row r="2616">
          <cell r="A2616" t="str">
            <v>0580  8 41</v>
          </cell>
        </row>
        <row r="2617">
          <cell r="A2617" t="str">
            <v>0580  8 42</v>
          </cell>
        </row>
        <row r="2618">
          <cell r="A2618" t="str">
            <v>0580  8 43</v>
          </cell>
        </row>
        <row r="2619">
          <cell r="A2619" t="str">
            <v>0580  9  1</v>
          </cell>
        </row>
        <row r="2620">
          <cell r="A2620" t="str">
            <v>0580  9  2</v>
          </cell>
        </row>
        <row r="2621">
          <cell r="A2621" t="str">
            <v>0580  9  3</v>
          </cell>
        </row>
        <row r="2622">
          <cell r="A2622" t="str">
            <v>0580  9 10</v>
          </cell>
        </row>
        <row r="2623">
          <cell r="A2623" t="str">
            <v>0580  9 11</v>
          </cell>
        </row>
        <row r="2624">
          <cell r="A2624" t="str">
            <v>0580  9 12</v>
          </cell>
        </row>
        <row r="2625">
          <cell r="A2625" t="str">
            <v>0580  9 30</v>
          </cell>
        </row>
        <row r="2626">
          <cell r="A2626" t="str">
            <v>0580  9 31</v>
          </cell>
        </row>
        <row r="2627">
          <cell r="A2627" t="str">
            <v>0580  9 32</v>
          </cell>
        </row>
        <row r="2628">
          <cell r="A2628" t="str">
            <v>0580  9 33</v>
          </cell>
        </row>
        <row r="2629">
          <cell r="A2629" t="str">
            <v>0580 11  1</v>
          </cell>
        </row>
        <row r="2630">
          <cell r="A2630" t="str">
            <v>0590  1</v>
          </cell>
        </row>
        <row r="2631">
          <cell r="A2631" t="str">
            <v>0590  1  1</v>
          </cell>
        </row>
        <row r="2632">
          <cell r="A2632" t="str">
            <v>0590  1  2</v>
          </cell>
        </row>
        <row r="2633">
          <cell r="A2633" t="str">
            <v>0590  1  3</v>
          </cell>
        </row>
        <row r="2634">
          <cell r="A2634" t="str">
            <v>0590  1  4</v>
          </cell>
        </row>
        <row r="2635">
          <cell r="A2635" t="str">
            <v>0590  1  5</v>
          </cell>
        </row>
        <row r="2636">
          <cell r="A2636" t="str">
            <v>0590  1  6</v>
          </cell>
        </row>
        <row r="2637">
          <cell r="A2637" t="str">
            <v>0590  1  7</v>
          </cell>
        </row>
        <row r="2638">
          <cell r="A2638" t="str">
            <v>0590  1  8</v>
          </cell>
        </row>
        <row r="2639">
          <cell r="A2639" t="str">
            <v>0590  1  9</v>
          </cell>
        </row>
        <row r="2640">
          <cell r="A2640" t="str">
            <v>0590  1 10</v>
          </cell>
        </row>
        <row r="2641">
          <cell r="A2641" t="str">
            <v>0590  1 11</v>
          </cell>
        </row>
        <row r="2642">
          <cell r="A2642" t="str">
            <v>0590  2</v>
          </cell>
        </row>
        <row r="2643">
          <cell r="A2643" t="str">
            <v>0590  3</v>
          </cell>
        </row>
        <row r="2644">
          <cell r="A2644" t="str">
            <v>0590  4</v>
          </cell>
        </row>
        <row r="2645">
          <cell r="A2645" t="str">
            <v>0590  4449</v>
          </cell>
        </row>
        <row r="2646">
          <cell r="A2646" t="str">
            <v>0590 70</v>
          </cell>
        </row>
        <row r="2647">
          <cell r="A2647" t="str">
            <v>0590 70  1</v>
          </cell>
        </row>
        <row r="2648">
          <cell r="A2648" t="str">
            <v>0591  1  1</v>
          </cell>
        </row>
        <row r="2649">
          <cell r="A2649" t="str">
            <v>0591  1  2</v>
          </cell>
        </row>
        <row r="2650">
          <cell r="A2650" t="str">
            <v>0591  1  3</v>
          </cell>
        </row>
        <row r="2651">
          <cell r="A2651" t="str">
            <v>0591  1  4</v>
          </cell>
        </row>
        <row r="2652">
          <cell r="A2652" t="str">
            <v>0591  1 11</v>
          </cell>
        </row>
        <row r="2653">
          <cell r="A2653" t="str">
            <v>0591  1 12</v>
          </cell>
        </row>
        <row r="2654">
          <cell r="A2654" t="str">
            <v>0591  1 13</v>
          </cell>
        </row>
        <row r="2655">
          <cell r="A2655" t="str">
            <v>0591  1 14</v>
          </cell>
        </row>
        <row r="2656">
          <cell r="A2656" t="str">
            <v>0591  1 15</v>
          </cell>
        </row>
        <row r="2657">
          <cell r="A2657" t="str">
            <v>0591  1 16</v>
          </cell>
        </row>
        <row r="2658">
          <cell r="A2658" t="str">
            <v>0591  1 17</v>
          </cell>
        </row>
        <row r="2659">
          <cell r="A2659" t="str">
            <v>0591  1 18</v>
          </cell>
        </row>
        <row r="2660">
          <cell r="A2660" t="str">
            <v>0591  1 19</v>
          </cell>
        </row>
        <row r="2661">
          <cell r="A2661" t="str">
            <v>0591  1 20</v>
          </cell>
        </row>
        <row r="2662">
          <cell r="A2662" t="str">
            <v>0591  1 21</v>
          </cell>
        </row>
        <row r="2663">
          <cell r="A2663" t="str">
            <v>0591  1 22</v>
          </cell>
        </row>
        <row r="2664">
          <cell r="A2664" t="str">
            <v>0591  1 23</v>
          </cell>
        </row>
        <row r="2665">
          <cell r="A2665" t="str">
            <v>0591  1 24</v>
          </cell>
        </row>
        <row r="2666">
          <cell r="A2666" t="str">
            <v>0591  1 25</v>
          </cell>
        </row>
        <row r="2667">
          <cell r="A2667" t="str">
            <v>0591  1 26</v>
          </cell>
        </row>
        <row r="2668">
          <cell r="A2668" t="str">
            <v>0591  1 27</v>
          </cell>
        </row>
        <row r="2669">
          <cell r="A2669" t="str">
            <v>0591  1 28</v>
          </cell>
        </row>
        <row r="2670">
          <cell r="A2670" t="str">
            <v>0591  1 29</v>
          </cell>
        </row>
        <row r="2671">
          <cell r="A2671" t="str">
            <v>0591  1 30</v>
          </cell>
        </row>
        <row r="2672">
          <cell r="A2672" t="str">
            <v>0591  1 31</v>
          </cell>
        </row>
        <row r="2673">
          <cell r="A2673" t="str">
            <v>0591  1 32</v>
          </cell>
        </row>
        <row r="2674">
          <cell r="A2674" t="str">
            <v>0591  1 33</v>
          </cell>
        </row>
        <row r="2675">
          <cell r="A2675" t="str">
            <v>0591  1 34</v>
          </cell>
        </row>
        <row r="2676">
          <cell r="A2676" t="str">
            <v>0591  1 35</v>
          </cell>
        </row>
        <row r="2677">
          <cell r="A2677" t="str">
            <v>0591  1 36</v>
          </cell>
        </row>
        <row r="2678">
          <cell r="A2678" t="str">
            <v>0591  1 37</v>
          </cell>
        </row>
        <row r="2679">
          <cell r="A2679" t="str">
            <v>0591  1 38</v>
          </cell>
        </row>
        <row r="2680">
          <cell r="A2680" t="str">
            <v>0591  1 39</v>
          </cell>
        </row>
        <row r="2681">
          <cell r="A2681" t="str">
            <v>0591  1 40</v>
          </cell>
        </row>
        <row r="2682">
          <cell r="A2682" t="str">
            <v>0591  1 41</v>
          </cell>
        </row>
        <row r="2683">
          <cell r="A2683" t="str">
            <v>0591  1 42</v>
          </cell>
        </row>
        <row r="2684">
          <cell r="A2684" t="str">
            <v>0591  1 43</v>
          </cell>
        </row>
        <row r="2685">
          <cell r="A2685" t="str">
            <v>0591  1 44</v>
          </cell>
        </row>
        <row r="2686">
          <cell r="A2686" t="str">
            <v>0591  1 45</v>
          </cell>
        </row>
        <row r="2687">
          <cell r="A2687" t="str">
            <v>0591  1 46</v>
          </cell>
        </row>
        <row r="2688">
          <cell r="A2688" t="str">
            <v>0591  1 47</v>
          </cell>
        </row>
        <row r="2689">
          <cell r="A2689" t="str">
            <v>0591  1 48</v>
          </cell>
        </row>
        <row r="2690">
          <cell r="A2690" t="str">
            <v>0591  1 49</v>
          </cell>
        </row>
        <row r="2691">
          <cell r="A2691" t="str">
            <v>0591  1 50</v>
          </cell>
        </row>
        <row r="2692">
          <cell r="A2692" t="str">
            <v>0591  1 51</v>
          </cell>
        </row>
        <row r="2693">
          <cell r="A2693" t="str">
            <v>0591  1 52</v>
          </cell>
        </row>
        <row r="2694">
          <cell r="A2694" t="str">
            <v>0591  1 53</v>
          </cell>
        </row>
        <row r="2695">
          <cell r="A2695" t="str">
            <v>0591  1 54</v>
          </cell>
        </row>
        <row r="2696">
          <cell r="A2696" t="str">
            <v>0591  1 55</v>
          </cell>
        </row>
        <row r="2697">
          <cell r="A2697" t="str">
            <v>0591  1 56</v>
          </cell>
        </row>
        <row r="2698">
          <cell r="A2698" t="str">
            <v>0591  1 57</v>
          </cell>
        </row>
        <row r="2699">
          <cell r="A2699" t="str">
            <v>0591  1 58</v>
          </cell>
        </row>
        <row r="2700">
          <cell r="A2700" t="str">
            <v>0591  1 59</v>
          </cell>
        </row>
        <row r="2701">
          <cell r="A2701" t="str">
            <v>0591  1 60</v>
          </cell>
        </row>
        <row r="2702">
          <cell r="A2702" t="str">
            <v>0591  1 61</v>
          </cell>
        </row>
        <row r="2703">
          <cell r="A2703" t="str">
            <v>0591-1-35</v>
          </cell>
        </row>
        <row r="2704">
          <cell r="A2704" t="str">
            <v>0603  1 11</v>
          </cell>
        </row>
        <row r="2705">
          <cell r="A2705" t="str">
            <v>0603  1 12</v>
          </cell>
        </row>
        <row r="2706">
          <cell r="A2706" t="str">
            <v>0603  1 21</v>
          </cell>
        </row>
        <row r="2707">
          <cell r="A2707" t="str">
            <v>0603  1 22</v>
          </cell>
        </row>
        <row r="2708">
          <cell r="A2708" t="str">
            <v>0603  1 31</v>
          </cell>
        </row>
        <row r="2709">
          <cell r="A2709" t="str">
            <v>0603  1 32</v>
          </cell>
        </row>
        <row r="2710">
          <cell r="A2710" t="str">
            <v>0603  1 41</v>
          </cell>
        </row>
        <row r="2711">
          <cell r="A2711" t="str">
            <v>0603  1 42</v>
          </cell>
        </row>
        <row r="2712">
          <cell r="A2712" t="str">
            <v>0603  1 51</v>
          </cell>
        </row>
        <row r="2713">
          <cell r="A2713" t="str">
            <v>0603  1 52</v>
          </cell>
        </row>
        <row r="2714">
          <cell r="A2714" t="str">
            <v>0603  1 61</v>
          </cell>
        </row>
        <row r="2715">
          <cell r="A2715" t="str">
            <v>0603  1 62</v>
          </cell>
        </row>
        <row r="2716">
          <cell r="A2716" t="str">
            <v>0604  3  1</v>
          </cell>
        </row>
        <row r="2717">
          <cell r="A2717" t="str">
            <v>0604  3  2</v>
          </cell>
        </row>
        <row r="2718">
          <cell r="A2718" t="str">
            <v>0604  3  3</v>
          </cell>
        </row>
        <row r="2719">
          <cell r="A2719" t="str">
            <v>0630  1 11</v>
          </cell>
        </row>
        <row r="2720">
          <cell r="A2720" t="str">
            <v>0630  1 12</v>
          </cell>
        </row>
        <row r="2721">
          <cell r="A2721" t="str">
            <v>0630  1 13</v>
          </cell>
        </row>
        <row r="2722">
          <cell r="A2722" t="str">
            <v>0630  1 14</v>
          </cell>
        </row>
        <row r="2723">
          <cell r="A2723" t="str">
            <v>0630  1 15</v>
          </cell>
        </row>
        <row r="2724">
          <cell r="A2724" t="str">
            <v>0630  1 22</v>
          </cell>
        </row>
        <row r="2725">
          <cell r="A2725" t="str">
            <v>0630  2  1</v>
          </cell>
        </row>
        <row r="2726">
          <cell r="A2726" t="str">
            <v>0630  2  2</v>
          </cell>
        </row>
        <row r="2727">
          <cell r="A2727" t="str">
            <v>0630  2  4</v>
          </cell>
        </row>
        <row r="2728">
          <cell r="A2728" t="str">
            <v>0630  2  5</v>
          </cell>
        </row>
        <row r="2729">
          <cell r="A2729" t="str">
            <v>0630  2 11</v>
          </cell>
        </row>
        <row r="2730">
          <cell r="A2730" t="str">
            <v>0630  2 12</v>
          </cell>
        </row>
        <row r="2731">
          <cell r="A2731" t="str">
            <v>0630  2 13</v>
          </cell>
        </row>
        <row r="2732">
          <cell r="A2732" t="str">
            <v>0630  2 14</v>
          </cell>
        </row>
        <row r="2733">
          <cell r="A2733" t="str">
            <v>0630  2 15</v>
          </cell>
        </row>
        <row r="2734">
          <cell r="A2734" t="str">
            <v>0630  2 16</v>
          </cell>
        </row>
        <row r="2735">
          <cell r="A2735" t="str">
            <v>0630  2 20</v>
          </cell>
        </row>
        <row r="2736">
          <cell r="A2736" t="str">
            <v>0630  2 21</v>
          </cell>
        </row>
        <row r="2737">
          <cell r="A2737" t="str">
            <v>0630  2 22</v>
          </cell>
        </row>
        <row r="2738">
          <cell r="A2738" t="str">
            <v>0630  2 23</v>
          </cell>
        </row>
        <row r="2739">
          <cell r="A2739" t="str">
            <v>0630  2 24</v>
          </cell>
        </row>
        <row r="2740">
          <cell r="A2740" t="str">
            <v>0630  2 64</v>
          </cell>
        </row>
        <row r="2741">
          <cell r="A2741" t="str">
            <v>0630  2 65</v>
          </cell>
        </row>
        <row r="2742">
          <cell r="A2742" t="str">
            <v>0630  2 70</v>
          </cell>
        </row>
        <row r="2743">
          <cell r="A2743" t="str">
            <v>0632  6  1</v>
          </cell>
        </row>
        <row r="2744">
          <cell r="A2744" t="str">
            <v>0632  6  3</v>
          </cell>
        </row>
        <row r="2745">
          <cell r="A2745" t="str">
            <v>0632  7  1</v>
          </cell>
        </row>
        <row r="2746">
          <cell r="A2746" t="str">
            <v>0632  7  2</v>
          </cell>
        </row>
        <row r="2747">
          <cell r="A2747" t="str">
            <v>0632  7  4</v>
          </cell>
        </row>
        <row r="2748">
          <cell r="A2748" t="str">
            <v>0632  7  6</v>
          </cell>
        </row>
        <row r="2749">
          <cell r="A2749" t="str">
            <v>0632  7  7</v>
          </cell>
        </row>
        <row r="2750">
          <cell r="A2750" t="str">
            <v>0632  8112</v>
          </cell>
        </row>
        <row r="2751">
          <cell r="A2751" t="str">
            <v>0632  8131</v>
          </cell>
        </row>
        <row r="2752">
          <cell r="A2752" t="str">
            <v>0632  8140</v>
          </cell>
        </row>
        <row r="2753">
          <cell r="A2753" t="str">
            <v>0632  8211</v>
          </cell>
        </row>
        <row r="2754">
          <cell r="A2754" t="str">
            <v>0632  8212</v>
          </cell>
        </row>
        <row r="2755">
          <cell r="A2755" t="str">
            <v>0632  8231</v>
          </cell>
        </row>
        <row r="2756">
          <cell r="A2756" t="str">
            <v>0632  8232</v>
          </cell>
        </row>
        <row r="2757">
          <cell r="A2757" t="str">
            <v>0632  8311</v>
          </cell>
        </row>
        <row r="2758">
          <cell r="A2758" t="str">
            <v>0632  8312</v>
          </cell>
        </row>
        <row r="2759">
          <cell r="A2759" t="str">
            <v>0632  8412</v>
          </cell>
        </row>
        <row r="2760">
          <cell r="A2760" t="str">
            <v>0633  1111</v>
          </cell>
        </row>
        <row r="2761">
          <cell r="A2761" t="str">
            <v>0633  1112</v>
          </cell>
        </row>
        <row r="2762">
          <cell r="A2762" t="str">
            <v>0633  1113</v>
          </cell>
        </row>
        <row r="2763">
          <cell r="A2763" t="str">
            <v>0633  1114</v>
          </cell>
        </row>
        <row r="2764">
          <cell r="A2764" t="str">
            <v>0633  1121</v>
          </cell>
        </row>
        <row r="2765">
          <cell r="A2765" t="str">
            <v>0633  1122</v>
          </cell>
        </row>
        <row r="2766">
          <cell r="A2766" t="str">
            <v>0633  1123</v>
          </cell>
        </row>
        <row r="2767">
          <cell r="A2767" t="str">
            <v>0633  1124</v>
          </cell>
        </row>
        <row r="2768">
          <cell r="A2768" t="str">
            <v>0633  1310</v>
          </cell>
        </row>
        <row r="2769">
          <cell r="A2769" t="str">
            <v>0633  1320</v>
          </cell>
        </row>
        <row r="2770">
          <cell r="A2770" t="str">
            <v>0633  1330</v>
          </cell>
        </row>
        <row r="2771">
          <cell r="A2771" t="str">
            <v>0633  1410</v>
          </cell>
        </row>
        <row r="2772">
          <cell r="A2772" t="str">
            <v>0633  1420</v>
          </cell>
        </row>
        <row r="2773">
          <cell r="A2773" t="str">
            <v>0633  1610</v>
          </cell>
        </row>
        <row r="2774">
          <cell r="A2774" t="str">
            <v>0633  1620</v>
          </cell>
        </row>
        <row r="2775">
          <cell r="A2775" t="str">
            <v>0633  2 31</v>
          </cell>
        </row>
        <row r="2776">
          <cell r="A2776" t="str">
            <v>0633  2 32</v>
          </cell>
        </row>
        <row r="2777">
          <cell r="A2777" t="str">
            <v>0633  3 11</v>
          </cell>
        </row>
        <row r="2778">
          <cell r="A2778" t="str">
            <v>0633  3 12</v>
          </cell>
        </row>
        <row r="2779">
          <cell r="A2779" t="str">
            <v>0633  3 13</v>
          </cell>
        </row>
        <row r="2780">
          <cell r="A2780" t="str">
            <v>0633  3 14</v>
          </cell>
        </row>
        <row r="2781">
          <cell r="A2781" t="str">
            <v>0633  3 15</v>
          </cell>
        </row>
        <row r="2782">
          <cell r="A2782" t="str">
            <v>0633  3 16</v>
          </cell>
        </row>
        <row r="2783">
          <cell r="A2783" t="str">
            <v>0633  3 17</v>
          </cell>
        </row>
        <row r="2784">
          <cell r="A2784" t="str">
            <v>0633  3 31</v>
          </cell>
        </row>
        <row r="2785">
          <cell r="A2785" t="str">
            <v>0633  3 32</v>
          </cell>
        </row>
        <row r="2786">
          <cell r="A2786" t="str">
            <v>0633  3 33</v>
          </cell>
        </row>
        <row r="2787">
          <cell r="A2787" t="str">
            <v>0633  3 34</v>
          </cell>
        </row>
        <row r="2788">
          <cell r="A2788" t="str">
            <v>0633  3 35</v>
          </cell>
        </row>
        <row r="2789">
          <cell r="A2789" t="str">
            <v>0633  3 36</v>
          </cell>
        </row>
        <row r="2790">
          <cell r="A2790" t="str">
            <v>0633  3 37</v>
          </cell>
        </row>
        <row r="2791">
          <cell r="A2791" t="str">
            <v>0633  3 41</v>
          </cell>
        </row>
        <row r="2792">
          <cell r="A2792" t="str">
            <v>0633  3 42</v>
          </cell>
        </row>
        <row r="2793">
          <cell r="A2793" t="str">
            <v>0633  3 43</v>
          </cell>
        </row>
        <row r="2794">
          <cell r="A2794" t="str">
            <v>0633  3 44</v>
          </cell>
        </row>
        <row r="2795">
          <cell r="A2795" t="str">
            <v>0633  3 45</v>
          </cell>
        </row>
        <row r="2796">
          <cell r="A2796" t="str">
            <v>0633  3 46</v>
          </cell>
        </row>
        <row r="2797">
          <cell r="A2797" t="str">
            <v>0633  3 47</v>
          </cell>
        </row>
        <row r="2798">
          <cell r="A2798" t="str">
            <v>0633  3 51</v>
          </cell>
        </row>
        <row r="2799">
          <cell r="A2799" t="str">
            <v>0633  3 52</v>
          </cell>
        </row>
        <row r="2800">
          <cell r="A2800" t="str">
            <v>0633  3 53</v>
          </cell>
        </row>
        <row r="2801">
          <cell r="A2801" t="str">
            <v>0633  3 54</v>
          </cell>
        </row>
        <row r="2802">
          <cell r="A2802" t="str">
            <v>0633  3 55</v>
          </cell>
        </row>
        <row r="2803">
          <cell r="A2803" t="str">
            <v>0633  3 56</v>
          </cell>
        </row>
        <row r="2804">
          <cell r="A2804" t="str">
            <v>0633  3 57</v>
          </cell>
        </row>
        <row r="2805">
          <cell r="A2805" t="str">
            <v>0633  4  1</v>
          </cell>
        </row>
        <row r="2806">
          <cell r="A2806" t="str">
            <v>0633  4  3</v>
          </cell>
        </row>
        <row r="2807">
          <cell r="A2807" t="str">
            <v>0633  4  4</v>
          </cell>
        </row>
        <row r="2808">
          <cell r="A2808" t="str">
            <v>0633  4  6</v>
          </cell>
        </row>
        <row r="2809">
          <cell r="A2809" t="str">
            <v>0633  8  1</v>
          </cell>
        </row>
        <row r="2810">
          <cell r="A2810" t="str">
            <v>0633  8  3</v>
          </cell>
        </row>
        <row r="2811">
          <cell r="A2811" t="str">
            <v>0633  8  4</v>
          </cell>
        </row>
        <row r="2812">
          <cell r="A2812" t="str">
            <v>0633  8  5</v>
          </cell>
        </row>
        <row r="2813">
          <cell r="A2813" t="str">
            <v>0633  8  6</v>
          </cell>
        </row>
        <row r="2814">
          <cell r="A2814" t="str">
            <v>0633111  1</v>
          </cell>
        </row>
        <row r="2815">
          <cell r="A2815" t="str">
            <v>0633111  3</v>
          </cell>
        </row>
        <row r="2816">
          <cell r="A2816" t="str">
            <v>0633113  1</v>
          </cell>
        </row>
        <row r="2817">
          <cell r="A2817" t="str">
            <v>0633113  2</v>
          </cell>
        </row>
        <row r="2818">
          <cell r="A2818" t="str">
            <v>0633113  3</v>
          </cell>
        </row>
        <row r="2819">
          <cell r="A2819" t="str">
            <v>0633121  1</v>
          </cell>
        </row>
        <row r="2820">
          <cell r="A2820" t="str">
            <v>0633121  2</v>
          </cell>
        </row>
        <row r="2821">
          <cell r="A2821" t="str">
            <v>0633121  3</v>
          </cell>
        </row>
        <row r="2822">
          <cell r="A2822" t="str">
            <v>0633121  4</v>
          </cell>
        </row>
        <row r="2823">
          <cell r="A2823" t="str">
            <v>0633122  1</v>
          </cell>
        </row>
        <row r="2824">
          <cell r="A2824" t="str">
            <v>0633122  3</v>
          </cell>
        </row>
        <row r="2825">
          <cell r="A2825" t="str">
            <v>0633123  1</v>
          </cell>
        </row>
        <row r="2826">
          <cell r="A2826" t="str">
            <v>0633123  2</v>
          </cell>
        </row>
        <row r="2827">
          <cell r="A2827" t="str">
            <v>0633123  3</v>
          </cell>
        </row>
        <row r="2828">
          <cell r="A2828" t="str">
            <v>0633131  1</v>
          </cell>
        </row>
        <row r="2829">
          <cell r="A2829" t="str">
            <v>0633131  3</v>
          </cell>
        </row>
        <row r="2830">
          <cell r="A2830" t="str">
            <v>0633132  1</v>
          </cell>
        </row>
        <row r="2831">
          <cell r="A2831" t="str">
            <v>0633133  1</v>
          </cell>
        </row>
        <row r="2832">
          <cell r="A2832" t="str">
            <v>0633133  2</v>
          </cell>
        </row>
        <row r="2833">
          <cell r="A2833" t="str">
            <v>0633312  1</v>
          </cell>
        </row>
        <row r="2834">
          <cell r="A2834" t="str">
            <v>0633313  2</v>
          </cell>
        </row>
        <row r="2835">
          <cell r="A2835" t="str">
            <v>0633322  1</v>
          </cell>
        </row>
        <row r="2836">
          <cell r="A2836" t="str">
            <v>0633411  1</v>
          </cell>
        </row>
        <row r="2837">
          <cell r="A2837" t="str">
            <v>0633411  3</v>
          </cell>
        </row>
        <row r="2838">
          <cell r="A2838" t="str">
            <v>0633421  1</v>
          </cell>
        </row>
        <row r="2839">
          <cell r="A2839" t="str">
            <v>0633422  1</v>
          </cell>
        </row>
        <row r="2840">
          <cell r="A2840" t="str">
            <v>0633431  1</v>
          </cell>
        </row>
        <row r="2841">
          <cell r="A2841" t="str">
            <v>0634  4112</v>
          </cell>
        </row>
        <row r="2842">
          <cell r="A2842" t="str">
            <v>0634  4141</v>
          </cell>
        </row>
        <row r="2843">
          <cell r="A2843" t="str">
            <v>0634  4142</v>
          </cell>
        </row>
        <row r="2844">
          <cell r="A2844" t="str">
            <v>0634  4143</v>
          </cell>
        </row>
        <row r="2845">
          <cell r="A2845" t="str">
            <v>0634  4144</v>
          </cell>
        </row>
        <row r="2846">
          <cell r="A2846" t="str">
            <v>0634  4151</v>
          </cell>
        </row>
        <row r="2847">
          <cell r="A2847" t="str">
            <v>0634  4152</v>
          </cell>
        </row>
        <row r="2848">
          <cell r="A2848" t="str">
            <v>0634  4153</v>
          </cell>
        </row>
        <row r="2849">
          <cell r="A2849" t="str">
            <v>0634  4154</v>
          </cell>
        </row>
        <row r="2850">
          <cell r="A2850" t="str">
            <v>0634  4341</v>
          </cell>
        </row>
        <row r="2851">
          <cell r="A2851" t="str">
            <v>0634  4342</v>
          </cell>
        </row>
        <row r="2852">
          <cell r="A2852" t="str">
            <v>0634  4343</v>
          </cell>
        </row>
        <row r="2853">
          <cell r="A2853" t="str">
            <v>0634  4344</v>
          </cell>
        </row>
        <row r="2854">
          <cell r="A2854" t="str">
            <v>0634  4351</v>
          </cell>
        </row>
        <row r="2855">
          <cell r="A2855" t="str">
            <v>0634  4352</v>
          </cell>
        </row>
        <row r="2856">
          <cell r="A2856" t="str">
            <v>0634  4353</v>
          </cell>
        </row>
        <row r="2857">
          <cell r="A2857" t="str">
            <v>0634  4354</v>
          </cell>
        </row>
        <row r="2858">
          <cell r="A2858" t="str">
            <v>0634  4400</v>
          </cell>
        </row>
        <row r="2859">
          <cell r="A2859" t="str">
            <v>0634  4600</v>
          </cell>
        </row>
        <row r="2860">
          <cell r="A2860" t="str">
            <v>0634  4700</v>
          </cell>
        </row>
        <row r="2861">
          <cell r="A2861" t="str">
            <v>0634  5  1</v>
          </cell>
        </row>
        <row r="2862">
          <cell r="A2862" t="str">
            <v>0634  6  1</v>
          </cell>
        </row>
        <row r="2863">
          <cell r="A2863" t="str">
            <v>0634  7</v>
          </cell>
        </row>
        <row r="2864">
          <cell r="A2864" t="str">
            <v>0635  1 11</v>
          </cell>
        </row>
        <row r="2865">
          <cell r="A2865" t="str">
            <v>0635  1 12</v>
          </cell>
        </row>
        <row r="2866">
          <cell r="A2866" t="str">
            <v>0635  1 13</v>
          </cell>
        </row>
        <row r="2867">
          <cell r="A2867" t="str">
            <v>0635  1 15</v>
          </cell>
        </row>
        <row r="2868">
          <cell r="A2868" t="str">
            <v>0635  1 16</v>
          </cell>
        </row>
        <row r="2869">
          <cell r="A2869" t="str">
            <v>0635  1 30</v>
          </cell>
        </row>
        <row r="2870">
          <cell r="A2870" t="str">
            <v>0635  1 40</v>
          </cell>
        </row>
        <row r="2871">
          <cell r="A2871" t="str">
            <v>0635  1 91</v>
          </cell>
        </row>
        <row r="2872">
          <cell r="A2872" t="str">
            <v>0635  1 92</v>
          </cell>
        </row>
        <row r="2873">
          <cell r="A2873" t="str">
            <v>0635  2 11</v>
          </cell>
        </row>
        <row r="2874">
          <cell r="A2874" t="str">
            <v>0635  2 12</v>
          </cell>
        </row>
        <row r="2875">
          <cell r="A2875" t="str">
            <v>0635  2 13</v>
          </cell>
        </row>
        <row r="2876">
          <cell r="A2876" t="str">
            <v>0635  2 30</v>
          </cell>
        </row>
        <row r="2877">
          <cell r="A2877" t="str">
            <v>0635  2 40</v>
          </cell>
        </row>
        <row r="2878">
          <cell r="A2878" t="str">
            <v>0635  2 50</v>
          </cell>
        </row>
        <row r="2879">
          <cell r="A2879" t="str">
            <v>0635  3 11</v>
          </cell>
        </row>
        <row r="2880">
          <cell r="A2880" t="str">
            <v>0635  3 12</v>
          </cell>
        </row>
        <row r="2881">
          <cell r="A2881" t="str">
            <v>0635  3 13</v>
          </cell>
        </row>
        <row r="2882">
          <cell r="A2882" t="str">
            <v>0635  3 40</v>
          </cell>
        </row>
        <row r="2883">
          <cell r="A2883" t="str">
            <v>0639  1 11</v>
          </cell>
        </row>
        <row r="2884">
          <cell r="A2884" t="str">
            <v>0639  1 12</v>
          </cell>
        </row>
        <row r="2885">
          <cell r="A2885" t="str">
            <v>0639  1 13</v>
          </cell>
        </row>
        <row r="2886">
          <cell r="A2886" t="str">
            <v>0639  1 21</v>
          </cell>
        </row>
        <row r="2887">
          <cell r="A2887" t="str">
            <v>0639  1 22</v>
          </cell>
        </row>
        <row r="2888">
          <cell r="A2888" t="str">
            <v>0639  1 23</v>
          </cell>
        </row>
        <row r="2889">
          <cell r="A2889" t="str">
            <v>0639  1 90</v>
          </cell>
        </row>
        <row r="2890">
          <cell r="A2890" t="str">
            <v>0639  1111</v>
          </cell>
        </row>
        <row r="2891">
          <cell r="A2891" t="str">
            <v>0639  1112</v>
          </cell>
        </row>
        <row r="2892">
          <cell r="A2892" t="str">
            <v>0639  1113</v>
          </cell>
        </row>
        <row r="2893">
          <cell r="A2893" t="str">
            <v>0639  1121</v>
          </cell>
        </row>
        <row r="2894">
          <cell r="A2894" t="str">
            <v>0639  1122</v>
          </cell>
        </row>
        <row r="2895">
          <cell r="A2895" t="str">
            <v>0639  1123</v>
          </cell>
        </row>
        <row r="2896">
          <cell r="A2896" t="str">
            <v>0639  1410</v>
          </cell>
        </row>
        <row r="2897">
          <cell r="A2897" t="str">
            <v>0639  1420</v>
          </cell>
        </row>
        <row r="2898">
          <cell r="A2898" t="str">
            <v>0639  1610</v>
          </cell>
        </row>
        <row r="2899">
          <cell r="A2899" t="str">
            <v>0639  1620</v>
          </cell>
        </row>
        <row r="2900">
          <cell r="A2900" t="str">
            <v>0639  2  1</v>
          </cell>
        </row>
        <row r="2901">
          <cell r="A2901" t="str">
            <v>0639  2  4</v>
          </cell>
        </row>
        <row r="2902">
          <cell r="A2902" t="str">
            <v>0639  2  6</v>
          </cell>
        </row>
        <row r="2903">
          <cell r="A2903" t="str">
            <v>0639  3 11</v>
          </cell>
        </row>
        <row r="2904">
          <cell r="A2904" t="str">
            <v>0639  3 12</v>
          </cell>
        </row>
        <row r="2905">
          <cell r="A2905" t="str">
            <v>0639  3 60</v>
          </cell>
        </row>
        <row r="2906">
          <cell r="A2906" t="str">
            <v>0639  4  3</v>
          </cell>
        </row>
        <row r="2907">
          <cell r="A2907" t="str">
            <v>0639  4  4</v>
          </cell>
        </row>
        <row r="2908">
          <cell r="A2908" t="str">
            <v>0639  4  5</v>
          </cell>
        </row>
        <row r="2909">
          <cell r="A2909" t="str">
            <v>0639  4  6</v>
          </cell>
        </row>
        <row r="2910">
          <cell r="A2910" t="str">
            <v>0639  4  7</v>
          </cell>
        </row>
        <row r="2911">
          <cell r="A2911" t="str">
            <v>0639  5  1</v>
          </cell>
        </row>
        <row r="2912">
          <cell r="A2912" t="str">
            <v>0639  5  2</v>
          </cell>
        </row>
        <row r="2913">
          <cell r="A2913" t="str">
            <v>0639  5  3</v>
          </cell>
        </row>
        <row r="2914">
          <cell r="A2914" t="str">
            <v>0639  5  4</v>
          </cell>
        </row>
        <row r="2915">
          <cell r="A2915" t="str">
            <v>0639  5  5</v>
          </cell>
        </row>
        <row r="2916">
          <cell r="A2916" t="str">
            <v>0639  5  6</v>
          </cell>
        </row>
        <row r="2917">
          <cell r="A2917" t="str">
            <v>0639  5  7</v>
          </cell>
        </row>
        <row r="2918">
          <cell r="A2918" t="str">
            <v>0639  5  8</v>
          </cell>
        </row>
        <row r="2919">
          <cell r="A2919" t="str">
            <v>0639  5  9</v>
          </cell>
        </row>
        <row r="2920">
          <cell r="A2920" t="str">
            <v>0639  5 10</v>
          </cell>
        </row>
        <row r="2921">
          <cell r="A2921" t="str">
            <v>0639  5 11</v>
          </cell>
        </row>
        <row r="2922">
          <cell r="A2922" t="str">
            <v>0639  6  1</v>
          </cell>
        </row>
        <row r="2923">
          <cell r="A2923" t="str">
            <v>0639  6  2</v>
          </cell>
        </row>
        <row r="2924">
          <cell r="A2924" t="str">
            <v>0639  7101</v>
          </cell>
        </row>
        <row r="2925">
          <cell r="A2925" t="str">
            <v>0639  7102</v>
          </cell>
        </row>
        <row r="2926">
          <cell r="A2926" t="str">
            <v>0639 10</v>
          </cell>
        </row>
        <row r="2927">
          <cell r="A2927" t="str">
            <v>0641  1</v>
          </cell>
        </row>
        <row r="2928">
          <cell r="A2928" t="str">
            <v>0641  1  1</v>
          </cell>
        </row>
        <row r="2929">
          <cell r="A2929" t="str">
            <v>0641  2 11</v>
          </cell>
        </row>
        <row r="2930">
          <cell r="A2930" t="str">
            <v>0641  2 12</v>
          </cell>
        </row>
        <row r="2931">
          <cell r="A2931" t="str">
            <v>0641  2 13</v>
          </cell>
        </row>
        <row r="2932">
          <cell r="A2932" t="str">
            <v>0641  2 14</v>
          </cell>
        </row>
        <row r="2933">
          <cell r="A2933" t="str">
            <v>0641  2 15</v>
          </cell>
        </row>
        <row r="2934">
          <cell r="A2934" t="str">
            <v>0641  2 16</v>
          </cell>
        </row>
        <row r="2935">
          <cell r="A2935" t="str">
            <v>0641  2 17</v>
          </cell>
        </row>
        <row r="2936">
          <cell r="A2936" t="str">
            <v>0641  2 18</v>
          </cell>
        </row>
        <row r="2937">
          <cell r="A2937" t="str">
            <v>0641  2 19</v>
          </cell>
        </row>
        <row r="2938">
          <cell r="A2938" t="str">
            <v>0641  2 30</v>
          </cell>
        </row>
        <row r="2939">
          <cell r="A2939" t="str">
            <v>0641  2 60</v>
          </cell>
        </row>
        <row r="2940">
          <cell r="A2940" t="str">
            <v>0641  2 70</v>
          </cell>
        </row>
        <row r="2941">
          <cell r="A2941" t="str">
            <v>0641  2 80</v>
          </cell>
        </row>
        <row r="2942">
          <cell r="A2942" t="str">
            <v>0641  3 70</v>
          </cell>
        </row>
        <row r="2943">
          <cell r="A2943" t="str">
            <v>0641  3 80</v>
          </cell>
        </row>
        <row r="2944">
          <cell r="A2944" t="str">
            <v>0641  3163</v>
          </cell>
        </row>
        <row r="2945">
          <cell r="A2945" t="str">
            <v>0641  3169</v>
          </cell>
        </row>
        <row r="2946">
          <cell r="A2946" t="str">
            <v>0641  3175</v>
          </cell>
        </row>
        <row r="2947">
          <cell r="A2947" t="str">
            <v>0641  3180</v>
          </cell>
        </row>
        <row r="2948">
          <cell r="A2948" t="str">
            <v>0641  3186</v>
          </cell>
        </row>
        <row r="2949">
          <cell r="A2949" t="str">
            <v>0641  3263</v>
          </cell>
        </row>
        <row r="2950">
          <cell r="A2950" t="str">
            <v>0641  3269</v>
          </cell>
        </row>
        <row r="2951">
          <cell r="A2951" t="str">
            <v>0641  3275</v>
          </cell>
        </row>
        <row r="2952">
          <cell r="A2952" t="str">
            <v>0641  3280</v>
          </cell>
        </row>
        <row r="2953">
          <cell r="A2953" t="str">
            <v>0641  3286</v>
          </cell>
        </row>
        <row r="2954">
          <cell r="A2954" t="str">
            <v>0641  3700</v>
          </cell>
        </row>
        <row r="2955">
          <cell r="A2955" t="str">
            <v>0641  3800</v>
          </cell>
        </row>
        <row r="2956">
          <cell r="A2956" t="str">
            <v>0641 14134</v>
          </cell>
        </row>
        <row r="2957">
          <cell r="A2957" t="str">
            <v>0641 41112</v>
          </cell>
        </row>
        <row r="2958">
          <cell r="A2958" t="str">
            <v>0641 41136</v>
          </cell>
        </row>
        <row r="2959">
          <cell r="A2959" t="str">
            <v>0643  1</v>
          </cell>
        </row>
        <row r="2960">
          <cell r="A2960" t="str">
            <v>0643125</v>
          </cell>
        </row>
        <row r="2961">
          <cell r="A2961" t="str">
            <v>0643130</v>
          </cell>
        </row>
        <row r="2962">
          <cell r="A2962" t="str">
            <v>0643140</v>
          </cell>
        </row>
        <row r="2963">
          <cell r="A2963" t="str">
            <v>0643145</v>
          </cell>
        </row>
        <row r="2964">
          <cell r="A2964" t="str">
            <v>0643150</v>
          </cell>
        </row>
        <row r="2965">
          <cell r="A2965" t="str">
            <v>0643155</v>
          </cell>
        </row>
        <row r="2966">
          <cell r="A2966" t="str">
            <v>0643600</v>
          </cell>
        </row>
        <row r="2967">
          <cell r="A2967" t="str">
            <v>0646  1 11</v>
          </cell>
        </row>
        <row r="2968">
          <cell r="A2968" t="str">
            <v>0646  1 12</v>
          </cell>
        </row>
        <row r="2969">
          <cell r="A2969" t="str">
            <v>0646  1 30</v>
          </cell>
        </row>
        <row r="2970">
          <cell r="A2970" t="str">
            <v>0646  1 31</v>
          </cell>
        </row>
        <row r="2971">
          <cell r="A2971" t="str">
            <v>0646  1 40</v>
          </cell>
        </row>
        <row r="2972">
          <cell r="A2972" t="str">
            <v>0646  1 41</v>
          </cell>
        </row>
        <row r="2973">
          <cell r="A2973" t="str">
            <v>0646  1 60</v>
          </cell>
        </row>
        <row r="2974">
          <cell r="A2974" t="str">
            <v>0646  1 61</v>
          </cell>
        </row>
        <row r="2975">
          <cell r="A2975" t="str">
            <v>0646  2115</v>
          </cell>
        </row>
        <row r="2976">
          <cell r="A2976" t="str">
            <v>0646  2120</v>
          </cell>
        </row>
        <row r="2977">
          <cell r="A2977" t="str">
            <v>0646  2135</v>
          </cell>
        </row>
        <row r="2978">
          <cell r="A2978" t="str">
            <v>0646  2600</v>
          </cell>
        </row>
        <row r="2979">
          <cell r="A2979" t="str">
            <v>0649  1 10</v>
          </cell>
        </row>
        <row r="2980">
          <cell r="A2980" t="str">
            <v>0649  1 11</v>
          </cell>
        </row>
        <row r="2981">
          <cell r="A2981" t="str">
            <v>0649  1 12</v>
          </cell>
        </row>
        <row r="2982">
          <cell r="A2982" t="str">
            <v>0649  1 13</v>
          </cell>
        </row>
        <row r="2983">
          <cell r="A2983" t="str">
            <v>0649  1 14</v>
          </cell>
        </row>
        <row r="2984">
          <cell r="A2984" t="str">
            <v>0649  1 15</v>
          </cell>
        </row>
        <row r="2985">
          <cell r="A2985" t="str">
            <v>0649  1 16</v>
          </cell>
        </row>
        <row r="2986">
          <cell r="A2986" t="str">
            <v>0649  1 17</v>
          </cell>
        </row>
        <row r="2987">
          <cell r="A2987" t="str">
            <v>0649  1 61</v>
          </cell>
        </row>
        <row r="2988">
          <cell r="A2988" t="str">
            <v>0649  1 62</v>
          </cell>
        </row>
        <row r="2989">
          <cell r="A2989" t="str">
            <v>0649  1 63</v>
          </cell>
        </row>
        <row r="2990">
          <cell r="A2990" t="str">
            <v>0649  1 65</v>
          </cell>
        </row>
        <row r="2991">
          <cell r="A2991" t="str">
            <v>0649  1101</v>
          </cell>
        </row>
        <row r="2992">
          <cell r="A2992" t="str">
            <v>0649  1102</v>
          </cell>
        </row>
        <row r="2993">
          <cell r="A2993" t="str">
            <v>0649  2150</v>
          </cell>
        </row>
        <row r="2994">
          <cell r="A2994" t="str">
            <v>0649  2170</v>
          </cell>
        </row>
        <row r="2995">
          <cell r="A2995" t="str">
            <v>0649  2250</v>
          </cell>
        </row>
        <row r="2996">
          <cell r="A2996" t="str">
            <v>0649  2255</v>
          </cell>
        </row>
        <row r="2997">
          <cell r="A2997" t="str">
            <v>0649  2260</v>
          </cell>
        </row>
        <row r="2998">
          <cell r="A2998" t="str">
            <v>0649  2265</v>
          </cell>
        </row>
        <row r="2999">
          <cell r="A2999" t="str">
            <v>0649  2270</v>
          </cell>
        </row>
        <row r="3000">
          <cell r="A3000" t="str">
            <v>0649  2601</v>
          </cell>
        </row>
        <row r="3001">
          <cell r="A3001" t="str">
            <v>0649  2603</v>
          </cell>
        </row>
        <row r="3002">
          <cell r="A3002" t="str">
            <v>0649  2605</v>
          </cell>
        </row>
        <row r="3003">
          <cell r="A3003" t="str">
            <v>0649 11  1</v>
          </cell>
        </row>
        <row r="3004">
          <cell r="A3004" t="str">
            <v>0649 11110</v>
          </cell>
        </row>
        <row r="3005">
          <cell r="A3005" t="str">
            <v>0649 11160</v>
          </cell>
        </row>
        <row r="3006">
          <cell r="A3006" t="str">
            <v>0649 11185</v>
          </cell>
        </row>
        <row r="3007">
          <cell r="A3007" t="str">
            <v>0649 19  3</v>
          </cell>
        </row>
        <row r="3008">
          <cell r="A3008" t="str">
            <v>0649 20</v>
          </cell>
        </row>
        <row r="3009">
          <cell r="A3009" t="str">
            <v>0649 21  1</v>
          </cell>
        </row>
        <row r="3010">
          <cell r="A3010" t="str">
            <v>0649 21  2</v>
          </cell>
        </row>
        <row r="3011">
          <cell r="A3011" t="str">
            <v>0649 21  3</v>
          </cell>
        </row>
        <row r="3012">
          <cell r="A3012" t="str">
            <v>0649 21  4</v>
          </cell>
        </row>
        <row r="3013">
          <cell r="A3013" t="str">
            <v>0649 21  5</v>
          </cell>
        </row>
        <row r="3014">
          <cell r="A3014" t="str">
            <v>0649 21  6</v>
          </cell>
        </row>
        <row r="3015">
          <cell r="A3015" t="str">
            <v>0649 21  7</v>
          </cell>
        </row>
        <row r="3016">
          <cell r="A3016" t="str">
            <v>0649 21  8</v>
          </cell>
        </row>
        <row r="3017">
          <cell r="A3017" t="str">
            <v>0649 21  9</v>
          </cell>
        </row>
        <row r="3018">
          <cell r="A3018" t="str">
            <v>0649 21 10</v>
          </cell>
        </row>
        <row r="3019">
          <cell r="A3019" t="str">
            <v>0649 21 11</v>
          </cell>
        </row>
        <row r="3020">
          <cell r="A3020" t="str">
            <v>0649 21 12</v>
          </cell>
        </row>
        <row r="3021">
          <cell r="A3021" t="str">
            <v>0649 21 13</v>
          </cell>
        </row>
        <row r="3022">
          <cell r="A3022" t="str">
            <v>0649 21 14</v>
          </cell>
        </row>
        <row r="3023">
          <cell r="A3023" t="str">
            <v>0649 21 15</v>
          </cell>
        </row>
        <row r="3024">
          <cell r="A3024" t="str">
            <v>0649 21 16</v>
          </cell>
        </row>
        <row r="3025">
          <cell r="A3025" t="str">
            <v>0649 21 17</v>
          </cell>
        </row>
        <row r="3026">
          <cell r="A3026" t="str">
            <v>0649 21 18</v>
          </cell>
        </row>
        <row r="3027">
          <cell r="A3027" t="str">
            <v>0649 21 19</v>
          </cell>
        </row>
        <row r="3028">
          <cell r="A3028" t="str">
            <v>0649 21 20</v>
          </cell>
        </row>
        <row r="3029">
          <cell r="A3029" t="str">
            <v>0649 21 21</v>
          </cell>
        </row>
        <row r="3030">
          <cell r="A3030" t="str">
            <v>0649 21 22</v>
          </cell>
        </row>
        <row r="3031">
          <cell r="A3031" t="str">
            <v>0649 21 23</v>
          </cell>
        </row>
        <row r="3032">
          <cell r="A3032" t="str">
            <v>0649 21 24</v>
          </cell>
        </row>
        <row r="3033">
          <cell r="A3033" t="str">
            <v>0649 21 25</v>
          </cell>
        </row>
        <row r="3034">
          <cell r="A3034" t="str">
            <v>0649 21 26</v>
          </cell>
        </row>
        <row r="3035">
          <cell r="A3035" t="str">
            <v>0649 21 27</v>
          </cell>
        </row>
        <row r="3036">
          <cell r="A3036" t="str">
            <v>0649 21101</v>
          </cell>
        </row>
        <row r="3037">
          <cell r="A3037" t="str">
            <v>0649 21102</v>
          </cell>
        </row>
        <row r="3038">
          <cell r="A3038" t="str">
            <v>0649 21103</v>
          </cell>
        </row>
        <row r="3039">
          <cell r="A3039" t="str">
            <v>0649 21104</v>
          </cell>
        </row>
        <row r="3040">
          <cell r="A3040" t="str">
            <v>0649 21105</v>
          </cell>
        </row>
        <row r="3041">
          <cell r="A3041" t="str">
            <v>0649 23  1</v>
          </cell>
        </row>
        <row r="3042">
          <cell r="A3042" t="str">
            <v>0649 23  2</v>
          </cell>
        </row>
        <row r="3043">
          <cell r="A3043" t="str">
            <v>0649 26  3</v>
          </cell>
        </row>
        <row r="3044">
          <cell r="A3044" t="str">
            <v>0649 26  5</v>
          </cell>
        </row>
        <row r="3045">
          <cell r="A3045" t="str">
            <v>0649 26  7</v>
          </cell>
        </row>
        <row r="3046">
          <cell r="A3046" t="str">
            <v>0649 31101</v>
          </cell>
        </row>
        <row r="3047">
          <cell r="A3047" t="str">
            <v>0649 31102</v>
          </cell>
        </row>
        <row r="3048">
          <cell r="A3048" t="str">
            <v>0649 31103</v>
          </cell>
        </row>
        <row r="3049">
          <cell r="A3049" t="str">
            <v>0649 31104</v>
          </cell>
        </row>
        <row r="3050">
          <cell r="A3050" t="str">
            <v>0649 31105</v>
          </cell>
        </row>
        <row r="3051">
          <cell r="A3051" t="str">
            <v>0649 31106</v>
          </cell>
        </row>
        <row r="3052">
          <cell r="A3052" t="str">
            <v>0649 31107</v>
          </cell>
        </row>
        <row r="3053">
          <cell r="A3053" t="str">
            <v>0649 31108</v>
          </cell>
        </row>
        <row r="3054">
          <cell r="A3054" t="str">
            <v>0649 31109</v>
          </cell>
        </row>
        <row r="3055">
          <cell r="A3055" t="str">
            <v>0649 31110</v>
          </cell>
        </row>
        <row r="3056">
          <cell r="A3056" t="str">
            <v>0649 31111</v>
          </cell>
        </row>
        <row r="3057">
          <cell r="A3057" t="str">
            <v>0649 31112</v>
          </cell>
        </row>
        <row r="3058">
          <cell r="A3058" t="str">
            <v>0649 31113</v>
          </cell>
        </row>
        <row r="3059">
          <cell r="A3059" t="str">
            <v>0649 31114</v>
          </cell>
        </row>
        <row r="3060">
          <cell r="A3060" t="str">
            <v>0649 31115</v>
          </cell>
        </row>
        <row r="3061">
          <cell r="A3061" t="str">
            <v>0649 31116</v>
          </cell>
        </row>
        <row r="3062">
          <cell r="A3062" t="str">
            <v>0649 31117</v>
          </cell>
        </row>
        <row r="3063">
          <cell r="A3063" t="str">
            <v>0649 31118</v>
          </cell>
        </row>
        <row r="3064">
          <cell r="A3064" t="str">
            <v>0649 31119</v>
          </cell>
        </row>
        <row r="3065">
          <cell r="A3065" t="str">
            <v>0649 31201</v>
          </cell>
        </row>
        <row r="3066">
          <cell r="A3066" t="str">
            <v>0649 31202</v>
          </cell>
        </row>
        <row r="3067">
          <cell r="A3067" t="str">
            <v>0649 31203</v>
          </cell>
        </row>
        <row r="3068">
          <cell r="A3068" t="str">
            <v>0649 31204</v>
          </cell>
        </row>
        <row r="3069">
          <cell r="A3069" t="str">
            <v>0649 31205</v>
          </cell>
        </row>
        <row r="3070">
          <cell r="A3070" t="str">
            <v>0649 31206</v>
          </cell>
        </row>
        <row r="3071">
          <cell r="A3071" t="str">
            <v>0649 31207</v>
          </cell>
        </row>
        <row r="3072">
          <cell r="A3072" t="str">
            <v>0649 31208</v>
          </cell>
        </row>
        <row r="3073">
          <cell r="A3073" t="str">
            <v>0649 31209</v>
          </cell>
        </row>
        <row r="3074">
          <cell r="A3074" t="str">
            <v>0649 31210</v>
          </cell>
        </row>
        <row r="3075">
          <cell r="A3075" t="str">
            <v>0649 31211</v>
          </cell>
        </row>
        <row r="3076">
          <cell r="A3076" t="str">
            <v>0649 31212</v>
          </cell>
        </row>
        <row r="3077">
          <cell r="A3077" t="str">
            <v>0649 31213</v>
          </cell>
        </row>
        <row r="3078">
          <cell r="A3078" t="str">
            <v>0649 31214</v>
          </cell>
        </row>
        <row r="3079">
          <cell r="A3079" t="str">
            <v>0649 31215</v>
          </cell>
        </row>
        <row r="3080">
          <cell r="A3080" t="str">
            <v>0649 31216</v>
          </cell>
        </row>
        <row r="3081">
          <cell r="A3081" t="str">
            <v>0649 31217</v>
          </cell>
        </row>
        <row r="3082">
          <cell r="A3082" t="str">
            <v>0649 31218</v>
          </cell>
        </row>
        <row r="3083">
          <cell r="A3083" t="str">
            <v>0649 31219</v>
          </cell>
        </row>
        <row r="3084">
          <cell r="A3084" t="str">
            <v>0649 31299</v>
          </cell>
        </row>
        <row r="3085">
          <cell r="A3085" t="str">
            <v>0649 31301</v>
          </cell>
        </row>
        <row r="3086">
          <cell r="A3086" t="str">
            <v>0649 31302</v>
          </cell>
        </row>
        <row r="3087">
          <cell r="A3087" t="str">
            <v>0649 31303</v>
          </cell>
        </row>
        <row r="3088">
          <cell r="A3088" t="str">
            <v>0649 31304</v>
          </cell>
        </row>
        <row r="3089">
          <cell r="A3089" t="str">
            <v>0649 31305</v>
          </cell>
        </row>
        <row r="3090">
          <cell r="A3090" t="str">
            <v>0649 31306</v>
          </cell>
        </row>
        <row r="3091">
          <cell r="A3091" t="str">
            <v>0649 31307</v>
          </cell>
        </row>
        <row r="3092">
          <cell r="A3092" t="str">
            <v>0649 31308</v>
          </cell>
        </row>
        <row r="3093">
          <cell r="A3093" t="str">
            <v>0649 31309</v>
          </cell>
        </row>
        <row r="3094">
          <cell r="A3094" t="str">
            <v>0649 31310</v>
          </cell>
        </row>
        <row r="3095">
          <cell r="A3095" t="str">
            <v>0649 31311</v>
          </cell>
        </row>
        <row r="3096">
          <cell r="A3096" t="str">
            <v>0649 31312</v>
          </cell>
        </row>
        <row r="3097">
          <cell r="A3097" t="str">
            <v>0649 31313</v>
          </cell>
        </row>
        <row r="3098">
          <cell r="A3098" t="str">
            <v>0649 31314</v>
          </cell>
        </row>
        <row r="3099">
          <cell r="A3099" t="str">
            <v>0649 31315</v>
          </cell>
        </row>
        <row r="3100">
          <cell r="A3100" t="str">
            <v>0649 31316</v>
          </cell>
        </row>
        <row r="3101">
          <cell r="A3101" t="str">
            <v>0649 31317</v>
          </cell>
        </row>
        <row r="3102">
          <cell r="A3102" t="str">
            <v>0649 31318</v>
          </cell>
        </row>
        <row r="3103">
          <cell r="A3103" t="str">
            <v>0649 31319</v>
          </cell>
        </row>
        <row r="3104">
          <cell r="A3104" t="str">
            <v>0649 31903</v>
          </cell>
        </row>
        <row r="3105">
          <cell r="A3105" t="str">
            <v>0649 31905</v>
          </cell>
        </row>
        <row r="3106">
          <cell r="A3106" t="str">
            <v>0649 31990</v>
          </cell>
        </row>
        <row r="3107">
          <cell r="A3107" t="str">
            <v>0649 31999</v>
          </cell>
        </row>
        <row r="3108">
          <cell r="A3108" t="str">
            <v>0649 32000</v>
          </cell>
        </row>
        <row r="3109">
          <cell r="A3109" t="str">
            <v>0649 32101</v>
          </cell>
        </row>
        <row r="3110">
          <cell r="A3110" t="str">
            <v>0649 32102</v>
          </cell>
        </row>
        <row r="3111">
          <cell r="A3111" t="str">
            <v>0649 32103</v>
          </cell>
        </row>
        <row r="3112">
          <cell r="A3112" t="str">
            <v>0649 32107</v>
          </cell>
        </row>
        <row r="3113">
          <cell r="A3113" t="str">
            <v>0649 32116</v>
          </cell>
        </row>
        <row r="3114">
          <cell r="A3114" t="str">
            <v>0649 32119</v>
          </cell>
        </row>
        <row r="3115">
          <cell r="A3115" t="str">
            <v>0649 33000</v>
          </cell>
        </row>
        <row r="3116">
          <cell r="A3116" t="str">
            <v>0649 34000</v>
          </cell>
        </row>
        <row r="3117">
          <cell r="A3117" t="str">
            <v>0649 35103</v>
          </cell>
        </row>
        <row r="3118">
          <cell r="A3118" t="str">
            <v>0649 36100</v>
          </cell>
        </row>
        <row r="3119">
          <cell r="A3119" t="str">
            <v>0649 36300</v>
          </cell>
        </row>
        <row r="3120">
          <cell r="A3120" t="str">
            <v>0649 36500</v>
          </cell>
        </row>
        <row r="3121">
          <cell r="A3121" t="str">
            <v>0649 36700</v>
          </cell>
        </row>
        <row r="3122">
          <cell r="A3122" t="str">
            <v>0649 38  1</v>
          </cell>
        </row>
        <row r="3123">
          <cell r="A3123" t="str">
            <v>0649 38  2</v>
          </cell>
        </row>
        <row r="3124">
          <cell r="A3124" t="str">
            <v>0649 38  3</v>
          </cell>
        </row>
        <row r="3125">
          <cell r="A3125" t="str">
            <v>0649 38000</v>
          </cell>
        </row>
        <row r="3126">
          <cell r="A3126" t="str">
            <v>0649 39103</v>
          </cell>
        </row>
        <row r="3127">
          <cell r="A3127" t="str">
            <v>0649 40</v>
          </cell>
        </row>
        <row r="3128">
          <cell r="A3128" t="str">
            <v>0649413002</v>
          </cell>
        </row>
        <row r="3129">
          <cell r="A3129" t="str">
            <v>0649415003</v>
          </cell>
        </row>
        <row r="3130">
          <cell r="A3130" t="str">
            <v>0649433008</v>
          </cell>
        </row>
        <row r="3131">
          <cell r="A3131" t="str">
            <v>0649711002</v>
          </cell>
        </row>
        <row r="3132">
          <cell r="A3132" t="str">
            <v>0649713002</v>
          </cell>
        </row>
        <row r="3133">
          <cell r="A3133" t="str">
            <v>0649715003</v>
          </cell>
        </row>
        <row r="3134">
          <cell r="A3134" t="str">
            <v>0650  1 11</v>
          </cell>
        </row>
        <row r="3135">
          <cell r="A3135" t="str">
            <v>0650  1 12</v>
          </cell>
        </row>
        <row r="3136">
          <cell r="A3136" t="str">
            <v>0650  1 13</v>
          </cell>
        </row>
        <row r="3137">
          <cell r="A3137" t="str">
            <v>0650  1 14</v>
          </cell>
        </row>
        <row r="3138">
          <cell r="A3138" t="str">
            <v>0650  1 15</v>
          </cell>
        </row>
        <row r="3139">
          <cell r="A3139" t="str">
            <v>0650  1 16</v>
          </cell>
        </row>
        <row r="3140">
          <cell r="A3140" t="str">
            <v>0650  1 17</v>
          </cell>
        </row>
        <row r="3141">
          <cell r="A3141" t="str">
            <v>0650  1 18</v>
          </cell>
        </row>
        <row r="3142">
          <cell r="A3142" t="str">
            <v>0650  1 19</v>
          </cell>
        </row>
        <row r="3143">
          <cell r="A3143" t="str">
            <v>0650  1 24</v>
          </cell>
        </row>
        <row r="3144">
          <cell r="A3144" t="str">
            <v>0650  1 25</v>
          </cell>
        </row>
        <row r="3145">
          <cell r="A3145" t="str">
            <v>0650  1 26</v>
          </cell>
        </row>
        <row r="3146">
          <cell r="A3146" t="str">
            <v>0650  1 28</v>
          </cell>
        </row>
        <row r="3147">
          <cell r="A3147" t="str">
            <v>0650  1 29</v>
          </cell>
        </row>
        <row r="3148">
          <cell r="A3148" t="str">
            <v>0650  1 31</v>
          </cell>
        </row>
        <row r="3149">
          <cell r="A3149" t="str">
            <v>0650  1 34</v>
          </cell>
        </row>
        <row r="3150">
          <cell r="A3150" t="str">
            <v>0650  1 35</v>
          </cell>
        </row>
        <row r="3151">
          <cell r="A3151" t="str">
            <v>0650  1 36</v>
          </cell>
        </row>
        <row r="3152">
          <cell r="A3152" t="str">
            <v>0650  1 38</v>
          </cell>
        </row>
        <row r="3153">
          <cell r="A3153" t="str">
            <v>0650  1 39</v>
          </cell>
        </row>
        <row r="3154">
          <cell r="A3154" t="str">
            <v>0650  1 44</v>
          </cell>
        </row>
        <row r="3155">
          <cell r="A3155" t="str">
            <v>0650  1 45</v>
          </cell>
        </row>
        <row r="3156">
          <cell r="A3156" t="str">
            <v>0650  1 46</v>
          </cell>
        </row>
        <row r="3157">
          <cell r="A3157" t="str">
            <v>0650  1 48</v>
          </cell>
        </row>
        <row r="3158">
          <cell r="A3158" t="str">
            <v>0650  1 50</v>
          </cell>
        </row>
        <row r="3159">
          <cell r="A3159" t="str">
            <v>0650  1 60</v>
          </cell>
        </row>
        <row r="3160">
          <cell r="A3160" t="str">
            <v>0650  1 70</v>
          </cell>
        </row>
        <row r="3161">
          <cell r="A3161" t="str">
            <v>0650  1111</v>
          </cell>
        </row>
        <row r="3162">
          <cell r="A3162" t="str">
            <v>0650  1112</v>
          </cell>
        </row>
        <row r="3163">
          <cell r="A3163" t="str">
            <v>0650  1113</v>
          </cell>
        </row>
        <row r="3164">
          <cell r="A3164" t="str">
            <v>0650  1114</v>
          </cell>
        </row>
        <row r="3165">
          <cell r="A3165" t="str">
            <v>0650  1121</v>
          </cell>
        </row>
        <row r="3166">
          <cell r="A3166" t="str">
            <v>0650  1122</v>
          </cell>
        </row>
        <row r="3167">
          <cell r="A3167" t="str">
            <v>0650  1141</v>
          </cell>
        </row>
        <row r="3168">
          <cell r="A3168" t="str">
            <v>0650  1211</v>
          </cell>
        </row>
        <row r="3169">
          <cell r="A3169" t="str">
            <v>0650  1311</v>
          </cell>
        </row>
        <row r="3170">
          <cell r="A3170" t="str">
            <v>0650  1312</v>
          </cell>
        </row>
        <row r="3171">
          <cell r="A3171" t="str">
            <v>0650  1313</v>
          </cell>
        </row>
        <row r="3172">
          <cell r="A3172" t="str">
            <v>0650  1314</v>
          </cell>
        </row>
        <row r="3173">
          <cell r="A3173" t="str">
            <v>0650  1321</v>
          </cell>
        </row>
        <row r="3174">
          <cell r="A3174" t="str">
            <v>0650  1322</v>
          </cell>
        </row>
        <row r="3175">
          <cell r="A3175" t="str">
            <v>0650  1323</v>
          </cell>
        </row>
        <row r="3176">
          <cell r="A3176" t="str">
            <v>0650  1331</v>
          </cell>
        </row>
        <row r="3177">
          <cell r="A3177" t="str">
            <v>0650  1341</v>
          </cell>
        </row>
        <row r="3178">
          <cell r="A3178" t="str">
            <v>0650  1411</v>
          </cell>
        </row>
        <row r="3179">
          <cell r="A3179" t="str">
            <v>0650  1412</v>
          </cell>
        </row>
        <row r="3180">
          <cell r="A3180" t="str">
            <v>0650  1413</v>
          </cell>
        </row>
        <row r="3181">
          <cell r="A3181" t="str">
            <v>0650  1414</v>
          </cell>
        </row>
        <row r="3182">
          <cell r="A3182" t="str">
            <v>0650  1511</v>
          </cell>
        </row>
        <row r="3183">
          <cell r="A3183" t="str">
            <v>0650  1512</v>
          </cell>
        </row>
        <row r="3184">
          <cell r="A3184" t="str">
            <v>0650  1513</v>
          </cell>
        </row>
        <row r="3185">
          <cell r="A3185" t="str">
            <v>0650  1514</v>
          </cell>
        </row>
        <row r="3186">
          <cell r="A3186" t="str">
            <v>0650  1521</v>
          </cell>
        </row>
        <row r="3187">
          <cell r="A3187" t="str">
            <v>0650  2101</v>
          </cell>
        </row>
        <row r="3188">
          <cell r="A3188" t="str">
            <v>0650  2102</v>
          </cell>
        </row>
        <row r="3189">
          <cell r="A3189" t="str">
            <v>0650  2105</v>
          </cell>
        </row>
        <row r="3190">
          <cell r="A3190" t="str">
            <v>0650  2106</v>
          </cell>
        </row>
        <row r="3191">
          <cell r="A3191" t="str">
            <v>0650  2108</v>
          </cell>
        </row>
        <row r="3192">
          <cell r="A3192" t="str">
            <v>0650  3</v>
          </cell>
        </row>
        <row r="3193">
          <cell r="A3193" t="str">
            <v>0650  4</v>
          </cell>
        </row>
        <row r="3194">
          <cell r="A3194" t="str">
            <v>0650  5</v>
          </cell>
        </row>
        <row r="3195">
          <cell r="A3195" t="str">
            <v>0650 20  1</v>
          </cell>
        </row>
        <row r="3196">
          <cell r="A3196" t="str">
            <v>0650 51113</v>
          </cell>
        </row>
        <row r="3197">
          <cell r="A3197" t="str">
            <v>0650 51311</v>
          </cell>
        </row>
        <row r="3198">
          <cell r="A3198" t="str">
            <v>0650 51312</v>
          </cell>
        </row>
        <row r="3199">
          <cell r="A3199" t="str">
            <v>0650 51313</v>
          </cell>
        </row>
        <row r="3200">
          <cell r="A3200" t="str">
            <v>0650 51323</v>
          </cell>
        </row>
        <row r="3201">
          <cell r="A3201" t="str">
            <v>0650 51411</v>
          </cell>
        </row>
        <row r="3202">
          <cell r="A3202" t="str">
            <v>0650 51511</v>
          </cell>
        </row>
        <row r="3203">
          <cell r="A3203" t="str">
            <v>0650 51512</v>
          </cell>
        </row>
        <row r="3204">
          <cell r="A3204" t="str">
            <v>0650 51513</v>
          </cell>
        </row>
        <row r="3205">
          <cell r="A3205" t="str">
            <v>0650 54</v>
          </cell>
        </row>
        <row r="3206">
          <cell r="A3206" t="str">
            <v>0653  1 11</v>
          </cell>
        </row>
        <row r="3207">
          <cell r="A3207" t="str">
            <v>0653  1 12</v>
          </cell>
        </row>
        <row r="3208">
          <cell r="A3208" t="str">
            <v>0653  1 40</v>
          </cell>
        </row>
        <row r="3209">
          <cell r="A3209" t="str">
            <v>0653  1 60</v>
          </cell>
        </row>
        <row r="3210">
          <cell r="A3210" t="str">
            <v>0653111</v>
          </cell>
        </row>
        <row r="3211">
          <cell r="A3211" t="str">
            <v>0653112</v>
          </cell>
        </row>
        <row r="3212">
          <cell r="A3212" t="str">
            <v>0653171</v>
          </cell>
        </row>
        <row r="3213">
          <cell r="A3213" t="str">
            <v>0653172</v>
          </cell>
        </row>
        <row r="3214">
          <cell r="A3214" t="str">
            <v>0653181</v>
          </cell>
        </row>
        <row r="3215">
          <cell r="A3215" t="str">
            <v>0653182</v>
          </cell>
        </row>
        <row r="3216">
          <cell r="A3216" t="str">
            <v>0653191</v>
          </cell>
        </row>
        <row r="3217">
          <cell r="A3217" t="str">
            <v>0653192</v>
          </cell>
        </row>
        <row r="3218">
          <cell r="A3218" t="str">
            <v>0653193</v>
          </cell>
        </row>
        <row r="3219">
          <cell r="A3219" t="str">
            <v>0653300</v>
          </cell>
        </row>
        <row r="3220">
          <cell r="A3220" t="str">
            <v>0653400</v>
          </cell>
        </row>
        <row r="3221">
          <cell r="A3221" t="str">
            <v>0654  1 10</v>
          </cell>
        </row>
        <row r="3222">
          <cell r="A3222" t="str">
            <v>0654  1 20</v>
          </cell>
        </row>
        <row r="3223">
          <cell r="A3223" t="str">
            <v>0654  2 11</v>
          </cell>
        </row>
        <row r="3224">
          <cell r="A3224" t="str">
            <v>0654  2 12</v>
          </cell>
        </row>
        <row r="3225">
          <cell r="A3225" t="str">
            <v>0654  2 14</v>
          </cell>
        </row>
        <row r="3226">
          <cell r="A3226" t="str">
            <v>0654  2 21</v>
          </cell>
        </row>
        <row r="3227">
          <cell r="A3227" t="str">
            <v>0654  2 22</v>
          </cell>
        </row>
        <row r="3228">
          <cell r="A3228" t="str">
            <v>0654  2 30</v>
          </cell>
        </row>
        <row r="3229">
          <cell r="A3229" t="str">
            <v>0654  2 40</v>
          </cell>
        </row>
        <row r="3230">
          <cell r="A3230" t="str">
            <v>0654  2 50</v>
          </cell>
        </row>
        <row r="3231">
          <cell r="A3231" t="str">
            <v>0654  2 60</v>
          </cell>
        </row>
        <row r="3232">
          <cell r="A3232" t="str">
            <v>0654  2500</v>
          </cell>
        </row>
        <row r="3233">
          <cell r="A3233" t="str">
            <v>0654  2501</v>
          </cell>
        </row>
        <row r="3234">
          <cell r="A3234" t="str">
            <v>0654  3 10</v>
          </cell>
        </row>
        <row r="3235">
          <cell r="A3235" t="str">
            <v>0654  3 60</v>
          </cell>
        </row>
        <row r="3236">
          <cell r="A3236" t="str">
            <v>0659  1 01</v>
          </cell>
        </row>
        <row r="3237">
          <cell r="A3237" t="str">
            <v>0659  1 02</v>
          </cell>
        </row>
        <row r="3238">
          <cell r="A3238" t="str">
            <v>0659  1 03</v>
          </cell>
        </row>
        <row r="3239">
          <cell r="A3239" t="str">
            <v>0659  1 04</v>
          </cell>
        </row>
        <row r="3240">
          <cell r="A3240" t="str">
            <v>0659  1 05</v>
          </cell>
        </row>
        <row r="3241">
          <cell r="A3241" t="str">
            <v>0659  1 06</v>
          </cell>
        </row>
        <row r="3242">
          <cell r="A3242" t="str">
            <v>0659  1 07</v>
          </cell>
        </row>
        <row r="3243">
          <cell r="A3243" t="str">
            <v>0659  1101</v>
          </cell>
        </row>
        <row r="3244">
          <cell r="A3244" t="str">
            <v>0659  1102</v>
          </cell>
        </row>
        <row r="3245">
          <cell r="A3245" t="str">
            <v>0659  1104</v>
          </cell>
        </row>
        <row r="3246">
          <cell r="A3246" t="str">
            <v>0659101</v>
          </cell>
        </row>
        <row r="3247">
          <cell r="A3247" t="str">
            <v>0659106</v>
          </cell>
        </row>
        <row r="3248">
          <cell r="A3248" t="str">
            <v>0659107</v>
          </cell>
        </row>
        <row r="3249">
          <cell r="A3249" t="str">
            <v>0659108</v>
          </cell>
        </row>
        <row r="3250">
          <cell r="A3250" t="str">
            <v>0659109</v>
          </cell>
        </row>
        <row r="3251">
          <cell r="A3251" t="str">
            <v>0659110</v>
          </cell>
        </row>
        <row r="3252">
          <cell r="A3252" t="str">
            <v>0659118</v>
          </cell>
        </row>
        <row r="3253">
          <cell r="A3253" t="str">
            <v>0660  1101</v>
          </cell>
        </row>
        <row r="3254">
          <cell r="A3254" t="str">
            <v>0660  1102</v>
          </cell>
        </row>
        <row r="3255">
          <cell r="A3255" t="str">
            <v>0660  1103</v>
          </cell>
        </row>
        <row r="3256">
          <cell r="A3256" t="str">
            <v>0660  1104</v>
          </cell>
        </row>
        <row r="3257">
          <cell r="A3257" t="str">
            <v>0660  1105</v>
          </cell>
        </row>
        <row r="3258">
          <cell r="A3258" t="str">
            <v>0660  1106</v>
          </cell>
        </row>
        <row r="3259">
          <cell r="A3259" t="str">
            <v>0660  1107</v>
          </cell>
        </row>
        <row r="3260">
          <cell r="A3260" t="str">
            <v>0660  1109</v>
          </cell>
        </row>
        <row r="3261">
          <cell r="A3261" t="str">
            <v>0660  1110</v>
          </cell>
        </row>
        <row r="3262">
          <cell r="A3262" t="str">
            <v>0660  1111</v>
          </cell>
        </row>
        <row r="3263">
          <cell r="A3263" t="str">
            <v>0660  1112</v>
          </cell>
        </row>
        <row r="3264">
          <cell r="A3264" t="str">
            <v>0660  1300</v>
          </cell>
        </row>
        <row r="3265">
          <cell r="A3265" t="str">
            <v>0660  1400</v>
          </cell>
        </row>
        <row r="3266">
          <cell r="A3266" t="str">
            <v>0660  1600</v>
          </cell>
        </row>
        <row r="3267">
          <cell r="A3267" t="str">
            <v>0660  2101</v>
          </cell>
        </row>
        <row r="3268">
          <cell r="A3268" t="str">
            <v>0660  2102</v>
          </cell>
        </row>
        <row r="3269">
          <cell r="A3269" t="str">
            <v>0660  2103</v>
          </cell>
        </row>
        <row r="3270">
          <cell r="A3270" t="str">
            <v>0660  2104</v>
          </cell>
        </row>
        <row r="3271">
          <cell r="A3271" t="str">
            <v>0660  2105</v>
          </cell>
        </row>
        <row r="3272">
          <cell r="A3272" t="str">
            <v>0660  2106</v>
          </cell>
        </row>
        <row r="3273">
          <cell r="A3273" t="str">
            <v>0660  2107</v>
          </cell>
        </row>
        <row r="3274">
          <cell r="A3274" t="str">
            <v>0660  2400</v>
          </cell>
        </row>
        <row r="3275">
          <cell r="A3275" t="str">
            <v>0660  3 11</v>
          </cell>
        </row>
        <row r="3276">
          <cell r="A3276" t="str">
            <v>0660  3 12</v>
          </cell>
        </row>
        <row r="3277">
          <cell r="A3277" t="str">
            <v>0660  3 13</v>
          </cell>
        </row>
        <row r="3278">
          <cell r="A3278" t="str">
            <v>0660  3 31</v>
          </cell>
        </row>
        <row r="3279">
          <cell r="A3279" t="str">
            <v>0660  3 32</v>
          </cell>
        </row>
        <row r="3280">
          <cell r="A3280" t="str">
            <v>0660  3 33</v>
          </cell>
        </row>
        <row r="3281">
          <cell r="A3281" t="str">
            <v>0660  3 40</v>
          </cell>
        </row>
        <row r="3282">
          <cell r="A3282" t="str">
            <v>0660  3 41</v>
          </cell>
        </row>
        <row r="3283">
          <cell r="A3283" t="str">
            <v>0660  3 42</v>
          </cell>
        </row>
        <row r="3284">
          <cell r="A3284" t="str">
            <v>0660  3 51</v>
          </cell>
        </row>
        <row r="3285">
          <cell r="A3285" t="str">
            <v>0660  3 52</v>
          </cell>
        </row>
        <row r="3286">
          <cell r="A3286" t="str">
            <v>0660  3 60</v>
          </cell>
        </row>
        <row r="3287">
          <cell r="A3287" t="str">
            <v>0660  3 63</v>
          </cell>
        </row>
        <row r="3288">
          <cell r="A3288" t="str">
            <v>0660  3 70</v>
          </cell>
        </row>
        <row r="3289">
          <cell r="A3289" t="str">
            <v>0660  3 80</v>
          </cell>
        </row>
        <row r="3290">
          <cell r="A3290" t="str">
            <v>0660  3 90</v>
          </cell>
        </row>
        <row r="3291">
          <cell r="A3291" t="str">
            <v>0660  3120</v>
          </cell>
        </row>
        <row r="3292">
          <cell r="A3292" t="str">
            <v>0660  4 10</v>
          </cell>
        </row>
        <row r="3293">
          <cell r="A3293" t="str">
            <v>0660  4 11</v>
          </cell>
        </row>
        <row r="3294">
          <cell r="A3294" t="str">
            <v>0660  4 12</v>
          </cell>
        </row>
        <row r="3295">
          <cell r="A3295" t="str">
            <v>0660  4 41</v>
          </cell>
        </row>
        <row r="3296">
          <cell r="A3296" t="str">
            <v>0660  4 42</v>
          </cell>
        </row>
        <row r="3297">
          <cell r="A3297" t="str">
            <v>0660  4 51</v>
          </cell>
        </row>
        <row r="3298">
          <cell r="A3298" t="str">
            <v>0660  4 52</v>
          </cell>
        </row>
        <row r="3299">
          <cell r="A3299" t="str">
            <v>0660  4 60</v>
          </cell>
        </row>
        <row r="3300">
          <cell r="A3300" t="str">
            <v>0660  5 11</v>
          </cell>
        </row>
        <row r="3301">
          <cell r="A3301" t="str">
            <v>0660  5 12</v>
          </cell>
        </row>
        <row r="3302">
          <cell r="A3302" t="str">
            <v>0660  5 13</v>
          </cell>
        </row>
        <row r="3303">
          <cell r="A3303" t="str">
            <v>0660  5 41</v>
          </cell>
        </row>
        <row r="3304">
          <cell r="A3304" t="str">
            <v>0660  5 42</v>
          </cell>
        </row>
        <row r="3305">
          <cell r="A3305" t="str">
            <v>0660  5 43</v>
          </cell>
        </row>
        <row r="3306">
          <cell r="A3306" t="str">
            <v>0660  5 60</v>
          </cell>
        </row>
        <row r="3307">
          <cell r="A3307" t="str">
            <v>0660  6111</v>
          </cell>
        </row>
        <row r="3308">
          <cell r="A3308" t="str">
            <v>0660  6112</v>
          </cell>
        </row>
        <row r="3309">
          <cell r="A3309" t="str">
            <v>0660  6113</v>
          </cell>
        </row>
        <row r="3310">
          <cell r="A3310" t="str">
            <v>0660  6114</v>
          </cell>
        </row>
        <row r="3311">
          <cell r="A3311" t="str">
            <v>0660  6121</v>
          </cell>
        </row>
        <row r="3312">
          <cell r="A3312" t="str">
            <v>0660  6122</v>
          </cell>
        </row>
        <row r="3313">
          <cell r="A3313" t="str">
            <v>0660  6311</v>
          </cell>
        </row>
        <row r="3314">
          <cell r="A3314" t="str">
            <v>0660  6312</v>
          </cell>
        </row>
        <row r="3315">
          <cell r="A3315" t="str">
            <v>0660  6321</v>
          </cell>
        </row>
        <row r="3316">
          <cell r="A3316" t="str">
            <v>0660  6322</v>
          </cell>
        </row>
        <row r="3317">
          <cell r="A3317" t="str">
            <v>0660  6411</v>
          </cell>
        </row>
        <row r="3318">
          <cell r="A3318" t="str">
            <v>0660  6412</v>
          </cell>
        </row>
        <row r="3319">
          <cell r="A3319" t="str">
            <v>0660  6421</v>
          </cell>
        </row>
        <row r="3320">
          <cell r="A3320" t="str">
            <v>0660  6422</v>
          </cell>
        </row>
        <row r="3321">
          <cell r="A3321" t="str">
            <v>0660  6500</v>
          </cell>
        </row>
        <row r="3322">
          <cell r="A3322" t="str">
            <v>0660  6511</v>
          </cell>
        </row>
        <row r="3323">
          <cell r="A3323" t="str">
            <v>0660  6512</v>
          </cell>
        </row>
        <row r="3324">
          <cell r="A3324" t="str">
            <v>0660  6521</v>
          </cell>
        </row>
        <row r="3325">
          <cell r="A3325" t="str">
            <v>0660  6522</v>
          </cell>
        </row>
        <row r="3326">
          <cell r="A3326" t="str">
            <v>0660  6600</v>
          </cell>
        </row>
        <row r="3327">
          <cell r="A3327" t="str">
            <v>0660  6700</v>
          </cell>
        </row>
        <row r="3328">
          <cell r="A3328" t="str">
            <v>0660  6800</v>
          </cell>
        </row>
        <row r="3329">
          <cell r="A3329" t="str">
            <v>0663  1110</v>
          </cell>
        </row>
        <row r="3330">
          <cell r="A3330" t="str">
            <v>0663  1111</v>
          </cell>
        </row>
        <row r="3331">
          <cell r="A3331" t="str">
            <v>0663  1112</v>
          </cell>
        </row>
        <row r="3332">
          <cell r="A3332" t="str">
            <v>0663  1120</v>
          </cell>
        </row>
        <row r="3333">
          <cell r="A3333" t="str">
            <v>0663  1121</v>
          </cell>
        </row>
        <row r="3334">
          <cell r="A3334" t="str">
            <v>0663  1122</v>
          </cell>
        </row>
        <row r="3335">
          <cell r="A3335" t="str">
            <v>0663  1129</v>
          </cell>
        </row>
        <row r="3336">
          <cell r="A3336" t="str">
            <v>0663  1400</v>
          </cell>
        </row>
        <row r="3337">
          <cell r="A3337" t="str">
            <v>0663  1500</v>
          </cell>
        </row>
        <row r="3338">
          <cell r="A3338" t="str">
            <v>0663  1600</v>
          </cell>
        </row>
        <row r="3339">
          <cell r="A3339" t="str">
            <v>0663 74 11</v>
          </cell>
        </row>
        <row r="3340">
          <cell r="A3340" t="str">
            <v>0663 74 12</v>
          </cell>
        </row>
        <row r="3341">
          <cell r="A3341" t="str">
            <v>0663 74 14</v>
          </cell>
        </row>
        <row r="3342">
          <cell r="A3342" t="str">
            <v>0663 74 15</v>
          </cell>
        </row>
        <row r="3343">
          <cell r="A3343" t="str">
            <v>0663 74 16</v>
          </cell>
        </row>
        <row r="3344">
          <cell r="A3344" t="str">
            <v>0663 74 40</v>
          </cell>
        </row>
        <row r="3345">
          <cell r="A3345" t="str">
            <v>0665  1 11</v>
          </cell>
        </row>
        <row r="3346">
          <cell r="A3346" t="str">
            <v>0665  1 12</v>
          </cell>
        </row>
        <row r="3347">
          <cell r="A3347" t="str">
            <v>0665  1 30</v>
          </cell>
        </row>
        <row r="3348">
          <cell r="A3348" t="str">
            <v>0665  1 40</v>
          </cell>
        </row>
        <row r="3349">
          <cell r="A3349" t="str">
            <v>0665  1 50</v>
          </cell>
        </row>
        <row r="3350">
          <cell r="A3350" t="str">
            <v>0665  1 60</v>
          </cell>
        </row>
        <row r="3351">
          <cell r="A3351" t="str">
            <v>0665 11</v>
          </cell>
        </row>
        <row r="3352">
          <cell r="A3352" t="str">
            <v>0665 12</v>
          </cell>
        </row>
        <row r="3353">
          <cell r="A3353" t="str">
            <v>0665 13</v>
          </cell>
        </row>
        <row r="3354">
          <cell r="A3354" t="str">
            <v>0665 30</v>
          </cell>
        </row>
        <row r="3355">
          <cell r="A3355" t="str">
            <v>0665 40</v>
          </cell>
        </row>
        <row r="3356">
          <cell r="A3356" t="str">
            <v>0665111</v>
          </cell>
        </row>
        <row r="3357">
          <cell r="A3357" t="str">
            <v>0665112</v>
          </cell>
        </row>
        <row r="3358">
          <cell r="A3358" t="str">
            <v>0665113</v>
          </cell>
        </row>
        <row r="3359">
          <cell r="A3359" t="str">
            <v>0665140</v>
          </cell>
        </row>
        <row r="3360">
          <cell r="A3360" t="str">
            <v>0668 11</v>
          </cell>
        </row>
        <row r="3361">
          <cell r="A3361" t="str">
            <v>0668 12</v>
          </cell>
        </row>
        <row r="3362">
          <cell r="A3362" t="str">
            <v>0668 13</v>
          </cell>
        </row>
        <row r="3363">
          <cell r="A3363" t="str">
            <v>0668 14</v>
          </cell>
        </row>
        <row r="3364">
          <cell r="A3364" t="str">
            <v>0668 15</v>
          </cell>
        </row>
        <row r="3365">
          <cell r="A3365" t="str">
            <v>0668 16</v>
          </cell>
        </row>
        <row r="3366">
          <cell r="A3366" t="str">
            <v>0668 33</v>
          </cell>
        </row>
        <row r="3367">
          <cell r="A3367" t="str">
            <v>0668 35</v>
          </cell>
        </row>
        <row r="3368">
          <cell r="A3368" t="str">
            <v>0668 40</v>
          </cell>
        </row>
        <row r="3369">
          <cell r="A3369" t="str">
            <v>0670  4  1</v>
          </cell>
        </row>
        <row r="3370">
          <cell r="A3370" t="str">
            <v>0670  5110</v>
          </cell>
        </row>
        <row r="3371">
          <cell r="A3371" t="str">
            <v>0670  5111</v>
          </cell>
        </row>
        <row r="3372">
          <cell r="A3372" t="str">
            <v>0670  5112</v>
          </cell>
        </row>
        <row r="3373">
          <cell r="A3373" t="str">
            <v>0670  5120</v>
          </cell>
        </row>
        <row r="3374">
          <cell r="A3374" t="str">
            <v>0670  5121</v>
          </cell>
        </row>
        <row r="3375">
          <cell r="A3375" t="str">
            <v>0670  5122</v>
          </cell>
        </row>
        <row r="3376">
          <cell r="A3376" t="str">
            <v>0670  5130</v>
          </cell>
        </row>
        <row r="3377">
          <cell r="A3377" t="str">
            <v>0670  5131</v>
          </cell>
        </row>
        <row r="3378">
          <cell r="A3378" t="str">
            <v>0670  5132</v>
          </cell>
        </row>
        <row r="3379">
          <cell r="A3379" t="str">
            <v>0670  5140</v>
          </cell>
        </row>
        <row r="3380">
          <cell r="A3380" t="str">
            <v>0670  5141</v>
          </cell>
        </row>
        <row r="3381">
          <cell r="A3381" t="str">
            <v>0670  5142</v>
          </cell>
        </row>
        <row r="3382">
          <cell r="A3382" t="str">
            <v>0670  5150</v>
          </cell>
        </row>
        <row r="3383">
          <cell r="A3383" t="str">
            <v>0670  5151</v>
          </cell>
        </row>
        <row r="3384">
          <cell r="A3384" t="str">
            <v>0670  5152</v>
          </cell>
        </row>
        <row r="3385">
          <cell r="A3385" t="str">
            <v>0670  5300</v>
          </cell>
        </row>
        <row r="3386">
          <cell r="A3386" t="str">
            <v>0670  5310</v>
          </cell>
        </row>
        <row r="3387">
          <cell r="A3387" t="str">
            <v>0670  5311</v>
          </cell>
        </row>
        <row r="3388">
          <cell r="A3388" t="str">
            <v>0670  5312</v>
          </cell>
        </row>
        <row r="3389">
          <cell r="A3389" t="str">
            <v>0670  5320</v>
          </cell>
        </row>
        <row r="3390">
          <cell r="A3390" t="str">
            <v>0670  5322</v>
          </cell>
        </row>
        <row r="3391">
          <cell r="A3391" t="str">
            <v>0670  5330</v>
          </cell>
        </row>
        <row r="3392">
          <cell r="A3392" t="str">
            <v>0670  5331</v>
          </cell>
        </row>
        <row r="3393">
          <cell r="A3393" t="str">
            <v>0670  5400</v>
          </cell>
        </row>
        <row r="3394">
          <cell r="A3394" t="str">
            <v>0670  5410</v>
          </cell>
        </row>
        <row r="3395">
          <cell r="A3395" t="str">
            <v>0670  5411</v>
          </cell>
        </row>
        <row r="3396">
          <cell r="A3396" t="str">
            <v>0670  5412</v>
          </cell>
        </row>
        <row r="3397">
          <cell r="A3397" t="str">
            <v>0670  5420</v>
          </cell>
        </row>
        <row r="3398">
          <cell r="A3398" t="str">
            <v>0670  5430</v>
          </cell>
        </row>
        <row r="3399">
          <cell r="A3399" t="str">
            <v>0670  5431</v>
          </cell>
        </row>
        <row r="3400">
          <cell r="A3400" t="str">
            <v>0670  5432</v>
          </cell>
        </row>
        <row r="3401">
          <cell r="A3401" t="str">
            <v>0670  5500</v>
          </cell>
        </row>
        <row r="3402">
          <cell r="A3402" t="str">
            <v>0670  5520</v>
          </cell>
        </row>
        <row r="3403">
          <cell r="A3403" t="str">
            <v>0670  5600</v>
          </cell>
        </row>
        <row r="3404">
          <cell r="A3404" t="str">
            <v>0671  1123</v>
          </cell>
        </row>
        <row r="3405">
          <cell r="A3405" t="str">
            <v>0671  2 11</v>
          </cell>
        </row>
        <row r="3406">
          <cell r="A3406" t="str">
            <v>0671  2 12</v>
          </cell>
        </row>
        <row r="3407">
          <cell r="A3407" t="str">
            <v>0671  2 13</v>
          </cell>
        </row>
        <row r="3408">
          <cell r="A3408" t="str">
            <v>0671  2 14</v>
          </cell>
        </row>
        <row r="3409">
          <cell r="A3409" t="str">
            <v>0671  2 30</v>
          </cell>
        </row>
        <row r="3410">
          <cell r="A3410" t="str">
            <v>0671  2 31</v>
          </cell>
        </row>
        <row r="3411">
          <cell r="A3411" t="str">
            <v>0671  2 40</v>
          </cell>
        </row>
        <row r="3412">
          <cell r="A3412" t="str">
            <v>0671  2 41</v>
          </cell>
        </row>
        <row r="3413">
          <cell r="A3413" t="str">
            <v>0671  2 42</v>
          </cell>
        </row>
        <row r="3414">
          <cell r="A3414" t="str">
            <v>0671  2 43</v>
          </cell>
        </row>
        <row r="3415">
          <cell r="A3415" t="str">
            <v>0671  2 50</v>
          </cell>
        </row>
        <row r="3416">
          <cell r="A3416" t="str">
            <v>0671  2 60</v>
          </cell>
        </row>
        <row r="3417">
          <cell r="A3417" t="str">
            <v>0676  1111</v>
          </cell>
        </row>
        <row r="3418">
          <cell r="A3418" t="str">
            <v>0676  1112</v>
          </cell>
        </row>
        <row r="3419">
          <cell r="A3419" t="str">
            <v>0676  1113</v>
          </cell>
        </row>
        <row r="3420">
          <cell r="A3420" t="str">
            <v>0676  1115</v>
          </cell>
        </row>
        <row r="3421">
          <cell r="A3421" t="str">
            <v>0676  1116</v>
          </cell>
        </row>
        <row r="3422">
          <cell r="A3422" t="str">
            <v>0676  1123</v>
          </cell>
        </row>
        <row r="3423">
          <cell r="A3423" t="str">
            <v>0676  1131</v>
          </cell>
        </row>
        <row r="3424">
          <cell r="A3424" t="str">
            <v>0676  1134</v>
          </cell>
        </row>
        <row r="3425">
          <cell r="A3425" t="str">
            <v>0676  1135</v>
          </cell>
        </row>
        <row r="3426">
          <cell r="A3426" t="str">
            <v>0676  1151</v>
          </cell>
        </row>
        <row r="3427">
          <cell r="A3427" t="str">
            <v>0676  1152</v>
          </cell>
        </row>
        <row r="3428">
          <cell r="A3428" t="str">
            <v>0676  1300</v>
          </cell>
        </row>
        <row r="3429">
          <cell r="A3429" t="str">
            <v>0676  1500</v>
          </cell>
        </row>
        <row r="3430">
          <cell r="A3430" t="str">
            <v>0676  1600</v>
          </cell>
        </row>
        <row r="3431">
          <cell r="A3431" t="str">
            <v>0676  2111</v>
          </cell>
        </row>
        <row r="3432">
          <cell r="A3432" t="str">
            <v>0676  2112</v>
          </cell>
        </row>
        <row r="3433">
          <cell r="A3433" t="str">
            <v>0676  2121</v>
          </cell>
        </row>
        <row r="3434">
          <cell r="A3434" t="str">
            <v>0676  2122</v>
          </cell>
        </row>
        <row r="3435">
          <cell r="A3435" t="str">
            <v>0676  2123</v>
          </cell>
        </row>
        <row r="3436">
          <cell r="A3436" t="str">
            <v>0676  2131</v>
          </cell>
        </row>
        <row r="3437">
          <cell r="A3437" t="str">
            <v>0676  2132</v>
          </cell>
        </row>
        <row r="3438">
          <cell r="A3438" t="str">
            <v>0676  2141</v>
          </cell>
        </row>
        <row r="3439">
          <cell r="A3439" t="str">
            <v>0676  2142</v>
          </cell>
        </row>
        <row r="3440">
          <cell r="A3440" t="str">
            <v>0676  2143</v>
          </cell>
        </row>
        <row r="3441">
          <cell r="A3441" t="str">
            <v>0676  2144</v>
          </cell>
        </row>
        <row r="3442">
          <cell r="A3442" t="str">
            <v>0676  2300</v>
          </cell>
        </row>
        <row r="3443">
          <cell r="A3443" t="str">
            <v>0676  2400</v>
          </cell>
        </row>
        <row r="3444">
          <cell r="A3444" t="str">
            <v>0676  2500</v>
          </cell>
        </row>
        <row r="3445">
          <cell r="A3445" t="str">
            <v>0676  2600</v>
          </cell>
        </row>
        <row r="3446">
          <cell r="A3446" t="str">
            <v>0676  3 10</v>
          </cell>
        </row>
        <row r="3447">
          <cell r="A3447" t="str">
            <v>0676  3 30</v>
          </cell>
        </row>
        <row r="3448">
          <cell r="A3448" t="str">
            <v>0676  3 50</v>
          </cell>
        </row>
        <row r="3449">
          <cell r="A3449" t="str">
            <v>0676  3 60</v>
          </cell>
        </row>
        <row r="3450">
          <cell r="A3450" t="str">
            <v>0677  1 11</v>
          </cell>
        </row>
        <row r="3451">
          <cell r="A3451" t="str">
            <v>0677  1 12</v>
          </cell>
        </row>
        <row r="3452">
          <cell r="A3452" t="str">
            <v>0677  1 61</v>
          </cell>
        </row>
        <row r="3453">
          <cell r="A3453" t="str">
            <v>0678  1101</v>
          </cell>
        </row>
        <row r="3454">
          <cell r="A3454" t="str">
            <v>0678  1102</v>
          </cell>
        </row>
        <row r="3455">
          <cell r="A3455" t="str">
            <v>0678  1103</v>
          </cell>
        </row>
        <row r="3456">
          <cell r="A3456" t="str">
            <v>0678  1104</v>
          </cell>
        </row>
        <row r="3457">
          <cell r="A3457" t="str">
            <v>0678  1105</v>
          </cell>
        </row>
        <row r="3458">
          <cell r="A3458" t="str">
            <v>0678  1106</v>
          </cell>
        </row>
        <row r="3459">
          <cell r="A3459" t="str">
            <v>0678  1107</v>
          </cell>
        </row>
        <row r="3460">
          <cell r="A3460" t="str">
            <v>0678  1109</v>
          </cell>
        </row>
        <row r="3461">
          <cell r="A3461" t="str">
            <v>0678  1110</v>
          </cell>
        </row>
        <row r="3462">
          <cell r="A3462" t="str">
            <v>0678  1111</v>
          </cell>
        </row>
        <row r="3463">
          <cell r="A3463" t="str">
            <v>0678  1112</v>
          </cell>
        </row>
        <row r="3464">
          <cell r="A3464" t="str">
            <v>0678  1113</v>
          </cell>
        </row>
        <row r="3465">
          <cell r="A3465" t="str">
            <v>0678  1305</v>
          </cell>
        </row>
        <row r="3466">
          <cell r="A3466" t="str">
            <v>0680  1112</v>
          </cell>
        </row>
        <row r="3467">
          <cell r="A3467" t="str">
            <v>0680  1113</v>
          </cell>
        </row>
        <row r="3468">
          <cell r="A3468" t="str">
            <v>0680  1122</v>
          </cell>
        </row>
        <row r="3469">
          <cell r="A3469" t="str">
            <v>0680  1123</v>
          </cell>
        </row>
        <row r="3470">
          <cell r="A3470" t="str">
            <v>0680  1300</v>
          </cell>
        </row>
        <row r="3471">
          <cell r="A3471" t="str">
            <v>0680  1400</v>
          </cell>
        </row>
        <row r="3472">
          <cell r="A3472" t="str">
            <v>0680  1422</v>
          </cell>
        </row>
        <row r="3473">
          <cell r="A3473" t="str">
            <v>0680  1423</v>
          </cell>
        </row>
        <row r="3474">
          <cell r="A3474" t="str">
            <v>0680  1600</v>
          </cell>
        </row>
        <row r="3475">
          <cell r="A3475" t="str">
            <v>0680  1900</v>
          </cell>
        </row>
        <row r="3476">
          <cell r="A3476" t="str">
            <v>0680106</v>
          </cell>
        </row>
        <row r="3477">
          <cell r="A3477" t="str">
            <v>0680111</v>
          </cell>
        </row>
        <row r="3478">
          <cell r="A3478" t="str">
            <v>0680114</v>
          </cell>
        </row>
        <row r="3479">
          <cell r="A3479" t="str">
            <v>0680115</v>
          </cell>
        </row>
        <row r="3480">
          <cell r="A3480" t="str">
            <v>0680116</v>
          </cell>
        </row>
        <row r="3481">
          <cell r="A3481" t="str">
            <v>0680117</v>
          </cell>
        </row>
        <row r="3482">
          <cell r="A3482" t="str">
            <v>0680316</v>
          </cell>
        </row>
        <row r="3483">
          <cell r="A3483" t="str">
            <v>0681104</v>
          </cell>
        </row>
        <row r="3484">
          <cell r="A3484" t="str">
            <v>0682  1 11</v>
          </cell>
        </row>
        <row r="3485">
          <cell r="A3485" t="str">
            <v>0682  1 12</v>
          </cell>
        </row>
        <row r="3486">
          <cell r="A3486" t="str">
            <v>0682  1 13</v>
          </cell>
        </row>
        <row r="3487">
          <cell r="A3487" t="str">
            <v>0682  1 14</v>
          </cell>
        </row>
        <row r="3488">
          <cell r="A3488" t="str">
            <v>0682  1 30</v>
          </cell>
        </row>
        <row r="3489">
          <cell r="A3489" t="str">
            <v>0682  1 40</v>
          </cell>
        </row>
        <row r="3490">
          <cell r="A3490" t="str">
            <v>0682  1 50</v>
          </cell>
        </row>
        <row r="3491">
          <cell r="A3491" t="str">
            <v>0682  1 60</v>
          </cell>
        </row>
        <row r="3492">
          <cell r="A3492" t="str">
            <v>0682  1 70</v>
          </cell>
        </row>
        <row r="3493">
          <cell r="A3493" t="str">
            <v>0682  1 80</v>
          </cell>
        </row>
        <row r="3494">
          <cell r="A3494" t="str">
            <v>0682  1 90</v>
          </cell>
        </row>
        <row r="3495">
          <cell r="A3495" t="str">
            <v>0682  1101</v>
          </cell>
        </row>
        <row r="3496">
          <cell r="A3496" t="str">
            <v>0682  1102</v>
          </cell>
        </row>
        <row r="3497">
          <cell r="A3497" t="str">
            <v>0682  1111</v>
          </cell>
        </row>
        <row r="3498">
          <cell r="A3498" t="str">
            <v>0682  1112</v>
          </cell>
        </row>
        <row r="3499">
          <cell r="A3499" t="str">
            <v>0682  1113</v>
          </cell>
        </row>
        <row r="3500">
          <cell r="A3500" t="str">
            <v>0682  1114</v>
          </cell>
        </row>
        <row r="3501">
          <cell r="A3501" t="str">
            <v>0682  1132</v>
          </cell>
        </row>
        <row r="3502">
          <cell r="A3502" t="str">
            <v>0682  1133</v>
          </cell>
        </row>
        <row r="3503">
          <cell r="A3503" t="str">
            <v>0682  1143</v>
          </cell>
        </row>
        <row r="3504">
          <cell r="A3504" t="str">
            <v>0682  1153</v>
          </cell>
        </row>
        <row r="3505">
          <cell r="A3505" t="str">
            <v>0682  1154</v>
          </cell>
        </row>
        <row r="3506">
          <cell r="A3506" t="str">
            <v>0682  1300</v>
          </cell>
        </row>
        <row r="3507">
          <cell r="A3507" t="str">
            <v>0682  1400</v>
          </cell>
        </row>
        <row r="3508">
          <cell r="A3508" t="str">
            <v>0682  1500</v>
          </cell>
        </row>
        <row r="3509">
          <cell r="A3509" t="str">
            <v>0682  1600</v>
          </cell>
        </row>
        <row r="3510">
          <cell r="A3510" t="str">
            <v>0682  1800</v>
          </cell>
        </row>
        <row r="3511">
          <cell r="A3511" t="str">
            <v>0682  1900</v>
          </cell>
        </row>
        <row r="3512">
          <cell r="A3512" t="str">
            <v>0682  2 11</v>
          </cell>
        </row>
        <row r="3513">
          <cell r="A3513" t="str">
            <v>0682  2 40</v>
          </cell>
        </row>
        <row r="3514">
          <cell r="A3514" t="str">
            <v>0682100  1</v>
          </cell>
        </row>
        <row r="3515">
          <cell r="A3515" t="str">
            <v>0682100  2</v>
          </cell>
        </row>
        <row r="3516">
          <cell r="A3516" t="str">
            <v>0683103</v>
          </cell>
        </row>
        <row r="3517">
          <cell r="A3517" t="str">
            <v>0683104</v>
          </cell>
        </row>
        <row r="3518">
          <cell r="A3518" t="str">
            <v>0683107</v>
          </cell>
        </row>
        <row r="3519">
          <cell r="A3519" t="str">
            <v>0684  1  1</v>
          </cell>
        </row>
        <row r="3520">
          <cell r="A3520" t="str">
            <v>0684  1  3</v>
          </cell>
        </row>
        <row r="3521">
          <cell r="A3521" t="str">
            <v>0684  1  4</v>
          </cell>
        </row>
        <row r="3522">
          <cell r="A3522" t="str">
            <v>0684  1  5</v>
          </cell>
        </row>
        <row r="3523">
          <cell r="A3523" t="str">
            <v>0684  1  6</v>
          </cell>
        </row>
        <row r="3524">
          <cell r="A3524" t="str">
            <v>0684  1  8</v>
          </cell>
        </row>
        <row r="3525">
          <cell r="A3525" t="str">
            <v>0684  2  1</v>
          </cell>
        </row>
        <row r="3526">
          <cell r="A3526" t="str">
            <v>0684  2  3</v>
          </cell>
        </row>
        <row r="3527">
          <cell r="A3527" t="str">
            <v>0684  2  4</v>
          </cell>
        </row>
        <row r="3528">
          <cell r="A3528" t="str">
            <v>0684  2  5</v>
          </cell>
        </row>
        <row r="3529">
          <cell r="A3529" t="str">
            <v>0684  2  6</v>
          </cell>
        </row>
        <row r="3530">
          <cell r="A3530" t="str">
            <v>0684  3 11</v>
          </cell>
        </row>
        <row r="3531">
          <cell r="A3531" t="str">
            <v>0684  3 31</v>
          </cell>
        </row>
        <row r="3532">
          <cell r="A3532" t="str">
            <v>0684  3 41</v>
          </cell>
        </row>
        <row r="3533">
          <cell r="A3533" t="str">
            <v>0684  3 61</v>
          </cell>
        </row>
        <row r="3534">
          <cell r="A3534" t="str">
            <v>0684  5  1</v>
          </cell>
        </row>
        <row r="3535">
          <cell r="A3535" t="str">
            <v>0684  5  3</v>
          </cell>
        </row>
        <row r="3536">
          <cell r="A3536" t="str">
            <v>0684  5  4</v>
          </cell>
        </row>
        <row r="3537">
          <cell r="A3537" t="str">
            <v>0684  5  6</v>
          </cell>
        </row>
        <row r="3538">
          <cell r="A3538" t="str">
            <v>0684  6 11</v>
          </cell>
        </row>
        <row r="3539">
          <cell r="A3539" t="str">
            <v>0684  6 12</v>
          </cell>
        </row>
        <row r="3540">
          <cell r="A3540" t="str">
            <v>0684  6 13</v>
          </cell>
        </row>
        <row r="3541">
          <cell r="A3541" t="str">
            <v>0684  6 30</v>
          </cell>
        </row>
        <row r="3542">
          <cell r="A3542" t="str">
            <v>0684  6 40</v>
          </cell>
        </row>
        <row r="3543">
          <cell r="A3543" t="str">
            <v>0684  6 60</v>
          </cell>
        </row>
        <row r="3544">
          <cell r="A3544" t="str">
            <v>0684  7</v>
          </cell>
        </row>
        <row r="3545">
          <cell r="A3545" t="str">
            <v>0684 11</v>
          </cell>
        </row>
        <row r="3546">
          <cell r="A3546" t="str">
            <v>0684 12</v>
          </cell>
        </row>
        <row r="3547">
          <cell r="A3547" t="str">
            <v>0684 14</v>
          </cell>
        </row>
        <row r="3548">
          <cell r="A3548" t="str">
            <v>0684 34</v>
          </cell>
        </row>
        <row r="3549">
          <cell r="A3549" t="str">
            <v>0684 90  1</v>
          </cell>
        </row>
        <row r="3550">
          <cell r="A3550" t="str">
            <v>0684 90  2</v>
          </cell>
        </row>
        <row r="3551">
          <cell r="A3551" t="str">
            <v>0684 90  3</v>
          </cell>
        </row>
        <row r="3552">
          <cell r="A3552" t="str">
            <v>0684 91  3</v>
          </cell>
        </row>
        <row r="3553">
          <cell r="A3553" t="str">
            <v>0685  1 11</v>
          </cell>
        </row>
        <row r="3554">
          <cell r="A3554" t="str">
            <v>0685  1 12</v>
          </cell>
        </row>
        <row r="3555">
          <cell r="A3555" t="str">
            <v>0685  1 13</v>
          </cell>
        </row>
        <row r="3556">
          <cell r="A3556" t="str">
            <v>0685  1 14</v>
          </cell>
        </row>
        <row r="3557">
          <cell r="A3557" t="str">
            <v>0685  1 60</v>
          </cell>
        </row>
        <row r="3558">
          <cell r="A3558" t="str">
            <v>0685106</v>
          </cell>
        </row>
        <row r="3559">
          <cell r="A3559" t="str">
            <v>0685107</v>
          </cell>
        </row>
        <row r="3560">
          <cell r="A3560" t="str">
            <v>0685110</v>
          </cell>
        </row>
        <row r="3561">
          <cell r="A3561" t="str">
            <v>0685116</v>
          </cell>
        </row>
        <row r="3562">
          <cell r="A3562" t="str">
            <v>0685118</v>
          </cell>
        </row>
        <row r="3563">
          <cell r="A3563" t="str">
            <v>0685120</v>
          </cell>
        </row>
        <row r="3564">
          <cell r="A3564" t="str">
            <v>0685124</v>
          </cell>
        </row>
        <row r="3565">
          <cell r="A3565" t="str">
            <v>0685127</v>
          </cell>
        </row>
        <row r="3566">
          <cell r="A3566" t="str">
            <v>0685128</v>
          </cell>
        </row>
        <row r="3567">
          <cell r="A3567" t="str">
            <v>0685138</v>
          </cell>
        </row>
        <row r="3568">
          <cell r="A3568" t="str">
            <v>0685139</v>
          </cell>
        </row>
        <row r="3569">
          <cell r="A3569" t="str">
            <v>0685140</v>
          </cell>
        </row>
        <row r="3570">
          <cell r="A3570" t="str">
            <v>0685141</v>
          </cell>
        </row>
        <row r="3571">
          <cell r="A3571" t="str">
            <v>0685142</v>
          </cell>
        </row>
        <row r="3572">
          <cell r="A3572" t="str">
            <v>0685143</v>
          </cell>
        </row>
        <row r="3573">
          <cell r="A3573" t="str">
            <v>0685144</v>
          </cell>
        </row>
        <row r="3574">
          <cell r="A3574" t="str">
            <v>0685156</v>
          </cell>
        </row>
        <row r="3575">
          <cell r="A3575" t="str">
            <v>0685158</v>
          </cell>
        </row>
        <row r="3576">
          <cell r="A3576" t="str">
            <v>0685160</v>
          </cell>
        </row>
        <row r="3577">
          <cell r="A3577" t="str">
            <v>0685161</v>
          </cell>
        </row>
        <row r="3578">
          <cell r="A3578" t="str">
            <v>0685306</v>
          </cell>
        </row>
        <row r="3579">
          <cell r="A3579" t="str">
            <v>0685320</v>
          </cell>
        </row>
        <row r="3580">
          <cell r="A3580" t="str">
            <v>0685324</v>
          </cell>
        </row>
        <row r="3581">
          <cell r="A3581" t="str">
            <v>0685327</v>
          </cell>
        </row>
        <row r="3582">
          <cell r="A3582" t="str">
            <v>0685338</v>
          </cell>
        </row>
        <row r="3583">
          <cell r="A3583" t="str">
            <v>0685360</v>
          </cell>
        </row>
        <row r="3584">
          <cell r="A3584" t="str">
            <v>0685501</v>
          </cell>
        </row>
        <row r="3585">
          <cell r="A3585" t="str">
            <v>0685502</v>
          </cell>
        </row>
        <row r="3586">
          <cell r="A3586" t="str">
            <v>0685503</v>
          </cell>
        </row>
        <row r="3587">
          <cell r="A3587" t="str">
            <v>0686101</v>
          </cell>
        </row>
        <row r="3588">
          <cell r="A3588" t="str">
            <v>0686102</v>
          </cell>
        </row>
        <row r="3589">
          <cell r="A3589" t="str">
            <v>0686103</v>
          </cell>
        </row>
        <row r="3590">
          <cell r="A3590" t="str">
            <v>0686104</v>
          </cell>
        </row>
        <row r="3591">
          <cell r="A3591" t="str">
            <v>0686105</v>
          </cell>
        </row>
        <row r="3592">
          <cell r="A3592" t="str">
            <v>0686301</v>
          </cell>
        </row>
        <row r="3593">
          <cell r="A3593" t="str">
            <v>0686302</v>
          </cell>
        </row>
        <row r="3594">
          <cell r="A3594" t="str">
            <v>0686305</v>
          </cell>
        </row>
        <row r="3595">
          <cell r="A3595" t="str">
            <v>0687  1 12</v>
          </cell>
        </row>
        <row r="3596">
          <cell r="A3596" t="str">
            <v>0687  1 42</v>
          </cell>
        </row>
        <row r="3597">
          <cell r="A3597" t="str">
            <v>0687  1 50</v>
          </cell>
        </row>
        <row r="3598">
          <cell r="A3598" t="str">
            <v>0687  1 60</v>
          </cell>
        </row>
        <row r="3599">
          <cell r="A3599" t="str">
            <v>0687  1 70</v>
          </cell>
        </row>
        <row r="3600">
          <cell r="A3600" t="str">
            <v>0687  1 80</v>
          </cell>
        </row>
        <row r="3601">
          <cell r="A3601" t="str">
            <v>0687  1 81</v>
          </cell>
        </row>
        <row r="3602">
          <cell r="A3602" t="str">
            <v>0687  1 82</v>
          </cell>
        </row>
        <row r="3603">
          <cell r="A3603" t="str">
            <v>0687  1 83</v>
          </cell>
        </row>
        <row r="3604">
          <cell r="A3604" t="str">
            <v>0687  1 84</v>
          </cell>
        </row>
        <row r="3605">
          <cell r="A3605" t="str">
            <v>0687  1100</v>
          </cell>
        </row>
        <row r="3606">
          <cell r="A3606" t="str">
            <v>0687  2 10</v>
          </cell>
        </row>
        <row r="3607">
          <cell r="A3607" t="str">
            <v>0687  2 70</v>
          </cell>
        </row>
        <row r="3608">
          <cell r="A3608" t="str">
            <v>0687  2 80</v>
          </cell>
        </row>
        <row r="3609">
          <cell r="A3609" t="str">
            <v>0688  1 10</v>
          </cell>
        </row>
        <row r="3610">
          <cell r="A3610" t="str">
            <v>0688  1 70</v>
          </cell>
        </row>
        <row r="3611">
          <cell r="A3611" t="str">
            <v>0688  2 10</v>
          </cell>
        </row>
        <row r="3612">
          <cell r="A3612" t="str">
            <v>0688  2 70</v>
          </cell>
        </row>
        <row r="3613">
          <cell r="A3613" t="str">
            <v>0688  2 80</v>
          </cell>
        </row>
        <row r="3614">
          <cell r="A3614" t="str">
            <v>0690 10</v>
          </cell>
        </row>
        <row r="3615">
          <cell r="A3615" t="str">
            <v>0690 20</v>
          </cell>
        </row>
        <row r="3616">
          <cell r="A3616" t="str">
            <v>0690 31</v>
          </cell>
        </row>
        <row r="3617">
          <cell r="A3617" t="str">
            <v>0690 32  1</v>
          </cell>
        </row>
        <row r="3618">
          <cell r="A3618" t="str">
            <v>0690 32  2</v>
          </cell>
        </row>
        <row r="3619">
          <cell r="A3619" t="str">
            <v>0690 33  1</v>
          </cell>
        </row>
        <row r="3620">
          <cell r="A3620" t="str">
            <v>0690 33  2</v>
          </cell>
        </row>
        <row r="3621">
          <cell r="A3621" t="str">
            <v>0690 34  1</v>
          </cell>
        </row>
        <row r="3622">
          <cell r="A3622" t="str">
            <v>0690 34  2</v>
          </cell>
        </row>
        <row r="3623">
          <cell r="A3623" t="str">
            <v>0690 50</v>
          </cell>
        </row>
        <row r="3624">
          <cell r="A3624" t="str">
            <v>0690 50  1</v>
          </cell>
        </row>
        <row r="3625">
          <cell r="A3625" t="str">
            <v>0690 50  2</v>
          </cell>
        </row>
        <row r="3626">
          <cell r="A3626" t="str">
            <v>0690 60</v>
          </cell>
        </row>
        <row r="3627">
          <cell r="A3627" t="str">
            <v>0690 70</v>
          </cell>
        </row>
        <row r="3628">
          <cell r="A3628" t="str">
            <v>0690 80</v>
          </cell>
        </row>
        <row r="3629">
          <cell r="A3629" t="str">
            <v>0690 90</v>
          </cell>
        </row>
        <row r="3630">
          <cell r="A3630" t="str">
            <v>0690 91</v>
          </cell>
        </row>
        <row r="3631">
          <cell r="A3631" t="str">
            <v>0690100</v>
          </cell>
        </row>
        <row r="3632">
          <cell r="A3632" t="str">
            <v>0695  1  1</v>
          </cell>
        </row>
        <row r="3633">
          <cell r="A3633" t="str">
            <v>0695  2  1</v>
          </cell>
        </row>
        <row r="3634">
          <cell r="A3634" t="str">
            <v>0695  3 11</v>
          </cell>
        </row>
        <row r="3635">
          <cell r="A3635" t="str">
            <v>0695  3 12</v>
          </cell>
        </row>
        <row r="3636">
          <cell r="A3636" t="str">
            <v>0695  4  1</v>
          </cell>
        </row>
        <row r="3637">
          <cell r="A3637" t="str">
            <v>0695  5  1</v>
          </cell>
        </row>
        <row r="3638">
          <cell r="A3638" t="str">
            <v>0695  6 12</v>
          </cell>
        </row>
        <row r="3639">
          <cell r="A3639" t="str">
            <v>0695  7131</v>
          </cell>
        </row>
        <row r="3640">
          <cell r="A3640" t="str">
            <v>0695  7132</v>
          </cell>
        </row>
        <row r="3641">
          <cell r="A3641" t="str">
            <v>0695  7141</v>
          </cell>
        </row>
        <row r="3642">
          <cell r="A3642" t="str">
            <v>0695  7143</v>
          </cell>
        </row>
        <row r="3643">
          <cell r="A3643" t="str">
            <v>0695  7162</v>
          </cell>
        </row>
        <row r="3644">
          <cell r="A3644" t="str">
            <v>0695  7600</v>
          </cell>
        </row>
        <row r="3645">
          <cell r="A3645" t="str">
            <v>0695  8 11</v>
          </cell>
        </row>
        <row r="3646">
          <cell r="A3646" t="str">
            <v>0699  1  1</v>
          </cell>
        </row>
        <row r="3647">
          <cell r="A3647" t="str">
            <v>0699  1 21</v>
          </cell>
        </row>
        <row r="3648">
          <cell r="A3648" t="str">
            <v>0699  1 31</v>
          </cell>
        </row>
        <row r="3649">
          <cell r="A3649" t="str">
            <v>0699  1 41</v>
          </cell>
        </row>
        <row r="3650">
          <cell r="A3650" t="str">
            <v>0700  1 11</v>
          </cell>
        </row>
        <row r="3651">
          <cell r="A3651" t="str">
            <v>0700  1 12</v>
          </cell>
        </row>
        <row r="3652">
          <cell r="A3652" t="str">
            <v>0700  1 13</v>
          </cell>
        </row>
        <row r="3653">
          <cell r="A3653" t="str">
            <v>0700  1 14</v>
          </cell>
        </row>
        <row r="3654">
          <cell r="A3654" t="str">
            <v>0700  1 18</v>
          </cell>
        </row>
        <row r="3655">
          <cell r="A3655" t="str">
            <v>0700  1 21</v>
          </cell>
        </row>
        <row r="3656">
          <cell r="A3656" t="str">
            <v>0700  1 22</v>
          </cell>
        </row>
        <row r="3657">
          <cell r="A3657" t="str">
            <v>0700  1 23</v>
          </cell>
        </row>
        <row r="3658">
          <cell r="A3658" t="str">
            <v>0700  1 31</v>
          </cell>
        </row>
        <row r="3659">
          <cell r="A3659" t="str">
            <v>0700  1 32</v>
          </cell>
        </row>
        <row r="3660">
          <cell r="A3660" t="str">
            <v>0700  1 33</v>
          </cell>
        </row>
        <row r="3661">
          <cell r="A3661" t="str">
            <v>0700  1 40</v>
          </cell>
        </row>
        <row r="3662">
          <cell r="A3662" t="str">
            <v>0700  1 50</v>
          </cell>
        </row>
        <row r="3663">
          <cell r="A3663" t="str">
            <v>0700  1 60</v>
          </cell>
        </row>
        <row r="3664">
          <cell r="A3664" t="str">
            <v>0700  1 74</v>
          </cell>
        </row>
        <row r="3665">
          <cell r="A3665" t="str">
            <v>0700  1 80</v>
          </cell>
        </row>
        <row r="3666">
          <cell r="A3666" t="str">
            <v>0700  1 87</v>
          </cell>
        </row>
        <row r="3667">
          <cell r="A3667" t="str">
            <v>0700  1100</v>
          </cell>
        </row>
        <row r="3668">
          <cell r="A3668" t="str">
            <v>0700  2 11</v>
          </cell>
        </row>
        <row r="3669">
          <cell r="A3669" t="str">
            <v>0700  2 12</v>
          </cell>
        </row>
        <row r="3670">
          <cell r="A3670" t="str">
            <v>0700  2 13</v>
          </cell>
        </row>
        <row r="3671">
          <cell r="A3671" t="str">
            <v>0700  2 14</v>
          </cell>
        </row>
        <row r="3672">
          <cell r="A3672" t="str">
            <v>0700  2 15</v>
          </cell>
        </row>
        <row r="3673">
          <cell r="A3673" t="str">
            <v>0700  2 16</v>
          </cell>
        </row>
        <row r="3674">
          <cell r="A3674" t="str">
            <v>0700  2 17</v>
          </cell>
        </row>
        <row r="3675">
          <cell r="A3675" t="str">
            <v>0700  2 18</v>
          </cell>
        </row>
        <row r="3676">
          <cell r="A3676" t="str">
            <v>0700  2 40</v>
          </cell>
        </row>
        <row r="3677">
          <cell r="A3677" t="str">
            <v>0700  2 50</v>
          </cell>
        </row>
        <row r="3678">
          <cell r="A3678" t="str">
            <v>0700  2 60</v>
          </cell>
        </row>
        <row r="3679">
          <cell r="A3679" t="str">
            <v>0700  2 80</v>
          </cell>
        </row>
        <row r="3680">
          <cell r="A3680" t="str">
            <v>0700  3101</v>
          </cell>
        </row>
        <row r="3681">
          <cell r="A3681" t="str">
            <v>0700  3102</v>
          </cell>
        </row>
        <row r="3682">
          <cell r="A3682" t="str">
            <v>0700  3103</v>
          </cell>
        </row>
        <row r="3683">
          <cell r="A3683" t="str">
            <v>0700  3104</v>
          </cell>
        </row>
        <row r="3684">
          <cell r="A3684" t="str">
            <v>0700  3105</v>
          </cell>
        </row>
        <row r="3685">
          <cell r="A3685" t="str">
            <v>0700  3106</v>
          </cell>
        </row>
        <row r="3686">
          <cell r="A3686" t="str">
            <v>0700  3107</v>
          </cell>
        </row>
        <row r="3687">
          <cell r="A3687" t="str">
            <v>0700  3108</v>
          </cell>
        </row>
        <row r="3688">
          <cell r="A3688" t="str">
            <v>0700  3109</v>
          </cell>
        </row>
        <row r="3689">
          <cell r="A3689" t="str">
            <v>0700  3201</v>
          </cell>
        </row>
        <row r="3690">
          <cell r="A3690" t="str">
            <v>0700  3202</v>
          </cell>
        </row>
        <row r="3691">
          <cell r="A3691" t="str">
            <v>0700  3203</v>
          </cell>
        </row>
        <row r="3692">
          <cell r="A3692" t="str">
            <v>0700  3204</v>
          </cell>
        </row>
        <row r="3693">
          <cell r="A3693" t="str">
            <v>0700  3205</v>
          </cell>
        </row>
        <row r="3694">
          <cell r="A3694" t="str">
            <v>0700  3206</v>
          </cell>
        </row>
        <row r="3695">
          <cell r="A3695" t="str">
            <v>0700  3207</v>
          </cell>
        </row>
        <row r="3696">
          <cell r="A3696" t="str">
            <v>0700  3208</v>
          </cell>
        </row>
        <row r="3697">
          <cell r="A3697" t="str">
            <v>0700  3209</v>
          </cell>
        </row>
        <row r="3698">
          <cell r="A3698" t="str">
            <v>0700  3210</v>
          </cell>
        </row>
        <row r="3699">
          <cell r="A3699" t="str">
            <v>0700  3211</v>
          </cell>
        </row>
        <row r="3700">
          <cell r="A3700" t="str">
            <v>0700  3224</v>
          </cell>
        </row>
        <row r="3701">
          <cell r="A3701" t="str">
            <v>0700  3225</v>
          </cell>
        </row>
        <row r="3702">
          <cell r="A3702" t="str">
            <v>0700  3226</v>
          </cell>
        </row>
        <row r="3703">
          <cell r="A3703" t="str">
            <v>0700  3227</v>
          </cell>
        </row>
        <row r="3704">
          <cell r="A3704" t="str">
            <v>0700  3228</v>
          </cell>
        </row>
        <row r="3705">
          <cell r="A3705" t="str">
            <v>0700  3229</v>
          </cell>
        </row>
        <row r="3706">
          <cell r="A3706" t="str">
            <v>0700  3231</v>
          </cell>
        </row>
        <row r="3707">
          <cell r="A3707" t="str">
            <v>0700  3236</v>
          </cell>
        </row>
        <row r="3708">
          <cell r="A3708" t="str">
            <v>0700  3237</v>
          </cell>
        </row>
        <row r="3709">
          <cell r="A3709" t="str">
            <v>0700  3238</v>
          </cell>
        </row>
        <row r="3710">
          <cell r="A3710" t="str">
            <v>0700  3239</v>
          </cell>
        </row>
        <row r="3711">
          <cell r="A3711" t="str">
            <v>0700  3240</v>
          </cell>
        </row>
        <row r="3712">
          <cell r="A3712" t="str">
            <v>0700  3241</v>
          </cell>
        </row>
        <row r="3713">
          <cell r="A3713" t="str">
            <v>0700  3242</v>
          </cell>
        </row>
        <row r="3714">
          <cell r="A3714" t="str">
            <v>0700  3243</v>
          </cell>
        </row>
        <row r="3715">
          <cell r="A3715" t="str">
            <v>0700  3244</v>
          </cell>
        </row>
        <row r="3716">
          <cell r="A3716" t="str">
            <v>0700  3245</v>
          </cell>
        </row>
        <row r="3717">
          <cell r="A3717" t="str">
            <v>0700  3246</v>
          </cell>
        </row>
        <row r="3718">
          <cell r="A3718" t="str">
            <v>0700  3247</v>
          </cell>
        </row>
        <row r="3719">
          <cell r="A3719" t="str">
            <v>0700  3248</v>
          </cell>
        </row>
        <row r="3720">
          <cell r="A3720" t="str">
            <v>0700  3301</v>
          </cell>
        </row>
        <row r="3721">
          <cell r="A3721" t="str">
            <v>0700  3302</v>
          </cell>
        </row>
        <row r="3722">
          <cell r="A3722" t="str">
            <v>0700  3303</v>
          </cell>
        </row>
        <row r="3723">
          <cell r="A3723" t="str">
            <v>0700  3304</v>
          </cell>
        </row>
        <row r="3724">
          <cell r="A3724" t="str">
            <v>0700  3401</v>
          </cell>
        </row>
        <row r="3725">
          <cell r="A3725" t="str">
            <v>0700  3402</v>
          </cell>
        </row>
        <row r="3726">
          <cell r="A3726" t="str">
            <v>0700  3403</v>
          </cell>
        </row>
        <row r="3727">
          <cell r="A3727" t="str">
            <v>0700  3404</v>
          </cell>
        </row>
        <row r="3728">
          <cell r="A3728" t="str">
            <v>0700  3405</v>
          </cell>
        </row>
        <row r="3729">
          <cell r="A3729" t="str">
            <v>0700  3406</v>
          </cell>
        </row>
        <row r="3730">
          <cell r="A3730" t="str">
            <v>0700  3407</v>
          </cell>
        </row>
        <row r="3731">
          <cell r="A3731" t="str">
            <v>0700  3408</v>
          </cell>
        </row>
        <row r="3732">
          <cell r="A3732" t="str">
            <v>0700  3409</v>
          </cell>
        </row>
        <row r="3733">
          <cell r="A3733" t="str">
            <v>0700  3410</v>
          </cell>
        </row>
        <row r="3734">
          <cell r="A3734" t="str">
            <v>0700  3501</v>
          </cell>
        </row>
        <row r="3735">
          <cell r="A3735" t="str">
            <v>0700  3502</v>
          </cell>
        </row>
        <row r="3736">
          <cell r="A3736" t="str">
            <v>0700  3503</v>
          </cell>
        </row>
        <row r="3737">
          <cell r="A3737" t="str">
            <v>0700  3504</v>
          </cell>
        </row>
        <row r="3738">
          <cell r="A3738" t="str">
            <v>0700  3505</v>
          </cell>
        </row>
        <row r="3739">
          <cell r="A3739" t="str">
            <v>0700  3506</v>
          </cell>
        </row>
        <row r="3740">
          <cell r="A3740" t="str">
            <v>0700  3507</v>
          </cell>
        </row>
        <row r="3741">
          <cell r="A3741" t="str">
            <v>0700  3508</v>
          </cell>
        </row>
        <row r="3742">
          <cell r="A3742" t="str">
            <v>0700  3509</v>
          </cell>
        </row>
        <row r="3743">
          <cell r="A3743" t="str">
            <v>0700  3511</v>
          </cell>
        </row>
        <row r="3744">
          <cell r="A3744" t="str">
            <v>0700  3526</v>
          </cell>
        </row>
        <row r="3745">
          <cell r="A3745" t="str">
            <v>0700  3527</v>
          </cell>
        </row>
        <row r="3746">
          <cell r="A3746" t="str">
            <v>0700  3530</v>
          </cell>
        </row>
        <row r="3747">
          <cell r="A3747" t="str">
            <v>0700  3536</v>
          </cell>
        </row>
        <row r="3748">
          <cell r="A3748" t="str">
            <v>0700  3537</v>
          </cell>
        </row>
        <row r="3749">
          <cell r="A3749" t="str">
            <v>0700  3542</v>
          </cell>
        </row>
        <row r="3750">
          <cell r="A3750" t="str">
            <v>0700  3543</v>
          </cell>
        </row>
        <row r="3751">
          <cell r="A3751" t="str">
            <v>0700  3601</v>
          </cell>
        </row>
        <row r="3752">
          <cell r="A3752" t="str">
            <v>0700  3602</v>
          </cell>
        </row>
        <row r="3753">
          <cell r="A3753" t="str">
            <v>0700  3603</v>
          </cell>
        </row>
        <row r="3754">
          <cell r="A3754" t="str">
            <v>0700  3604</v>
          </cell>
        </row>
        <row r="3755">
          <cell r="A3755" t="str">
            <v>0700  3605</v>
          </cell>
        </row>
        <row r="3756">
          <cell r="A3756" t="str">
            <v>0700  3606</v>
          </cell>
        </row>
        <row r="3757">
          <cell r="A3757" t="str">
            <v>0700  3607</v>
          </cell>
        </row>
        <row r="3758">
          <cell r="A3758" t="str">
            <v>0700  3608</v>
          </cell>
        </row>
        <row r="3759">
          <cell r="A3759" t="str">
            <v>0700  3609</v>
          </cell>
        </row>
        <row r="3760">
          <cell r="A3760" t="str">
            <v>0700  3610</v>
          </cell>
        </row>
        <row r="3761">
          <cell r="A3761" t="str">
            <v>0700  3611</v>
          </cell>
        </row>
        <row r="3762">
          <cell r="A3762" t="str">
            <v>0700  3624</v>
          </cell>
        </row>
        <row r="3763">
          <cell r="A3763" t="str">
            <v>0700  3625</v>
          </cell>
        </row>
        <row r="3764">
          <cell r="A3764" t="str">
            <v>0700  3626</v>
          </cell>
        </row>
        <row r="3765">
          <cell r="A3765" t="str">
            <v>0700  3627</v>
          </cell>
        </row>
        <row r="3766">
          <cell r="A3766" t="str">
            <v>0700  3628</v>
          </cell>
        </row>
        <row r="3767">
          <cell r="A3767" t="str">
            <v>0700  3629</v>
          </cell>
        </row>
        <row r="3768">
          <cell r="A3768" t="str">
            <v>0700  3630</v>
          </cell>
        </row>
        <row r="3769">
          <cell r="A3769" t="str">
            <v>0700  3631</v>
          </cell>
        </row>
        <row r="3770">
          <cell r="A3770" t="str">
            <v>0700  4111</v>
          </cell>
        </row>
        <row r="3771">
          <cell r="A3771" t="str">
            <v>0700  4112</v>
          </cell>
        </row>
        <row r="3772">
          <cell r="A3772" t="str">
            <v>0700  4113</v>
          </cell>
        </row>
        <row r="3773">
          <cell r="A3773" t="str">
            <v>0700  4114</v>
          </cell>
        </row>
        <row r="3774">
          <cell r="A3774" t="str">
            <v>0700  4121</v>
          </cell>
        </row>
        <row r="3775">
          <cell r="A3775" t="str">
            <v>0700  4122</v>
          </cell>
        </row>
        <row r="3776">
          <cell r="A3776" t="str">
            <v>0700  4123</v>
          </cell>
        </row>
        <row r="3777">
          <cell r="A3777" t="str">
            <v>0700  4124</v>
          </cell>
        </row>
        <row r="3778">
          <cell r="A3778" t="str">
            <v>0700  4125</v>
          </cell>
        </row>
        <row r="3779">
          <cell r="A3779" t="str">
            <v>0700  4126</v>
          </cell>
        </row>
        <row r="3780">
          <cell r="A3780" t="str">
            <v>0700  4127</v>
          </cell>
        </row>
        <row r="3781">
          <cell r="A3781" t="str">
            <v>0700  4128</v>
          </cell>
        </row>
        <row r="3782">
          <cell r="A3782" t="str">
            <v>0700  4132</v>
          </cell>
        </row>
        <row r="3783">
          <cell r="A3783" t="str">
            <v>0700  4140</v>
          </cell>
        </row>
        <row r="3784">
          <cell r="A3784" t="str">
            <v>0700  4511</v>
          </cell>
        </row>
        <row r="3785">
          <cell r="A3785" t="str">
            <v>0700  4512</v>
          </cell>
        </row>
        <row r="3786">
          <cell r="A3786" t="str">
            <v>0700  4514</v>
          </cell>
        </row>
        <row r="3787">
          <cell r="A3787" t="str">
            <v>0700  4610</v>
          </cell>
        </row>
        <row r="3788">
          <cell r="A3788" t="str">
            <v>0700  4620</v>
          </cell>
        </row>
        <row r="3789">
          <cell r="A3789" t="str">
            <v>0700  4630</v>
          </cell>
        </row>
        <row r="3790">
          <cell r="A3790" t="str">
            <v>0700  4633</v>
          </cell>
        </row>
        <row r="3791">
          <cell r="A3791" t="str">
            <v>0700  4635</v>
          </cell>
        </row>
        <row r="3792">
          <cell r="A3792" t="str">
            <v>0700  4640</v>
          </cell>
        </row>
        <row r="3793">
          <cell r="A3793" t="str">
            <v>0700  4810</v>
          </cell>
        </row>
        <row r="3794">
          <cell r="A3794" t="str">
            <v>0700  5 11</v>
          </cell>
        </row>
        <row r="3795">
          <cell r="A3795" t="str">
            <v>0700  5 21</v>
          </cell>
        </row>
        <row r="3796">
          <cell r="A3796" t="str">
            <v>0700  5 22</v>
          </cell>
        </row>
        <row r="3797">
          <cell r="A3797" t="str">
            <v>0700  5 23</v>
          </cell>
        </row>
        <row r="3798">
          <cell r="A3798" t="str">
            <v>0700  5 40</v>
          </cell>
        </row>
        <row r="3799">
          <cell r="A3799" t="str">
            <v>0700  5 50</v>
          </cell>
        </row>
        <row r="3800">
          <cell r="A3800" t="str">
            <v>0700  5 60</v>
          </cell>
        </row>
        <row r="3801">
          <cell r="A3801" t="str">
            <v>0700  6 11</v>
          </cell>
        </row>
        <row r="3802">
          <cell r="A3802" t="str">
            <v>0700  6 12</v>
          </cell>
        </row>
        <row r="3803">
          <cell r="A3803" t="str">
            <v>0700  6 21</v>
          </cell>
        </row>
        <row r="3804">
          <cell r="A3804" t="str">
            <v>0700  6 22</v>
          </cell>
        </row>
        <row r="3805">
          <cell r="A3805" t="str">
            <v>0700  6 40</v>
          </cell>
        </row>
        <row r="3806">
          <cell r="A3806" t="str">
            <v>0700  6 50</v>
          </cell>
        </row>
        <row r="3807">
          <cell r="A3807" t="str">
            <v>0700  6 60</v>
          </cell>
        </row>
        <row r="3808">
          <cell r="A3808" t="str">
            <v>0700  7101</v>
          </cell>
        </row>
        <row r="3809">
          <cell r="A3809" t="str">
            <v>0700  7102</v>
          </cell>
        </row>
        <row r="3810">
          <cell r="A3810" t="str">
            <v>0700  7103</v>
          </cell>
        </row>
        <row r="3811">
          <cell r="A3811" t="str">
            <v>0700  7104</v>
          </cell>
        </row>
        <row r="3812">
          <cell r="A3812" t="str">
            <v>0700  7105</v>
          </cell>
        </row>
        <row r="3813">
          <cell r="A3813" t="str">
            <v>0700  7106</v>
          </cell>
        </row>
        <row r="3814">
          <cell r="A3814" t="str">
            <v>0700  7107</v>
          </cell>
        </row>
        <row r="3815">
          <cell r="A3815" t="str">
            <v>0700  7108</v>
          </cell>
        </row>
        <row r="3816">
          <cell r="A3816" t="str">
            <v>0700  7111</v>
          </cell>
        </row>
        <row r="3817">
          <cell r="A3817" t="str">
            <v>0700  7112</v>
          </cell>
        </row>
        <row r="3818">
          <cell r="A3818" t="str">
            <v>0700  7131</v>
          </cell>
        </row>
        <row r="3819">
          <cell r="A3819" t="str">
            <v>0700  7132</v>
          </cell>
        </row>
        <row r="3820">
          <cell r="A3820" t="str">
            <v>0700  7211</v>
          </cell>
        </row>
        <row r="3821">
          <cell r="A3821" t="str">
            <v>0700  7212</v>
          </cell>
        </row>
        <row r="3822">
          <cell r="A3822" t="str">
            <v>0700  7232</v>
          </cell>
        </row>
        <row r="3823">
          <cell r="A3823" t="str">
            <v>0700  7401</v>
          </cell>
        </row>
        <row r="3824">
          <cell r="A3824" t="str">
            <v>0700  7500</v>
          </cell>
        </row>
        <row r="3825">
          <cell r="A3825" t="str">
            <v>0700  7600</v>
          </cell>
        </row>
        <row r="3826">
          <cell r="A3826" t="str">
            <v>0700  7700</v>
          </cell>
        </row>
        <row r="3827">
          <cell r="A3827" t="str">
            <v>0700  7800</v>
          </cell>
        </row>
        <row r="3828">
          <cell r="A3828" t="str">
            <v>0700  8101</v>
          </cell>
        </row>
        <row r="3829">
          <cell r="A3829" t="str">
            <v>0700  8102</v>
          </cell>
        </row>
        <row r="3830">
          <cell r="A3830" t="str">
            <v>0700  8103</v>
          </cell>
        </row>
        <row r="3831">
          <cell r="A3831" t="str">
            <v>0700  8104</v>
          </cell>
        </row>
        <row r="3832">
          <cell r="A3832" t="str">
            <v>0700  8105</v>
          </cell>
        </row>
        <row r="3833">
          <cell r="A3833" t="str">
            <v>0700  8106</v>
          </cell>
        </row>
        <row r="3834">
          <cell r="A3834" t="str">
            <v>0700  8107</v>
          </cell>
        </row>
        <row r="3835">
          <cell r="A3835" t="str">
            <v>0700  8108</v>
          </cell>
        </row>
        <row r="3836">
          <cell r="A3836" t="str">
            <v>0700  8111</v>
          </cell>
        </row>
        <row r="3837">
          <cell r="A3837" t="str">
            <v>0700  8113</v>
          </cell>
        </row>
        <row r="3838">
          <cell r="A3838" t="str">
            <v>0700  8115</v>
          </cell>
        </row>
        <row r="3839">
          <cell r="A3839" t="str">
            <v>0700  8116</v>
          </cell>
        </row>
        <row r="3840">
          <cell r="A3840" t="str">
            <v>0700  8132</v>
          </cell>
        </row>
        <row r="3841">
          <cell r="A3841" t="str">
            <v>0700  8133</v>
          </cell>
        </row>
        <row r="3842">
          <cell r="A3842" t="str">
            <v>0700  8134</v>
          </cell>
        </row>
        <row r="3843">
          <cell r="A3843" t="str">
            <v>0700  8135</v>
          </cell>
        </row>
        <row r="3844">
          <cell r="A3844" t="str">
            <v>0700  8136</v>
          </cell>
        </row>
        <row r="3845">
          <cell r="A3845" t="str">
            <v>0700  8216</v>
          </cell>
        </row>
        <row r="3846">
          <cell r="A3846" t="str">
            <v>0700  8221</v>
          </cell>
        </row>
        <row r="3847">
          <cell r="A3847" t="str">
            <v>0700  8236</v>
          </cell>
        </row>
        <row r="3848">
          <cell r="A3848" t="str">
            <v>0700  8400</v>
          </cell>
        </row>
        <row r="3849">
          <cell r="A3849" t="str">
            <v>0700  8500</v>
          </cell>
        </row>
        <row r="3850">
          <cell r="A3850" t="str">
            <v>0700  8600</v>
          </cell>
        </row>
        <row r="3851">
          <cell r="A3851" t="str">
            <v>0700  8700</v>
          </cell>
        </row>
        <row r="3852">
          <cell r="A3852" t="str">
            <v>0700  8800</v>
          </cell>
        </row>
        <row r="3853">
          <cell r="A3853" t="str">
            <v>0700  9101</v>
          </cell>
        </row>
        <row r="3854">
          <cell r="A3854" t="str">
            <v>0700  9102</v>
          </cell>
        </row>
        <row r="3855">
          <cell r="A3855" t="str">
            <v>0700  9103</v>
          </cell>
        </row>
        <row r="3856">
          <cell r="A3856" t="str">
            <v>0700  9104</v>
          </cell>
        </row>
        <row r="3857">
          <cell r="A3857" t="str">
            <v>0700  9105</v>
          </cell>
        </row>
        <row r="3858">
          <cell r="A3858" t="str">
            <v>0700  9106</v>
          </cell>
        </row>
        <row r="3859">
          <cell r="A3859" t="str">
            <v>0700  9107</v>
          </cell>
        </row>
        <row r="3860">
          <cell r="A3860" t="str">
            <v>0700  9108</v>
          </cell>
        </row>
        <row r="3861">
          <cell r="A3861" t="str">
            <v>0700  9117</v>
          </cell>
        </row>
        <row r="3862">
          <cell r="A3862" t="str">
            <v>0700  9137</v>
          </cell>
        </row>
        <row r="3863">
          <cell r="A3863" t="str">
            <v>0700  9400</v>
          </cell>
        </row>
        <row r="3864">
          <cell r="A3864" t="str">
            <v>0700  9500</v>
          </cell>
        </row>
        <row r="3865">
          <cell r="A3865" t="str">
            <v>0700  9600</v>
          </cell>
        </row>
        <row r="3866">
          <cell r="A3866" t="str">
            <v>0700  9700</v>
          </cell>
        </row>
        <row r="3867">
          <cell r="A3867" t="str">
            <v>0700  9800</v>
          </cell>
        </row>
        <row r="3868">
          <cell r="A3868" t="str">
            <v>0700 10115</v>
          </cell>
        </row>
        <row r="3869">
          <cell r="A3869" t="str">
            <v>0700 10116</v>
          </cell>
        </row>
        <row r="3870">
          <cell r="A3870" t="str">
            <v>0700 10121</v>
          </cell>
        </row>
        <row r="3871">
          <cell r="A3871" t="str">
            <v>0700 10122</v>
          </cell>
        </row>
        <row r="3872">
          <cell r="A3872" t="str">
            <v>0700 10123</v>
          </cell>
        </row>
        <row r="3873">
          <cell r="A3873" t="str">
            <v>0700 10124</v>
          </cell>
        </row>
        <row r="3874">
          <cell r="A3874" t="str">
            <v>0700 10130</v>
          </cell>
        </row>
        <row r="3875">
          <cell r="A3875" t="str">
            <v>0700 10140</v>
          </cell>
        </row>
        <row r="3876">
          <cell r="A3876" t="str">
            <v>0700 10400</v>
          </cell>
        </row>
        <row r="3877">
          <cell r="A3877" t="str">
            <v>0700 10600</v>
          </cell>
        </row>
        <row r="3878">
          <cell r="A3878" t="str">
            <v>0700 11111</v>
          </cell>
        </row>
        <row r="3879">
          <cell r="A3879" t="str">
            <v>0700 11112</v>
          </cell>
        </row>
        <row r="3880">
          <cell r="A3880" t="str">
            <v>0700 11113</v>
          </cell>
        </row>
        <row r="3881">
          <cell r="A3881" t="str">
            <v>0700 11121</v>
          </cell>
        </row>
        <row r="3882">
          <cell r="A3882" t="str">
            <v>0700 11122</v>
          </cell>
        </row>
        <row r="3883">
          <cell r="A3883" t="str">
            <v>0700 11123</v>
          </cell>
        </row>
        <row r="3884">
          <cell r="A3884" t="str">
            <v>0700 11131</v>
          </cell>
        </row>
        <row r="3885">
          <cell r="A3885" t="str">
            <v>0700 11132</v>
          </cell>
        </row>
        <row r="3886">
          <cell r="A3886" t="str">
            <v>0700 11141</v>
          </cell>
        </row>
        <row r="3887">
          <cell r="A3887" t="str">
            <v>0700 11142</v>
          </cell>
        </row>
        <row r="3888">
          <cell r="A3888" t="str">
            <v>0700 11151</v>
          </cell>
        </row>
        <row r="3889">
          <cell r="A3889" t="str">
            <v>0700 11152</v>
          </cell>
        </row>
        <row r="3890">
          <cell r="A3890" t="str">
            <v>0700 11161</v>
          </cell>
        </row>
        <row r="3891">
          <cell r="A3891" t="str">
            <v>0700 11162</v>
          </cell>
        </row>
        <row r="3892">
          <cell r="A3892" t="str">
            <v>0700 11222</v>
          </cell>
        </row>
        <row r="3893">
          <cell r="A3893" t="str">
            <v>0700 11231</v>
          </cell>
        </row>
        <row r="3894">
          <cell r="A3894" t="str">
            <v>0700 11241</v>
          </cell>
        </row>
        <row r="3895">
          <cell r="A3895" t="str">
            <v>0700 11251</v>
          </cell>
        </row>
        <row r="3896">
          <cell r="A3896" t="str">
            <v>0700 11261</v>
          </cell>
        </row>
        <row r="3897">
          <cell r="A3897" t="str">
            <v>0700 11262</v>
          </cell>
        </row>
        <row r="3898">
          <cell r="A3898" t="str">
            <v>0700 11263</v>
          </cell>
        </row>
        <row r="3899">
          <cell r="A3899" t="str">
            <v>0700 11321</v>
          </cell>
        </row>
        <row r="3900">
          <cell r="A3900" t="str">
            <v>0700 11391</v>
          </cell>
        </row>
        <row r="3901">
          <cell r="A3901" t="str">
            <v>0700 11431</v>
          </cell>
        </row>
        <row r="3902">
          <cell r="A3902" t="str">
            <v>0700 11432</v>
          </cell>
        </row>
        <row r="3903">
          <cell r="A3903" t="str">
            <v>0700 11433</v>
          </cell>
        </row>
        <row r="3904">
          <cell r="A3904" t="str">
            <v>0700 11441</v>
          </cell>
        </row>
        <row r="3905">
          <cell r="A3905" t="str">
            <v>0700 11442</v>
          </cell>
        </row>
        <row r="3906">
          <cell r="A3906" t="str">
            <v>0700 11443</v>
          </cell>
        </row>
        <row r="3907">
          <cell r="A3907" t="str">
            <v>0700 11500</v>
          </cell>
        </row>
        <row r="3908">
          <cell r="A3908" t="str">
            <v>0700 11600</v>
          </cell>
        </row>
        <row r="3909">
          <cell r="A3909" t="str">
            <v>0700 11700</v>
          </cell>
        </row>
        <row r="3910">
          <cell r="A3910" t="str">
            <v>0700 11800</v>
          </cell>
        </row>
        <row r="3911">
          <cell r="A3911" t="str">
            <v>0700 11900</v>
          </cell>
        </row>
        <row r="3912">
          <cell r="A3912" t="str">
            <v>0700 12 11</v>
          </cell>
        </row>
        <row r="3913">
          <cell r="A3913" t="str">
            <v>0700 12 12</v>
          </cell>
        </row>
        <row r="3914">
          <cell r="A3914" t="str">
            <v>0700 12 21</v>
          </cell>
        </row>
        <row r="3915">
          <cell r="A3915" t="str">
            <v>0700 12 22</v>
          </cell>
        </row>
        <row r="3916">
          <cell r="A3916" t="str">
            <v>0700 12 31</v>
          </cell>
        </row>
        <row r="3917">
          <cell r="A3917" t="str">
            <v>0700 12 32</v>
          </cell>
        </row>
        <row r="3918">
          <cell r="A3918" t="str">
            <v>0700 12 50</v>
          </cell>
        </row>
        <row r="3919">
          <cell r="A3919" t="str">
            <v>0700 12 60</v>
          </cell>
        </row>
        <row r="3920">
          <cell r="A3920" t="str">
            <v>0700 12 71</v>
          </cell>
        </row>
        <row r="3921">
          <cell r="A3921" t="str">
            <v>0700 13 10</v>
          </cell>
        </row>
        <row r="3922">
          <cell r="A3922" t="str">
            <v>0700 13 12</v>
          </cell>
        </row>
        <row r="3923">
          <cell r="A3923" t="str">
            <v>0700 13 15</v>
          </cell>
        </row>
        <row r="3924">
          <cell r="A3924" t="str">
            <v>0700 20 11</v>
          </cell>
        </row>
        <row r="3925">
          <cell r="A3925" t="str">
            <v>0700 20 12</v>
          </cell>
        </row>
        <row r="3926">
          <cell r="A3926" t="str">
            <v>0700 20 13</v>
          </cell>
        </row>
        <row r="3927">
          <cell r="A3927" t="str">
            <v>0700 20 14</v>
          </cell>
        </row>
        <row r="3928">
          <cell r="A3928" t="str">
            <v>0700 20 15</v>
          </cell>
        </row>
        <row r="3929">
          <cell r="A3929" t="str">
            <v>0700 20 18</v>
          </cell>
        </row>
        <row r="3930">
          <cell r="A3930" t="str">
            <v>0700 20 19</v>
          </cell>
        </row>
        <row r="3931">
          <cell r="A3931" t="str">
            <v>0700 20 21</v>
          </cell>
        </row>
        <row r="3932">
          <cell r="A3932" t="str">
            <v>0700 20 22</v>
          </cell>
        </row>
        <row r="3933">
          <cell r="A3933" t="str">
            <v>0700 20 24</v>
          </cell>
        </row>
        <row r="3934">
          <cell r="A3934" t="str">
            <v>0700 20 25</v>
          </cell>
        </row>
        <row r="3935">
          <cell r="A3935" t="str">
            <v>0700 20 31</v>
          </cell>
        </row>
        <row r="3936">
          <cell r="A3936" t="str">
            <v>0700 20 32</v>
          </cell>
        </row>
        <row r="3937">
          <cell r="A3937" t="str">
            <v>0700 20 40</v>
          </cell>
        </row>
        <row r="3938">
          <cell r="A3938" t="str">
            <v>0700 20 51</v>
          </cell>
        </row>
        <row r="3939">
          <cell r="A3939" t="str">
            <v>0700 20 52</v>
          </cell>
        </row>
        <row r="3940">
          <cell r="A3940" t="str">
            <v>0700 20 60</v>
          </cell>
        </row>
        <row r="3941">
          <cell r="A3941" t="str">
            <v>0700 20 75</v>
          </cell>
        </row>
        <row r="3942">
          <cell r="A3942" t="str">
            <v>0700 21 11</v>
          </cell>
        </row>
        <row r="3943">
          <cell r="A3943" t="str">
            <v>0700 21 12</v>
          </cell>
        </row>
        <row r="3944">
          <cell r="A3944" t="str">
            <v>0700 21 13</v>
          </cell>
        </row>
        <row r="3945">
          <cell r="A3945" t="str">
            <v>0700 21 14</v>
          </cell>
        </row>
        <row r="3946">
          <cell r="A3946" t="str">
            <v>0700 21 15</v>
          </cell>
        </row>
        <row r="3947">
          <cell r="A3947" t="str">
            <v>0700 21 16</v>
          </cell>
        </row>
        <row r="3948">
          <cell r="A3948" t="str">
            <v>0700 21 17</v>
          </cell>
        </row>
        <row r="3949">
          <cell r="A3949" t="str">
            <v>0700 21 31</v>
          </cell>
        </row>
        <row r="3950">
          <cell r="A3950" t="str">
            <v>0700 21 32</v>
          </cell>
        </row>
        <row r="3951">
          <cell r="A3951" t="str">
            <v>0700 21 33</v>
          </cell>
        </row>
        <row r="3952">
          <cell r="A3952" t="str">
            <v>0700 21 34</v>
          </cell>
        </row>
        <row r="3953">
          <cell r="A3953" t="str">
            <v>0700 21 35</v>
          </cell>
        </row>
        <row r="3954">
          <cell r="A3954" t="str">
            <v>0700 21 36</v>
          </cell>
        </row>
        <row r="3955">
          <cell r="A3955" t="str">
            <v>0700 21 37</v>
          </cell>
        </row>
        <row r="3956">
          <cell r="A3956" t="str">
            <v>0700 21 40</v>
          </cell>
        </row>
        <row r="3957">
          <cell r="A3957" t="str">
            <v>0700 21 60</v>
          </cell>
        </row>
        <row r="3958">
          <cell r="A3958" t="str">
            <v>0700 22111</v>
          </cell>
        </row>
        <row r="3959">
          <cell r="A3959" t="str">
            <v>0700 22121</v>
          </cell>
        </row>
        <row r="3960">
          <cell r="A3960" t="str">
            <v>0700 22122</v>
          </cell>
        </row>
        <row r="3961">
          <cell r="A3961" t="str">
            <v>0700 22123</v>
          </cell>
        </row>
        <row r="3962">
          <cell r="A3962" t="str">
            <v>0700 22124</v>
          </cell>
        </row>
        <row r="3963">
          <cell r="A3963" t="str">
            <v>0700 22131</v>
          </cell>
        </row>
        <row r="3964">
          <cell r="A3964" t="str">
            <v>0700 22132</v>
          </cell>
        </row>
        <row r="3965">
          <cell r="A3965" t="str">
            <v>0700 22133</v>
          </cell>
        </row>
        <row r="3966">
          <cell r="A3966" t="str">
            <v>0700 22134</v>
          </cell>
        </row>
        <row r="3967">
          <cell r="A3967" t="str">
            <v>0700 22141</v>
          </cell>
        </row>
        <row r="3968">
          <cell r="A3968" t="str">
            <v>0700 22142</v>
          </cell>
        </row>
        <row r="3969">
          <cell r="A3969" t="str">
            <v>0700 22143</v>
          </cell>
        </row>
        <row r="3970">
          <cell r="A3970" t="str">
            <v>0700 22144</v>
          </cell>
        </row>
        <row r="3971">
          <cell r="A3971" t="str">
            <v>0700 22151</v>
          </cell>
        </row>
        <row r="3972">
          <cell r="A3972" t="str">
            <v>0700 22152</v>
          </cell>
        </row>
        <row r="3973">
          <cell r="A3973" t="str">
            <v>0700 22153</v>
          </cell>
        </row>
        <row r="3974">
          <cell r="A3974" t="str">
            <v>0700 22154</v>
          </cell>
        </row>
        <row r="3975">
          <cell r="A3975" t="str">
            <v>0700 22220</v>
          </cell>
        </row>
        <row r="3976">
          <cell r="A3976" t="str">
            <v>0700 22250</v>
          </cell>
        </row>
        <row r="3977">
          <cell r="A3977" t="str">
            <v>0700 22400</v>
          </cell>
        </row>
        <row r="3978">
          <cell r="A3978" t="str">
            <v>0700 22500</v>
          </cell>
        </row>
        <row r="3979">
          <cell r="A3979" t="str">
            <v>0700 22600</v>
          </cell>
        </row>
        <row r="3980">
          <cell r="A3980" t="str">
            <v>0700 23111</v>
          </cell>
        </row>
        <row r="3981">
          <cell r="A3981" t="str">
            <v>0700 23112</v>
          </cell>
        </row>
        <row r="3982">
          <cell r="A3982" t="str">
            <v>0700 23113</v>
          </cell>
        </row>
        <row r="3983">
          <cell r="A3983" t="str">
            <v>0700 23114</v>
          </cell>
        </row>
        <row r="3984">
          <cell r="A3984" t="str">
            <v>0700 23121</v>
          </cell>
        </row>
        <row r="3985">
          <cell r="A3985" t="str">
            <v>0700 23122</v>
          </cell>
        </row>
        <row r="3986">
          <cell r="A3986" t="str">
            <v>0700 23123</v>
          </cell>
        </row>
        <row r="3987">
          <cell r="A3987" t="str">
            <v>0700 23124</v>
          </cell>
        </row>
        <row r="3988">
          <cell r="A3988" t="str">
            <v>0700 23131</v>
          </cell>
        </row>
        <row r="3989">
          <cell r="A3989" t="str">
            <v>0700 23132</v>
          </cell>
        </row>
        <row r="3990">
          <cell r="A3990" t="str">
            <v>0700 23133</v>
          </cell>
        </row>
        <row r="3991">
          <cell r="A3991" t="str">
            <v>0700 23134</v>
          </cell>
        </row>
        <row r="3992">
          <cell r="A3992" t="str">
            <v>0700 23141</v>
          </cell>
        </row>
        <row r="3993">
          <cell r="A3993" t="str">
            <v>0700 23142</v>
          </cell>
        </row>
        <row r="3994">
          <cell r="A3994" t="str">
            <v>0700 23143</v>
          </cell>
        </row>
        <row r="3995">
          <cell r="A3995" t="str">
            <v>0700 23144</v>
          </cell>
        </row>
        <row r="3996">
          <cell r="A3996" t="str">
            <v>0700 23210</v>
          </cell>
        </row>
        <row r="3997">
          <cell r="A3997" t="str">
            <v>0700 23220</v>
          </cell>
        </row>
        <row r="3998">
          <cell r="A3998" t="str">
            <v>0700 23300</v>
          </cell>
        </row>
        <row r="3999">
          <cell r="A3999" t="str">
            <v>0700 23400</v>
          </cell>
        </row>
        <row r="4000">
          <cell r="A4000" t="str">
            <v>0700 23500</v>
          </cell>
        </row>
        <row r="4001">
          <cell r="A4001" t="str">
            <v>0700 23600</v>
          </cell>
        </row>
        <row r="4002">
          <cell r="A4002" t="str">
            <v>0700 3245</v>
          </cell>
        </row>
        <row r="4003">
          <cell r="A4003" t="str">
            <v>0700 38024</v>
          </cell>
        </row>
        <row r="4004">
          <cell r="A4004" t="str">
            <v>0700 38033</v>
          </cell>
        </row>
        <row r="4005">
          <cell r="A4005" t="str">
            <v>0700 38034</v>
          </cell>
        </row>
        <row r="4006">
          <cell r="A4006" t="str">
            <v>0700 38036</v>
          </cell>
        </row>
        <row r="4007">
          <cell r="A4007" t="str">
            <v>0700 38043</v>
          </cell>
        </row>
        <row r="4008">
          <cell r="A4008" t="str">
            <v>0700 38044</v>
          </cell>
        </row>
        <row r="4009">
          <cell r="A4009" t="str">
            <v>0700 38045</v>
          </cell>
        </row>
        <row r="4010">
          <cell r="A4010" t="str">
            <v>0700 38053</v>
          </cell>
        </row>
        <row r="4011">
          <cell r="A4011" t="str">
            <v>0700 38054</v>
          </cell>
        </row>
        <row r="4012">
          <cell r="A4012" t="str">
            <v>0700 38055</v>
          </cell>
        </row>
        <row r="4013">
          <cell r="A4013" t="str">
            <v>0700 38056</v>
          </cell>
        </row>
        <row r="4014">
          <cell r="A4014" t="str">
            <v>0700 38057</v>
          </cell>
        </row>
        <row r="4015">
          <cell r="A4015" t="str">
            <v>0700 38058</v>
          </cell>
        </row>
        <row r="4016">
          <cell r="A4016" t="str">
            <v>0700 38063</v>
          </cell>
        </row>
        <row r="4017">
          <cell r="A4017" t="str">
            <v>0700 38064</v>
          </cell>
        </row>
        <row r="4018">
          <cell r="A4018" t="str">
            <v>0700 38065</v>
          </cell>
        </row>
        <row r="4019">
          <cell r="A4019" t="str">
            <v>0700 38066</v>
          </cell>
        </row>
        <row r="4020">
          <cell r="A4020" t="str">
            <v>0700 38067</v>
          </cell>
        </row>
        <row r="4021">
          <cell r="A4021" t="str">
            <v>0700 38068</v>
          </cell>
        </row>
        <row r="4022">
          <cell r="A4022" t="str">
            <v>0700 38075</v>
          </cell>
        </row>
        <row r="4023">
          <cell r="A4023" t="str">
            <v>0700 38083</v>
          </cell>
        </row>
        <row r="4024">
          <cell r="A4024" t="str">
            <v>0700 38086</v>
          </cell>
        </row>
        <row r="4025">
          <cell r="A4025" t="str">
            <v>0700 38094</v>
          </cell>
        </row>
        <row r="4026">
          <cell r="A4026" t="str">
            <v>0700 38097</v>
          </cell>
        </row>
        <row r="4027">
          <cell r="A4027" t="str">
            <v>0700 38107</v>
          </cell>
        </row>
        <row r="4028">
          <cell r="A4028" t="str">
            <v>0700 39 22</v>
          </cell>
        </row>
        <row r="4029">
          <cell r="A4029" t="str">
            <v>0700 39 23</v>
          </cell>
        </row>
        <row r="4030">
          <cell r="A4030" t="str">
            <v>0700 39 24</v>
          </cell>
        </row>
        <row r="4031">
          <cell r="A4031" t="str">
            <v>0700 39 25</v>
          </cell>
        </row>
        <row r="4032">
          <cell r="A4032" t="str">
            <v>0700 39 26</v>
          </cell>
        </row>
        <row r="4033">
          <cell r="A4033" t="str">
            <v>0700 39 27</v>
          </cell>
        </row>
        <row r="4034">
          <cell r="A4034" t="str">
            <v>0700 39 33</v>
          </cell>
        </row>
        <row r="4035">
          <cell r="A4035" t="str">
            <v>0700 39 34</v>
          </cell>
        </row>
        <row r="4036">
          <cell r="A4036" t="str">
            <v>0700 39 35</v>
          </cell>
        </row>
        <row r="4037">
          <cell r="A4037" t="str">
            <v>0700 39 36</v>
          </cell>
        </row>
        <row r="4038">
          <cell r="A4038" t="str">
            <v>0700 39 37</v>
          </cell>
        </row>
        <row r="4039">
          <cell r="A4039" t="str">
            <v>0700 39 43</v>
          </cell>
        </row>
        <row r="4040">
          <cell r="A4040" t="str">
            <v>0700 39 44</v>
          </cell>
        </row>
        <row r="4041">
          <cell r="A4041" t="str">
            <v>0700 39 46</v>
          </cell>
        </row>
        <row r="4042">
          <cell r="A4042" t="str">
            <v>0700 39 47</v>
          </cell>
        </row>
        <row r="4043">
          <cell r="A4043" t="str">
            <v>0700 39 56</v>
          </cell>
        </row>
        <row r="4044">
          <cell r="A4044" t="str">
            <v>0700 39 57</v>
          </cell>
        </row>
        <row r="4045">
          <cell r="A4045" t="str">
            <v>0700 39 67</v>
          </cell>
        </row>
        <row r="4046">
          <cell r="A4046" t="str">
            <v>0700 39 74</v>
          </cell>
        </row>
        <row r="4047">
          <cell r="A4047" t="str">
            <v>0700 40  1</v>
          </cell>
        </row>
        <row r="4048">
          <cell r="A4048" t="str">
            <v>0700 40  2</v>
          </cell>
        </row>
        <row r="4049">
          <cell r="A4049" t="str">
            <v>0700 41 11</v>
          </cell>
        </row>
        <row r="4050">
          <cell r="A4050" t="str">
            <v>0700 44057</v>
          </cell>
        </row>
        <row r="4051">
          <cell r="A4051" t="str">
            <v>0700 44058</v>
          </cell>
        </row>
        <row r="4052">
          <cell r="A4052" t="str">
            <v>0700 46 11</v>
          </cell>
        </row>
        <row r="4053">
          <cell r="A4053" t="str">
            <v>0700 46 12</v>
          </cell>
        </row>
        <row r="4054">
          <cell r="A4054" t="str">
            <v>0700 46 13</v>
          </cell>
        </row>
        <row r="4055">
          <cell r="A4055" t="str">
            <v>0700 46 14</v>
          </cell>
        </row>
        <row r="4056">
          <cell r="A4056" t="str">
            <v>0700 46 15</v>
          </cell>
        </row>
        <row r="4057">
          <cell r="A4057" t="str">
            <v>0700 46 16</v>
          </cell>
        </row>
        <row r="4058">
          <cell r="A4058" t="str">
            <v>0700 46 21</v>
          </cell>
        </row>
        <row r="4059">
          <cell r="A4059" t="str">
            <v>0700 46 22</v>
          </cell>
        </row>
        <row r="4060">
          <cell r="A4060" t="str">
            <v>0700 46 25</v>
          </cell>
        </row>
        <row r="4061">
          <cell r="A4061" t="str">
            <v>0700 46 26</v>
          </cell>
        </row>
        <row r="4062">
          <cell r="A4062" t="str">
            <v>0700 48 12</v>
          </cell>
        </row>
        <row r="4063">
          <cell r="A4063" t="str">
            <v>0700 48 13</v>
          </cell>
        </row>
        <row r="4064">
          <cell r="A4064" t="str">
            <v>0700 48 14</v>
          </cell>
        </row>
        <row r="4065">
          <cell r="A4065" t="str">
            <v>0700 48 15</v>
          </cell>
        </row>
        <row r="4066">
          <cell r="A4066" t="str">
            <v>0700 48 16</v>
          </cell>
        </row>
        <row r="4067">
          <cell r="A4067" t="str">
            <v>0700 48 17</v>
          </cell>
        </row>
        <row r="4068">
          <cell r="A4068" t="str">
            <v>0700 48 18</v>
          </cell>
        </row>
        <row r="4069">
          <cell r="A4069" t="str">
            <v>0700 48 19</v>
          </cell>
        </row>
        <row r="4070">
          <cell r="A4070" t="str">
            <v>0700 48 22</v>
          </cell>
        </row>
        <row r="4071">
          <cell r="A4071" t="str">
            <v>0700 48 28</v>
          </cell>
        </row>
        <row r="4072">
          <cell r="A4072" t="str">
            <v>0700 48 29</v>
          </cell>
        </row>
        <row r="4073">
          <cell r="A4073" t="str">
            <v>0700 48 32</v>
          </cell>
        </row>
        <row r="4074">
          <cell r="A4074" t="str">
            <v>0700 48 33</v>
          </cell>
        </row>
        <row r="4075">
          <cell r="A4075" t="str">
            <v>0700 48 34</v>
          </cell>
        </row>
        <row r="4076">
          <cell r="A4076" t="str">
            <v>0700 48 35</v>
          </cell>
        </row>
        <row r="4077">
          <cell r="A4077" t="str">
            <v>0700 48 38</v>
          </cell>
        </row>
        <row r="4078">
          <cell r="A4078" t="str">
            <v>0700 48 39</v>
          </cell>
        </row>
        <row r="4079">
          <cell r="A4079" t="str">
            <v>0700 48 42</v>
          </cell>
        </row>
        <row r="4080">
          <cell r="A4080" t="str">
            <v>0700 48 43</v>
          </cell>
        </row>
        <row r="4081">
          <cell r="A4081" t="str">
            <v>0700 48 44</v>
          </cell>
        </row>
        <row r="4082">
          <cell r="A4082" t="str">
            <v>0700 48 45</v>
          </cell>
        </row>
        <row r="4083">
          <cell r="A4083" t="str">
            <v>0700 48 46</v>
          </cell>
        </row>
        <row r="4084">
          <cell r="A4084" t="str">
            <v>0700 48 47</v>
          </cell>
        </row>
        <row r="4085">
          <cell r="A4085" t="str">
            <v>0700 48 48</v>
          </cell>
        </row>
        <row r="4086">
          <cell r="A4086" t="str">
            <v>0700 48 49</v>
          </cell>
        </row>
        <row r="4087">
          <cell r="A4087" t="str">
            <v>0700 48 52</v>
          </cell>
        </row>
        <row r="4088">
          <cell r="A4088" t="str">
            <v>0700 48 53</v>
          </cell>
        </row>
        <row r="4089">
          <cell r="A4089" t="str">
            <v>0700 48 54</v>
          </cell>
        </row>
        <row r="4090">
          <cell r="A4090" t="str">
            <v>0700 48 55</v>
          </cell>
        </row>
        <row r="4091">
          <cell r="A4091" t="str">
            <v>0700 48 56</v>
          </cell>
        </row>
        <row r="4092">
          <cell r="A4092" t="str">
            <v>0700 48 57</v>
          </cell>
        </row>
        <row r="4093">
          <cell r="A4093" t="str">
            <v>0700 48 58</v>
          </cell>
        </row>
        <row r="4094">
          <cell r="A4094" t="str">
            <v>0700 48 59</v>
          </cell>
        </row>
        <row r="4095">
          <cell r="A4095" t="str">
            <v>0700 48 60</v>
          </cell>
        </row>
        <row r="4096">
          <cell r="A4096" t="str">
            <v>0700 70</v>
          </cell>
        </row>
        <row r="4097">
          <cell r="A4097" t="str">
            <v>0700 82</v>
          </cell>
        </row>
        <row r="4098">
          <cell r="A4098" t="str">
            <v>0700 83</v>
          </cell>
        </row>
        <row r="4099">
          <cell r="A4099" t="str">
            <v>0700 89111</v>
          </cell>
        </row>
        <row r="4100">
          <cell r="A4100" t="str">
            <v>0700 89113</v>
          </cell>
        </row>
        <row r="4101">
          <cell r="A4101" t="str">
            <v>0700 89121</v>
          </cell>
        </row>
        <row r="4102">
          <cell r="A4102" t="str">
            <v>0700 89123</v>
          </cell>
        </row>
        <row r="4103">
          <cell r="A4103" t="str">
            <v>0700 89131</v>
          </cell>
        </row>
        <row r="4104">
          <cell r="A4104" t="str">
            <v>0700 89141</v>
          </cell>
        </row>
        <row r="4105">
          <cell r="A4105" t="str">
            <v>0700 89143</v>
          </cell>
        </row>
        <row r="4106">
          <cell r="A4106" t="str">
            <v>0700 89343</v>
          </cell>
        </row>
        <row r="4107">
          <cell r="A4107" t="str">
            <v>0700 89420</v>
          </cell>
        </row>
        <row r="4108">
          <cell r="A4108" t="str">
            <v>0700 89800</v>
          </cell>
        </row>
        <row r="4109">
          <cell r="A4109" t="str">
            <v>0700 89900</v>
          </cell>
        </row>
        <row r="4110">
          <cell r="A4110" t="str">
            <v>0700 90 11</v>
          </cell>
        </row>
        <row r="4111">
          <cell r="A4111" t="str">
            <v>0700 90 12</v>
          </cell>
        </row>
        <row r="4112">
          <cell r="A4112" t="str">
            <v>0700 90 13</v>
          </cell>
        </row>
        <row r="4113">
          <cell r="A4113" t="str">
            <v>0700 90 14</v>
          </cell>
        </row>
        <row r="4114">
          <cell r="A4114" t="str">
            <v>0700 90 21</v>
          </cell>
        </row>
        <row r="4115">
          <cell r="A4115" t="str">
            <v>0700 90 31</v>
          </cell>
        </row>
        <row r="4116">
          <cell r="A4116" t="str">
            <v>0700 90 32</v>
          </cell>
        </row>
        <row r="4117">
          <cell r="A4117" t="str">
            <v>0700 90 33</v>
          </cell>
        </row>
        <row r="4118">
          <cell r="A4118" t="str">
            <v>0700 90 34</v>
          </cell>
        </row>
        <row r="4119">
          <cell r="A4119" t="str">
            <v>0700 90 41</v>
          </cell>
        </row>
        <row r="4120">
          <cell r="A4120" t="str">
            <v>0700 90 51</v>
          </cell>
        </row>
        <row r="4121">
          <cell r="A4121" t="str">
            <v>0700 90 71</v>
          </cell>
        </row>
        <row r="4122">
          <cell r="A4122" t="str">
            <v>0700 90 72</v>
          </cell>
        </row>
        <row r="4123">
          <cell r="A4123" t="str">
            <v>0701  1810</v>
          </cell>
        </row>
        <row r="4124">
          <cell r="A4124" t="str">
            <v>0701 11111</v>
          </cell>
        </row>
        <row r="4125">
          <cell r="A4125" t="str">
            <v>0701 11112</v>
          </cell>
        </row>
        <row r="4126">
          <cell r="A4126" t="str">
            <v>0701 11121</v>
          </cell>
        </row>
        <row r="4127">
          <cell r="A4127" t="str">
            <v>0701 11211</v>
          </cell>
        </row>
        <row r="4128">
          <cell r="A4128" t="str">
            <v>0701 11212</v>
          </cell>
        </row>
        <row r="4129">
          <cell r="A4129" t="str">
            <v>0701 11221</v>
          </cell>
        </row>
        <row r="4130">
          <cell r="A4130" t="str">
            <v>0701 15111</v>
          </cell>
        </row>
        <row r="4131">
          <cell r="A4131" t="str">
            <v>0701 15112</v>
          </cell>
        </row>
        <row r="4132">
          <cell r="A4132" t="str">
            <v>0701 15121</v>
          </cell>
        </row>
        <row r="4133">
          <cell r="A4133" t="str">
            <v>0701 15211</v>
          </cell>
        </row>
        <row r="4134">
          <cell r="A4134" t="str">
            <v>0701 15212</v>
          </cell>
        </row>
        <row r="4135">
          <cell r="A4135" t="str">
            <v>0701 15221</v>
          </cell>
        </row>
        <row r="4136">
          <cell r="A4136" t="str">
            <v>0701 16111</v>
          </cell>
        </row>
        <row r="4137">
          <cell r="A4137" t="str">
            <v>0701 16112</v>
          </cell>
        </row>
        <row r="4138">
          <cell r="A4138" t="str">
            <v>0701 16121</v>
          </cell>
        </row>
        <row r="4139">
          <cell r="A4139" t="str">
            <v>0701 16211</v>
          </cell>
        </row>
        <row r="4140">
          <cell r="A4140" t="str">
            <v>0701 16212</v>
          </cell>
        </row>
        <row r="4141">
          <cell r="A4141" t="str">
            <v>0701 16221</v>
          </cell>
        </row>
        <row r="4142">
          <cell r="A4142" t="str">
            <v>0701 17101</v>
          </cell>
        </row>
        <row r="4143">
          <cell r="A4143" t="str">
            <v>0701 17111</v>
          </cell>
        </row>
        <row r="4144">
          <cell r="A4144" t="str">
            <v>0701 17201</v>
          </cell>
        </row>
        <row r="4145">
          <cell r="A4145" t="str">
            <v>0701 17211</v>
          </cell>
        </row>
        <row r="4146">
          <cell r="A4146" t="str">
            <v>0701 17221</v>
          </cell>
        </row>
        <row r="4147">
          <cell r="A4147" t="str">
            <v>0701 18101</v>
          </cell>
        </row>
        <row r="4148">
          <cell r="A4148" t="str">
            <v>0701 18201</v>
          </cell>
        </row>
        <row r="4149">
          <cell r="A4149" t="str">
            <v>0701 18221</v>
          </cell>
        </row>
        <row r="4150">
          <cell r="A4150" t="str">
            <v>0701 19</v>
          </cell>
        </row>
        <row r="4151">
          <cell r="A4151" t="str">
            <v>0702 11111</v>
          </cell>
        </row>
        <row r="4152">
          <cell r="A4152" t="str">
            <v>0702 11121</v>
          </cell>
        </row>
        <row r="4153">
          <cell r="A4153" t="str">
            <v>0702 11211</v>
          </cell>
        </row>
        <row r="4154">
          <cell r="A4154" t="str">
            <v>0702 11221</v>
          </cell>
        </row>
        <row r="4155">
          <cell r="A4155" t="str">
            <v>0702 12111</v>
          </cell>
        </row>
        <row r="4156">
          <cell r="A4156" t="str">
            <v>0702 12121</v>
          </cell>
        </row>
        <row r="4157">
          <cell r="A4157" t="str">
            <v>0702 12211</v>
          </cell>
        </row>
        <row r="4158">
          <cell r="A4158" t="str">
            <v>0702 12221</v>
          </cell>
        </row>
        <row r="4159">
          <cell r="A4159" t="str">
            <v>0705 10  1</v>
          </cell>
        </row>
        <row r="4160">
          <cell r="A4160" t="str">
            <v>0705 10  2</v>
          </cell>
        </row>
        <row r="4161">
          <cell r="A4161" t="str">
            <v>0705 10  3</v>
          </cell>
        </row>
        <row r="4162">
          <cell r="A4162" t="str">
            <v>0705 10  4</v>
          </cell>
        </row>
        <row r="4163">
          <cell r="A4163" t="str">
            <v>0705 10 11</v>
          </cell>
        </row>
        <row r="4164">
          <cell r="A4164" t="str">
            <v>0705 10 13</v>
          </cell>
        </row>
        <row r="4165">
          <cell r="A4165" t="str">
            <v>0705 11  1</v>
          </cell>
        </row>
        <row r="4166">
          <cell r="A4166" t="str">
            <v>0705 11  2</v>
          </cell>
        </row>
        <row r="4167">
          <cell r="A4167" t="str">
            <v>0705 11  3</v>
          </cell>
        </row>
        <row r="4168">
          <cell r="A4168" t="str">
            <v>0705 11  4</v>
          </cell>
        </row>
        <row r="4169">
          <cell r="A4169" t="str">
            <v>0705 11  5</v>
          </cell>
        </row>
        <row r="4170">
          <cell r="A4170" t="str">
            <v>0705 11 10</v>
          </cell>
        </row>
        <row r="4171">
          <cell r="A4171" t="str">
            <v>0705 11 11</v>
          </cell>
        </row>
        <row r="4172">
          <cell r="A4172" t="str">
            <v>0705 11101</v>
          </cell>
        </row>
        <row r="4173">
          <cell r="A4173" t="str">
            <v>0705 71</v>
          </cell>
        </row>
        <row r="4174">
          <cell r="A4174" t="str">
            <v>0706  3</v>
          </cell>
        </row>
        <row r="4175">
          <cell r="A4175" t="str">
            <v>0709 11101</v>
          </cell>
        </row>
        <row r="4176">
          <cell r="A4176" t="str">
            <v>0709 11111</v>
          </cell>
        </row>
        <row r="4177">
          <cell r="A4177" t="str">
            <v>0709 11112</v>
          </cell>
        </row>
        <row r="4178">
          <cell r="A4178" t="str">
            <v>0709 11122</v>
          </cell>
        </row>
        <row r="4179">
          <cell r="A4179" t="str">
            <v>0709 11123</v>
          </cell>
        </row>
        <row r="4180">
          <cell r="A4180" t="str">
            <v>0709 11124</v>
          </cell>
        </row>
        <row r="4181">
          <cell r="A4181" t="str">
            <v>0709 11125</v>
          </cell>
        </row>
        <row r="4182">
          <cell r="A4182" t="str">
            <v>0709 11131</v>
          </cell>
        </row>
        <row r="4183">
          <cell r="A4183" t="str">
            <v>0709 11151</v>
          </cell>
        </row>
        <row r="4184">
          <cell r="A4184" t="str">
            <v>0709 11201</v>
          </cell>
        </row>
        <row r="4185">
          <cell r="A4185" t="str">
            <v>0709 11211</v>
          </cell>
        </row>
        <row r="4186">
          <cell r="A4186" t="str">
            <v>0709 11222</v>
          </cell>
        </row>
        <row r="4187">
          <cell r="A4187" t="str">
            <v>0709 11224</v>
          </cell>
        </row>
        <row r="4188">
          <cell r="A4188" t="str">
            <v>0709 11251</v>
          </cell>
        </row>
        <row r="4189">
          <cell r="A4189" t="str">
            <v>0710  6</v>
          </cell>
        </row>
        <row r="4190">
          <cell r="A4190" t="str">
            <v>0710  7</v>
          </cell>
        </row>
        <row r="4191">
          <cell r="A4191" t="str">
            <v>0710 11101</v>
          </cell>
        </row>
        <row r="4192">
          <cell r="A4192" t="str">
            <v>0710 11102</v>
          </cell>
        </row>
        <row r="4193">
          <cell r="A4193" t="str">
            <v>0710 11103</v>
          </cell>
        </row>
        <row r="4194">
          <cell r="A4194" t="str">
            <v>0710 11111</v>
          </cell>
        </row>
        <row r="4195">
          <cell r="A4195" t="str">
            <v>0710 11112</v>
          </cell>
        </row>
        <row r="4196">
          <cell r="A4196" t="str">
            <v>0710 11122</v>
          </cell>
        </row>
        <row r="4197">
          <cell r="A4197" t="str">
            <v>0710 11123</v>
          </cell>
        </row>
        <row r="4198">
          <cell r="A4198" t="str">
            <v>0710 11124</v>
          </cell>
        </row>
        <row r="4199">
          <cell r="A4199" t="str">
            <v>0710 11125</v>
          </cell>
        </row>
        <row r="4200">
          <cell r="A4200" t="str">
            <v>0710 11131</v>
          </cell>
        </row>
        <row r="4201">
          <cell r="A4201" t="str">
            <v>0710 11132</v>
          </cell>
        </row>
        <row r="4202">
          <cell r="A4202" t="str">
            <v>0710 11133</v>
          </cell>
        </row>
        <row r="4203">
          <cell r="A4203" t="str">
            <v>0710 11141</v>
          </cell>
        </row>
        <row r="4204">
          <cell r="A4204" t="str">
            <v>0710 11142</v>
          </cell>
        </row>
        <row r="4205">
          <cell r="A4205" t="str">
            <v>0710 11151</v>
          </cell>
        </row>
        <row r="4206">
          <cell r="A4206" t="str">
            <v>0710 11153</v>
          </cell>
        </row>
        <row r="4207">
          <cell r="A4207" t="str">
            <v>0710 11160</v>
          </cell>
        </row>
        <row r="4208">
          <cell r="A4208" t="str">
            <v>0710 11170</v>
          </cell>
        </row>
        <row r="4209">
          <cell r="A4209" t="str">
            <v>0710 11180</v>
          </cell>
        </row>
        <row r="4210">
          <cell r="A4210" t="str">
            <v>0710 11190</v>
          </cell>
        </row>
        <row r="4211">
          <cell r="A4211" t="str">
            <v>0710 11201</v>
          </cell>
        </row>
        <row r="4212">
          <cell r="A4212" t="str">
            <v>0710 11202</v>
          </cell>
        </row>
        <row r="4213">
          <cell r="A4213" t="str">
            <v>0710 11203</v>
          </cell>
        </row>
        <row r="4214">
          <cell r="A4214" t="str">
            <v>0710 11211</v>
          </cell>
        </row>
        <row r="4215">
          <cell r="A4215" t="str">
            <v>0710 11212</v>
          </cell>
        </row>
        <row r="4216">
          <cell r="A4216" t="str">
            <v>0710 11222</v>
          </cell>
        </row>
        <row r="4217">
          <cell r="A4217" t="str">
            <v>0710 11223</v>
          </cell>
        </row>
        <row r="4218">
          <cell r="A4218" t="str">
            <v>0710 11224</v>
          </cell>
        </row>
        <row r="4219">
          <cell r="A4219" t="str">
            <v>0710 11225</v>
          </cell>
        </row>
        <row r="4220">
          <cell r="A4220" t="str">
            <v>0710 11231</v>
          </cell>
        </row>
        <row r="4221">
          <cell r="A4221" t="str">
            <v>0710 11241</v>
          </cell>
        </row>
        <row r="4222">
          <cell r="A4222" t="str">
            <v>0710 11251</v>
          </cell>
        </row>
        <row r="4223">
          <cell r="A4223" t="str">
            <v>0710 11260</v>
          </cell>
        </row>
        <row r="4224">
          <cell r="A4224" t="str">
            <v>0710 11290</v>
          </cell>
        </row>
        <row r="4225">
          <cell r="A4225" t="str">
            <v>0710 11311</v>
          </cell>
        </row>
        <row r="4226">
          <cell r="A4226" t="str">
            <v>0710 11331</v>
          </cell>
        </row>
        <row r="4227">
          <cell r="A4227" t="str">
            <v>0710 11333</v>
          </cell>
        </row>
        <row r="4228">
          <cell r="A4228" t="str">
            <v>0710 11341</v>
          </cell>
        </row>
        <row r="4229">
          <cell r="A4229" t="str">
            <v>0710 11342</v>
          </cell>
        </row>
        <row r="4230">
          <cell r="A4230" t="str">
            <v>0710 11351</v>
          </cell>
        </row>
        <row r="4231">
          <cell r="A4231" t="str">
            <v>0710 11421</v>
          </cell>
        </row>
        <row r="4232">
          <cell r="A4232" t="str">
            <v>0710 11460</v>
          </cell>
        </row>
        <row r="4233">
          <cell r="A4233" t="str">
            <v>0710 12101</v>
          </cell>
        </row>
        <row r="4234">
          <cell r="A4234" t="str">
            <v>0710 12102</v>
          </cell>
        </row>
        <row r="4235">
          <cell r="A4235" t="str">
            <v>0710 12123</v>
          </cell>
        </row>
        <row r="4236">
          <cell r="A4236" t="str">
            <v>0710 12124</v>
          </cell>
        </row>
        <row r="4237">
          <cell r="A4237" t="str">
            <v>0710 12125</v>
          </cell>
        </row>
        <row r="4238">
          <cell r="A4238" t="str">
            <v>0710 12131</v>
          </cell>
        </row>
        <row r="4239">
          <cell r="A4239" t="str">
            <v>0710 12160</v>
          </cell>
        </row>
        <row r="4240">
          <cell r="A4240" t="str">
            <v>0710 12201</v>
          </cell>
        </row>
        <row r="4241">
          <cell r="A4241" t="str">
            <v>0710 12231</v>
          </cell>
        </row>
        <row r="4242">
          <cell r="A4242" t="str">
            <v>0710 12421</v>
          </cell>
        </row>
        <row r="4243">
          <cell r="A4243" t="str">
            <v>0710 17</v>
          </cell>
        </row>
        <row r="4244">
          <cell r="A4244" t="str">
            <v>0710 21</v>
          </cell>
        </row>
        <row r="4245">
          <cell r="A4245" t="str">
            <v>0710 23 61</v>
          </cell>
        </row>
        <row r="4246">
          <cell r="A4246" t="str">
            <v>0710 24 61</v>
          </cell>
        </row>
        <row r="4247">
          <cell r="A4247" t="str">
            <v>0710 25181</v>
          </cell>
        </row>
        <row r="4248">
          <cell r="A4248" t="str">
            <v>0710 25241</v>
          </cell>
        </row>
        <row r="4249">
          <cell r="A4249" t="str">
            <v>0710 26 61</v>
          </cell>
        </row>
        <row r="4250">
          <cell r="A4250" t="str">
            <v>0710 27</v>
          </cell>
        </row>
        <row r="4251">
          <cell r="A4251" t="str">
            <v>0710 30</v>
          </cell>
        </row>
        <row r="4252">
          <cell r="A4252" t="str">
            <v>0710 90</v>
          </cell>
        </row>
        <row r="4253">
          <cell r="A4253" t="str">
            <v>0711 11102</v>
          </cell>
        </row>
        <row r="4254">
          <cell r="A4254" t="str">
            <v>0711 11103</v>
          </cell>
        </row>
        <row r="4255">
          <cell r="A4255" t="str">
            <v>0711 11111</v>
          </cell>
        </row>
        <row r="4256">
          <cell r="A4256" t="str">
            <v>0711 11112</v>
          </cell>
        </row>
        <row r="4257">
          <cell r="A4257" t="str">
            <v>0711 11121</v>
          </cell>
        </row>
        <row r="4258">
          <cell r="A4258" t="str">
            <v>0711 11122</v>
          </cell>
        </row>
        <row r="4259">
          <cell r="A4259" t="str">
            <v>0711 11123</v>
          </cell>
        </row>
        <row r="4260">
          <cell r="A4260" t="str">
            <v>0711 11124</v>
          </cell>
        </row>
        <row r="4261">
          <cell r="A4261" t="str">
            <v>0711 11125</v>
          </cell>
        </row>
        <row r="4262">
          <cell r="A4262" t="str">
            <v>0711 11131</v>
          </cell>
        </row>
        <row r="4263">
          <cell r="A4263" t="str">
            <v>0711 11132</v>
          </cell>
        </row>
        <row r="4264">
          <cell r="A4264" t="str">
            <v>0711 11133</v>
          </cell>
        </row>
        <row r="4265">
          <cell r="A4265" t="str">
            <v>0711 11141</v>
          </cell>
        </row>
        <row r="4266">
          <cell r="A4266" t="str">
            <v>0711 11142</v>
          </cell>
        </row>
        <row r="4267">
          <cell r="A4267" t="str">
            <v>0711 11143</v>
          </cell>
        </row>
        <row r="4268">
          <cell r="A4268" t="str">
            <v>0711 11144</v>
          </cell>
        </row>
        <row r="4269">
          <cell r="A4269" t="str">
            <v>0711 11151</v>
          </cell>
        </row>
        <row r="4270">
          <cell r="A4270" t="str">
            <v>0711 11152</v>
          </cell>
        </row>
        <row r="4271">
          <cell r="A4271" t="str">
            <v>0711 11153</v>
          </cell>
        </row>
        <row r="4272">
          <cell r="A4272" t="str">
            <v>0711 11160</v>
          </cell>
        </row>
        <row r="4273">
          <cell r="A4273" t="str">
            <v>0711 11170</v>
          </cell>
        </row>
        <row r="4274">
          <cell r="A4274" t="str">
            <v>0711 11180</v>
          </cell>
        </row>
        <row r="4275">
          <cell r="A4275" t="str">
            <v>0711 11211</v>
          </cell>
        </row>
        <row r="4276">
          <cell r="A4276" t="str">
            <v>0711 11212</v>
          </cell>
        </row>
        <row r="4277">
          <cell r="A4277" t="str">
            <v>0711 11222</v>
          </cell>
        </row>
        <row r="4278">
          <cell r="A4278" t="str">
            <v>0711 11223</v>
          </cell>
        </row>
        <row r="4279">
          <cell r="A4279" t="str">
            <v>0711 11224</v>
          </cell>
        </row>
        <row r="4280">
          <cell r="A4280" t="str">
            <v>0711 11225</v>
          </cell>
        </row>
        <row r="4281">
          <cell r="A4281" t="str">
            <v>0711 11231</v>
          </cell>
        </row>
        <row r="4282">
          <cell r="A4282" t="str">
            <v>0711 11241</v>
          </cell>
        </row>
        <row r="4283">
          <cell r="A4283" t="str">
            <v>0711 11251</v>
          </cell>
        </row>
        <row r="4284">
          <cell r="A4284" t="str">
            <v>0711 11421</v>
          </cell>
        </row>
        <row r="4285">
          <cell r="A4285" t="str">
            <v>0711 11460</v>
          </cell>
        </row>
        <row r="4286">
          <cell r="A4286" t="str">
            <v>0711 12101</v>
          </cell>
        </row>
        <row r="4287">
          <cell r="A4287" t="str">
            <v>0711 12111</v>
          </cell>
        </row>
        <row r="4288">
          <cell r="A4288" t="str">
            <v>0711 12121</v>
          </cell>
        </row>
        <row r="4289">
          <cell r="A4289" t="str">
            <v>0711 12122</v>
          </cell>
        </row>
        <row r="4290">
          <cell r="A4290" t="str">
            <v>0711 12123</v>
          </cell>
        </row>
        <row r="4291">
          <cell r="A4291" t="str">
            <v>0711 12124</v>
          </cell>
        </row>
        <row r="4292">
          <cell r="A4292" t="str">
            <v>0711 12125</v>
          </cell>
        </row>
        <row r="4293">
          <cell r="A4293" t="str">
            <v>0711 12131</v>
          </cell>
        </row>
        <row r="4294">
          <cell r="A4294" t="str">
            <v>0711 12141</v>
          </cell>
        </row>
        <row r="4295">
          <cell r="A4295" t="str">
            <v>0711 12151</v>
          </cell>
        </row>
        <row r="4296">
          <cell r="A4296" t="str">
            <v>0711 12160</v>
          </cell>
        </row>
        <row r="4297">
          <cell r="A4297" t="str">
            <v>0711 12170</v>
          </cell>
        </row>
        <row r="4298">
          <cell r="A4298" t="str">
            <v>0711 12201</v>
          </cell>
        </row>
        <row r="4299">
          <cell r="A4299" t="str">
            <v>0711 12211</v>
          </cell>
        </row>
        <row r="4300">
          <cell r="A4300" t="str">
            <v>0711 12221</v>
          </cell>
        </row>
        <row r="4301">
          <cell r="A4301" t="str">
            <v>0711 12222</v>
          </cell>
        </row>
        <row r="4302">
          <cell r="A4302" t="str">
            <v>0711 12223</v>
          </cell>
        </row>
        <row r="4303">
          <cell r="A4303" t="str">
            <v>0711 12224</v>
          </cell>
        </row>
        <row r="4304">
          <cell r="A4304" t="str">
            <v>0711 12225</v>
          </cell>
        </row>
        <row r="4305">
          <cell r="A4305" t="str">
            <v>0711 12231</v>
          </cell>
        </row>
        <row r="4306">
          <cell r="A4306" t="str">
            <v>0711 12241</v>
          </cell>
        </row>
        <row r="4307">
          <cell r="A4307" t="str">
            <v>0711 12251</v>
          </cell>
        </row>
        <row r="4308">
          <cell r="A4308" t="str">
            <v>0711 13111</v>
          </cell>
        </row>
        <row r="4309">
          <cell r="A4309" t="str">
            <v>0711 13122</v>
          </cell>
        </row>
        <row r="4310">
          <cell r="A4310" t="str">
            <v>0711 13123</v>
          </cell>
        </row>
        <row r="4311">
          <cell r="A4311" t="str">
            <v>0711 13124</v>
          </cell>
        </row>
        <row r="4312">
          <cell r="A4312" t="str">
            <v>0711 13125</v>
          </cell>
        </row>
        <row r="4313">
          <cell r="A4313" t="str">
            <v>0711 13131</v>
          </cell>
        </row>
        <row r="4314">
          <cell r="A4314" t="str">
            <v>0711 13151</v>
          </cell>
        </row>
        <row r="4315">
          <cell r="A4315" t="str">
            <v>0711 13160</v>
          </cell>
        </row>
        <row r="4316">
          <cell r="A4316" t="str">
            <v>0711 13170</v>
          </cell>
        </row>
        <row r="4317">
          <cell r="A4317" t="str">
            <v>0711 13211</v>
          </cell>
        </row>
        <row r="4318">
          <cell r="A4318" t="str">
            <v>0711 13222</v>
          </cell>
        </row>
        <row r="4319">
          <cell r="A4319" t="str">
            <v>0711 13223</v>
          </cell>
        </row>
        <row r="4320">
          <cell r="A4320" t="str">
            <v>0711 13224</v>
          </cell>
        </row>
        <row r="4321">
          <cell r="A4321" t="str">
            <v>0711 13225</v>
          </cell>
        </row>
        <row r="4322">
          <cell r="A4322" t="str">
            <v>0711 13231</v>
          </cell>
        </row>
        <row r="4323">
          <cell r="A4323" t="str">
            <v>0711 13251</v>
          </cell>
        </row>
        <row r="4324">
          <cell r="A4324" t="str">
            <v>0711 14122</v>
          </cell>
        </row>
        <row r="4325">
          <cell r="A4325" t="str">
            <v>0711 14123</v>
          </cell>
        </row>
        <row r="4326">
          <cell r="A4326" t="str">
            <v>0711 14124</v>
          </cell>
        </row>
        <row r="4327">
          <cell r="A4327" t="str">
            <v>0711 14125</v>
          </cell>
        </row>
        <row r="4328">
          <cell r="A4328" t="str">
            <v>0711 14131</v>
          </cell>
        </row>
        <row r="4329">
          <cell r="A4329" t="str">
            <v>0711 14141</v>
          </cell>
        </row>
        <row r="4330">
          <cell r="A4330" t="str">
            <v>0711 14160</v>
          </cell>
        </row>
        <row r="4331">
          <cell r="A4331" t="str">
            <v>0711 14170</v>
          </cell>
        </row>
        <row r="4332">
          <cell r="A4332" t="str">
            <v>0711 14190</v>
          </cell>
        </row>
        <row r="4333">
          <cell r="A4333" t="str">
            <v>0711 14222</v>
          </cell>
        </row>
        <row r="4334">
          <cell r="A4334" t="str">
            <v>0711 14224</v>
          </cell>
        </row>
        <row r="4335">
          <cell r="A4335" t="str">
            <v>0711 14241</v>
          </cell>
        </row>
        <row r="4336">
          <cell r="A4336" t="str">
            <v>0711 14341</v>
          </cell>
        </row>
        <row r="4337">
          <cell r="A4337" t="str">
            <v>0711 14560</v>
          </cell>
        </row>
        <row r="4338">
          <cell r="A4338" t="str">
            <v>0711 14570</v>
          </cell>
        </row>
        <row r="4339">
          <cell r="A4339" t="str">
            <v>0711 14660</v>
          </cell>
        </row>
        <row r="4340">
          <cell r="A4340" t="str">
            <v>0711 15101</v>
          </cell>
        </row>
        <row r="4341">
          <cell r="A4341" t="str">
            <v>0711 15102</v>
          </cell>
        </row>
        <row r="4342">
          <cell r="A4342" t="str">
            <v>0711 15111</v>
          </cell>
        </row>
        <row r="4343">
          <cell r="A4343" t="str">
            <v>0711 15112</v>
          </cell>
        </row>
        <row r="4344">
          <cell r="A4344" t="str">
            <v>0711 15131</v>
          </cell>
        </row>
        <row r="4345">
          <cell r="A4345" t="str">
            <v>0711 15133</v>
          </cell>
        </row>
        <row r="4346">
          <cell r="A4346" t="str">
            <v>0711 15201</v>
          </cell>
        </row>
        <row r="4347">
          <cell r="A4347" t="str">
            <v>0711 15202</v>
          </cell>
        </row>
        <row r="4348">
          <cell r="A4348" t="str">
            <v>0711 15211</v>
          </cell>
        </row>
        <row r="4349">
          <cell r="A4349" t="str">
            <v>0711 15212</v>
          </cell>
        </row>
        <row r="4350">
          <cell r="A4350" t="str">
            <v>0711 15231</v>
          </cell>
        </row>
        <row r="4351">
          <cell r="A4351" t="str">
            <v>0711 16101</v>
          </cell>
        </row>
        <row r="4352">
          <cell r="A4352" t="str">
            <v>0711 16102</v>
          </cell>
        </row>
        <row r="4353">
          <cell r="A4353" t="str">
            <v>0711 16111</v>
          </cell>
        </row>
        <row r="4354">
          <cell r="A4354" t="str">
            <v>0711 16112</v>
          </cell>
        </row>
        <row r="4355">
          <cell r="A4355" t="str">
            <v>0711 16131</v>
          </cell>
        </row>
        <row r="4356">
          <cell r="A4356" t="str">
            <v>0711 16133</v>
          </cell>
        </row>
        <row r="4357">
          <cell r="A4357" t="str">
            <v>0711 16201</v>
          </cell>
        </row>
        <row r="4358">
          <cell r="A4358" t="str">
            <v>0711 16202</v>
          </cell>
        </row>
        <row r="4359">
          <cell r="A4359" t="str">
            <v>0711 16211</v>
          </cell>
        </row>
        <row r="4360">
          <cell r="A4360" t="str">
            <v>0711 16212</v>
          </cell>
        </row>
        <row r="4361">
          <cell r="A4361" t="str">
            <v>0711 16231</v>
          </cell>
        </row>
        <row r="4362">
          <cell r="A4362" t="str">
            <v>0711 17</v>
          </cell>
        </row>
        <row r="4363">
          <cell r="A4363" t="str">
            <v>0711 18101</v>
          </cell>
        </row>
        <row r="4364">
          <cell r="A4364" t="str">
            <v>0713100  1</v>
          </cell>
        </row>
        <row r="4365">
          <cell r="A4365" t="str">
            <v>0713100  2</v>
          </cell>
        </row>
        <row r="4366">
          <cell r="A4366" t="str">
            <v>0713100  3</v>
          </cell>
        </row>
        <row r="4367">
          <cell r="A4367" t="str">
            <v>0713101111</v>
          </cell>
        </row>
        <row r="4368">
          <cell r="A4368" t="str">
            <v>0713101112</v>
          </cell>
        </row>
        <row r="4369">
          <cell r="A4369" t="str">
            <v>0713101122</v>
          </cell>
        </row>
        <row r="4370">
          <cell r="A4370" t="str">
            <v>0713101124</v>
          </cell>
        </row>
        <row r="4371">
          <cell r="A4371" t="str">
            <v>0713101125</v>
          </cell>
        </row>
        <row r="4372">
          <cell r="A4372" t="str">
            <v>0713101126</v>
          </cell>
        </row>
        <row r="4373">
          <cell r="A4373" t="str">
            <v>0713101151</v>
          </cell>
        </row>
        <row r="4374">
          <cell r="A4374" t="str">
            <v>0713101160</v>
          </cell>
        </row>
        <row r="4375">
          <cell r="A4375" t="str">
            <v>0713101170</v>
          </cell>
        </row>
        <row r="4376">
          <cell r="A4376" t="str">
            <v>0713101180</v>
          </cell>
        </row>
        <row r="4377">
          <cell r="A4377" t="str">
            <v>0713101211</v>
          </cell>
        </row>
        <row r="4378">
          <cell r="A4378" t="str">
            <v>0713101222</v>
          </cell>
        </row>
        <row r="4379">
          <cell r="A4379" t="str">
            <v>0713101225</v>
          </cell>
        </row>
        <row r="4380">
          <cell r="A4380" t="str">
            <v>0713101251</v>
          </cell>
        </row>
        <row r="4381">
          <cell r="A4381" t="str">
            <v>0713101560</v>
          </cell>
        </row>
        <row r="4382">
          <cell r="A4382" t="str">
            <v>0713101570</v>
          </cell>
        </row>
        <row r="4383">
          <cell r="A4383" t="str">
            <v>0713101580</v>
          </cell>
        </row>
        <row r="4384">
          <cell r="A4384" t="str">
            <v>0713102111</v>
          </cell>
        </row>
        <row r="4385">
          <cell r="A4385" t="str">
            <v>0713102122</v>
          </cell>
        </row>
        <row r="4386">
          <cell r="A4386" t="str">
            <v>0713102124</v>
          </cell>
        </row>
        <row r="4387">
          <cell r="A4387" t="str">
            <v>0713102125</v>
          </cell>
        </row>
        <row r="4388">
          <cell r="A4388" t="str">
            <v>0713102126</v>
          </cell>
        </row>
        <row r="4389">
          <cell r="A4389" t="str">
            <v>0713102131</v>
          </cell>
        </row>
        <row r="4390">
          <cell r="A4390" t="str">
            <v>0713102134</v>
          </cell>
        </row>
        <row r="4391">
          <cell r="A4391" t="str">
            <v>0713102151</v>
          </cell>
        </row>
        <row r="4392">
          <cell r="A4392" t="str">
            <v>0713102211</v>
          </cell>
        </row>
        <row r="4393">
          <cell r="A4393" t="str">
            <v>0713102222</v>
          </cell>
        </row>
        <row r="4394">
          <cell r="A4394" t="str">
            <v>0713102225</v>
          </cell>
        </row>
        <row r="4395">
          <cell r="A4395" t="str">
            <v>0713102231</v>
          </cell>
        </row>
        <row r="4396">
          <cell r="A4396" t="str">
            <v>0713102251</v>
          </cell>
        </row>
        <row r="4397">
          <cell r="A4397" t="str">
            <v>0713102331</v>
          </cell>
        </row>
        <row r="4398">
          <cell r="A4398" t="str">
            <v>0713102513</v>
          </cell>
        </row>
        <row r="4399">
          <cell r="A4399" t="str">
            <v>0713102531</v>
          </cell>
        </row>
        <row r="4400">
          <cell r="A4400" t="str">
            <v>0713102533</v>
          </cell>
        </row>
        <row r="4401">
          <cell r="A4401" t="str">
            <v>0713102538</v>
          </cell>
        </row>
        <row r="4402">
          <cell r="A4402" t="str">
            <v>0713102547</v>
          </cell>
        </row>
        <row r="4403">
          <cell r="A4403" t="str">
            <v>0713102553</v>
          </cell>
        </row>
        <row r="4404">
          <cell r="A4404" t="str">
            <v>0713102560</v>
          </cell>
        </row>
        <row r="4405">
          <cell r="A4405" t="str">
            <v>0713103101</v>
          </cell>
        </row>
        <row r="4406">
          <cell r="A4406" t="str">
            <v>0713103102</v>
          </cell>
        </row>
        <row r="4407">
          <cell r="A4407" t="str">
            <v>0713103103</v>
          </cell>
        </row>
        <row r="4408">
          <cell r="A4408" t="str">
            <v>0713103111</v>
          </cell>
        </row>
        <row r="4409">
          <cell r="A4409" t="str">
            <v>0713103131</v>
          </cell>
        </row>
        <row r="4410">
          <cell r="A4410" t="str">
            <v>0713103133</v>
          </cell>
        </row>
        <row r="4411">
          <cell r="A4411" t="str">
            <v>0713103134</v>
          </cell>
        </row>
        <row r="4412">
          <cell r="A4412" t="str">
            <v>0713103141</v>
          </cell>
        </row>
        <row r="4413">
          <cell r="A4413" t="str">
            <v>0713103201</v>
          </cell>
        </row>
        <row r="4414">
          <cell r="A4414" t="str">
            <v>0713103211</v>
          </cell>
        </row>
        <row r="4415">
          <cell r="A4415" t="str">
            <v>0713103231</v>
          </cell>
        </row>
        <row r="4416">
          <cell r="A4416" t="str">
            <v>0713103331</v>
          </cell>
        </row>
        <row r="4417">
          <cell r="A4417" t="str">
            <v>0713103333</v>
          </cell>
        </row>
        <row r="4418">
          <cell r="A4418" t="str">
            <v>0713103341</v>
          </cell>
        </row>
        <row r="4419">
          <cell r="A4419" t="str">
            <v>0713107</v>
          </cell>
        </row>
        <row r="4420">
          <cell r="A4420" t="str">
            <v>0714  1121</v>
          </cell>
        </row>
        <row r="4421">
          <cell r="A4421" t="str">
            <v>0714  1123</v>
          </cell>
        </row>
        <row r="4422">
          <cell r="A4422" t="str">
            <v>0714  1300</v>
          </cell>
        </row>
        <row r="4423">
          <cell r="A4423" t="str">
            <v>0714  1400</v>
          </cell>
        </row>
        <row r="4424">
          <cell r="A4424" t="str">
            <v>0714  1500</v>
          </cell>
        </row>
        <row r="4425">
          <cell r="A4425" t="str">
            <v>0714  1600</v>
          </cell>
        </row>
        <row r="4426">
          <cell r="A4426" t="str">
            <v>0715  1 11</v>
          </cell>
        </row>
        <row r="4427">
          <cell r="A4427" t="str">
            <v>0715  1 12</v>
          </cell>
        </row>
        <row r="4428">
          <cell r="A4428" t="str">
            <v>0715  1 13</v>
          </cell>
        </row>
        <row r="4429">
          <cell r="A4429" t="str">
            <v>0715  1 14</v>
          </cell>
        </row>
        <row r="4430">
          <cell r="A4430" t="str">
            <v>0715  1 15</v>
          </cell>
        </row>
        <row r="4431">
          <cell r="A4431" t="str">
            <v>0715  1 16</v>
          </cell>
        </row>
        <row r="4432">
          <cell r="A4432" t="str">
            <v>0715  1 20</v>
          </cell>
        </row>
        <row r="4433">
          <cell r="A4433" t="str">
            <v>0715  1 40</v>
          </cell>
        </row>
        <row r="4434">
          <cell r="A4434" t="str">
            <v>0715  1 50</v>
          </cell>
        </row>
        <row r="4435">
          <cell r="A4435" t="str">
            <v>0715  1 60</v>
          </cell>
        </row>
        <row r="4436">
          <cell r="A4436" t="str">
            <v>0715  1 70</v>
          </cell>
        </row>
        <row r="4437">
          <cell r="A4437" t="str">
            <v>0715  1 80</v>
          </cell>
        </row>
        <row r="4438">
          <cell r="A4438" t="str">
            <v>0715  1111</v>
          </cell>
        </row>
        <row r="4439">
          <cell r="A4439" t="str">
            <v>0715  1112</v>
          </cell>
        </row>
        <row r="4440">
          <cell r="A4440" t="str">
            <v>0715  1113</v>
          </cell>
        </row>
        <row r="4441">
          <cell r="A4441" t="str">
            <v>0715  1114</v>
          </cell>
        </row>
        <row r="4442">
          <cell r="A4442" t="str">
            <v>0715  1115</v>
          </cell>
        </row>
        <row r="4443">
          <cell r="A4443" t="str">
            <v>0715  1116</v>
          </cell>
        </row>
        <row r="4444">
          <cell r="A4444" t="str">
            <v>0715  2 11</v>
          </cell>
        </row>
        <row r="4445">
          <cell r="A4445" t="str">
            <v>0715  2 12</v>
          </cell>
        </row>
        <row r="4446">
          <cell r="A4446" t="str">
            <v>0715  2 13</v>
          </cell>
        </row>
        <row r="4447">
          <cell r="A4447" t="str">
            <v>0715  2112</v>
          </cell>
        </row>
        <row r="4448">
          <cell r="A4448" t="str">
            <v>0715  2113</v>
          </cell>
        </row>
        <row r="4449">
          <cell r="A4449" t="str">
            <v>0715  2115</v>
          </cell>
        </row>
        <row r="4450">
          <cell r="A4450" t="str">
            <v>0715  2122</v>
          </cell>
        </row>
        <row r="4451">
          <cell r="A4451" t="str">
            <v>0715  2135</v>
          </cell>
        </row>
        <row r="4452">
          <cell r="A4452" t="str">
            <v>0715  2142</v>
          </cell>
        </row>
        <row r="4453">
          <cell r="A4453" t="str">
            <v>0715  2215</v>
          </cell>
        </row>
        <row r="4454">
          <cell r="A4454" t="str">
            <v>0715  2322</v>
          </cell>
        </row>
        <row r="4455">
          <cell r="A4455" t="str">
            <v>0715  2332</v>
          </cell>
        </row>
        <row r="4456">
          <cell r="A4456" t="str">
            <v>0715  4 11</v>
          </cell>
        </row>
        <row r="4457">
          <cell r="A4457" t="str">
            <v>0715  4 12</v>
          </cell>
        </row>
        <row r="4458">
          <cell r="A4458" t="str">
            <v>0715  4 13</v>
          </cell>
        </row>
        <row r="4459">
          <cell r="A4459" t="str">
            <v>0715  4 14</v>
          </cell>
        </row>
        <row r="4460">
          <cell r="A4460" t="str">
            <v>0715  4 15</v>
          </cell>
        </row>
        <row r="4461">
          <cell r="A4461" t="str">
            <v>0715  4 21</v>
          </cell>
        </row>
        <row r="4462">
          <cell r="A4462" t="str">
            <v>0715  4 22</v>
          </cell>
        </row>
        <row r="4463">
          <cell r="A4463" t="str">
            <v>0715  4 23</v>
          </cell>
        </row>
        <row r="4464">
          <cell r="A4464" t="str">
            <v>0715  4 24</v>
          </cell>
        </row>
        <row r="4465">
          <cell r="A4465" t="str">
            <v>0715  4 25</v>
          </cell>
        </row>
        <row r="4466">
          <cell r="A4466" t="str">
            <v>0715  4 31</v>
          </cell>
        </row>
        <row r="4467">
          <cell r="A4467" t="str">
            <v>0715  4 32</v>
          </cell>
        </row>
        <row r="4468">
          <cell r="A4468" t="str">
            <v>0715  4 33</v>
          </cell>
        </row>
        <row r="4469">
          <cell r="A4469" t="str">
            <v>0715  4 41</v>
          </cell>
        </row>
        <row r="4470">
          <cell r="A4470" t="str">
            <v>0715  4 42</v>
          </cell>
        </row>
        <row r="4471">
          <cell r="A4471" t="str">
            <v>0715  4 43</v>
          </cell>
        </row>
        <row r="4472">
          <cell r="A4472" t="str">
            <v>0715  4 50</v>
          </cell>
        </row>
        <row r="4473">
          <cell r="A4473" t="str">
            <v>0715  4 60</v>
          </cell>
        </row>
        <row r="4474">
          <cell r="A4474" t="str">
            <v>0715  4 70</v>
          </cell>
        </row>
        <row r="4475">
          <cell r="A4475" t="str">
            <v>0715  4 71</v>
          </cell>
        </row>
        <row r="4476">
          <cell r="A4476" t="str">
            <v>0715  4011</v>
          </cell>
        </row>
        <row r="4477">
          <cell r="A4477" t="str">
            <v>0715  4012</v>
          </cell>
        </row>
        <row r="4478">
          <cell r="A4478" t="str">
            <v>0715  4013</v>
          </cell>
        </row>
        <row r="4479">
          <cell r="A4479" t="str">
            <v>0715  4019</v>
          </cell>
        </row>
        <row r="4480">
          <cell r="A4480" t="str">
            <v>0715  4021</v>
          </cell>
        </row>
        <row r="4481">
          <cell r="A4481" t="str">
            <v>0715  4022</v>
          </cell>
        </row>
        <row r="4482">
          <cell r="A4482" t="str">
            <v>0715  4023</v>
          </cell>
        </row>
        <row r="4483">
          <cell r="A4483" t="str">
            <v>0715  4029</v>
          </cell>
        </row>
        <row r="4484">
          <cell r="A4484" t="str">
            <v>0715  4031</v>
          </cell>
        </row>
        <row r="4485">
          <cell r="A4485" t="str">
            <v>0715  4032</v>
          </cell>
        </row>
        <row r="4486">
          <cell r="A4486" t="str">
            <v>0715  4033</v>
          </cell>
        </row>
        <row r="4487">
          <cell r="A4487" t="str">
            <v>0715  4111</v>
          </cell>
        </row>
        <row r="4488">
          <cell r="A4488" t="str">
            <v>0715  4112</v>
          </cell>
        </row>
        <row r="4489">
          <cell r="A4489" t="str">
            <v>0715  4113</v>
          </cell>
        </row>
        <row r="4490">
          <cell r="A4490" t="str">
            <v>0715  4119</v>
          </cell>
        </row>
        <row r="4491">
          <cell r="A4491" t="str">
            <v>0715  4121</v>
          </cell>
        </row>
        <row r="4492">
          <cell r="A4492" t="str">
            <v>0715  4122</v>
          </cell>
        </row>
        <row r="4493">
          <cell r="A4493" t="str">
            <v>0715  4123</v>
          </cell>
        </row>
        <row r="4494">
          <cell r="A4494" t="str">
            <v>0715  4129</v>
          </cell>
        </row>
        <row r="4495">
          <cell r="A4495" t="str">
            <v>0715  4131</v>
          </cell>
        </row>
        <row r="4496">
          <cell r="A4496" t="str">
            <v>0715  4132</v>
          </cell>
        </row>
        <row r="4497">
          <cell r="A4497" t="str">
            <v>0715  4133</v>
          </cell>
        </row>
        <row r="4498">
          <cell r="A4498" t="str">
            <v>0715  4139</v>
          </cell>
        </row>
        <row r="4499">
          <cell r="A4499" t="str">
            <v>0715  4300</v>
          </cell>
        </row>
        <row r="4500">
          <cell r="A4500" t="str">
            <v>0715  4400</v>
          </cell>
        </row>
        <row r="4501">
          <cell r="A4501" t="str">
            <v>0715  4600</v>
          </cell>
        </row>
        <row r="4502">
          <cell r="A4502" t="str">
            <v>0715  4801</v>
          </cell>
        </row>
        <row r="4503">
          <cell r="A4503" t="str">
            <v>0715  5 11</v>
          </cell>
        </row>
        <row r="4504">
          <cell r="A4504" t="str">
            <v>0715  5 12</v>
          </cell>
        </row>
        <row r="4505">
          <cell r="A4505" t="str">
            <v>0715  5 13</v>
          </cell>
        </row>
        <row r="4506">
          <cell r="A4506" t="str">
            <v>0715  5 21</v>
          </cell>
        </row>
        <row r="4507">
          <cell r="A4507" t="str">
            <v>0715  5 30</v>
          </cell>
        </row>
        <row r="4508">
          <cell r="A4508" t="str">
            <v>0715  5 31</v>
          </cell>
        </row>
        <row r="4509">
          <cell r="A4509" t="str">
            <v>0715  5 32</v>
          </cell>
        </row>
        <row r="4510">
          <cell r="A4510" t="str">
            <v>0715  5 50</v>
          </cell>
        </row>
        <row r="4511">
          <cell r="A4511" t="str">
            <v>0715  5 51</v>
          </cell>
        </row>
        <row r="4512">
          <cell r="A4512" t="str">
            <v>0715  7 11</v>
          </cell>
        </row>
        <row r="4513">
          <cell r="A4513" t="str">
            <v>0715  7 12</v>
          </cell>
        </row>
        <row r="4514">
          <cell r="A4514" t="str">
            <v>0715  7 21</v>
          </cell>
        </row>
        <row r="4515">
          <cell r="A4515" t="str">
            <v>0715  7 31</v>
          </cell>
        </row>
        <row r="4516">
          <cell r="A4516" t="str">
            <v>0715  7 32</v>
          </cell>
        </row>
        <row r="4517">
          <cell r="A4517" t="str">
            <v>0715  7 41</v>
          </cell>
        </row>
        <row r="4518">
          <cell r="A4518" t="str">
            <v>0715  7 42</v>
          </cell>
        </row>
        <row r="4519">
          <cell r="A4519" t="str">
            <v>0715 10  2</v>
          </cell>
        </row>
        <row r="4520">
          <cell r="A4520" t="str">
            <v>0715 10  3</v>
          </cell>
        </row>
        <row r="4521">
          <cell r="A4521" t="str">
            <v>0715 10  4</v>
          </cell>
        </row>
        <row r="4522">
          <cell r="A4522" t="str">
            <v>0715 10  5</v>
          </cell>
        </row>
        <row r="4523">
          <cell r="A4523" t="str">
            <v>0715 10  6</v>
          </cell>
        </row>
        <row r="4524">
          <cell r="A4524" t="str">
            <v>0715 10  8</v>
          </cell>
        </row>
        <row r="4525">
          <cell r="A4525" t="str">
            <v>0715 11  1</v>
          </cell>
        </row>
        <row r="4526">
          <cell r="A4526" t="str">
            <v>0715 11  2</v>
          </cell>
        </row>
        <row r="4527">
          <cell r="A4527" t="str">
            <v>0715 11  3</v>
          </cell>
        </row>
        <row r="4528">
          <cell r="A4528" t="str">
            <v>0715 11  4</v>
          </cell>
        </row>
        <row r="4529">
          <cell r="A4529" t="str">
            <v>0715 11  5</v>
          </cell>
        </row>
        <row r="4530">
          <cell r="A4530" t="str">
            <v>0715 11  6</v>
          </cell>
        </row>
        <row r="4531">
          <cell r="A4531" t="str">
            <v>0715 11  7</v>
          </cell>
        </row>
        <row r="4532">
          <cell r="A4532" t="str">
            <v>0715 11  8</v>
          </cell>
        </row>
        <row r="4533">
          <cell r="A4533" t="str">
            <v>0715 11  9</v>
          </cell>
        </row>
        <row r="4534">
          <cell r="A4534" t="str">
            <v>0715 11 10</v>
          </cell>
        </row>
        <row r="4535">
          <cell r="A4535" t="str">
            <v>0715 11 11</v>
          </cell>
        </row>
        <row r="4536">
          <cell r="A4536" t="str">
            <v>0715 11 12</v>
          </cell>
        </row>
        <row r="4537">
          <cell r="A4537" t="str">
            <v>0715 11 13</v>
          </cell>
        </row>
        <row r="4538">
          <cell r="A4538" t="str">
            <v>0715 11 14</v>
          </cell>
        </row>
        <row r="4539">
          <cell r="A4539" t="str">
            <v>0715 11 15</v>
          </cell>
        </row>
        <row r="4540">
          <cell r="A4540" t="str">
            <v>0715 11 16</v>
          </cell>
        </row>
        <row r="4541">
          <cell r="A4541" t="str">
            <v>0715 11111</v>
          </cell>
        </row>
        <row r="4542">
          <cell r="A4542" t="str">
            <v>0715 11112</v>
          </cell>
        </row>
        <row r="4543">
          <cell r="A4543" t="str">
            <v>0715 11113</v>
          </cell>
        </row>
        <row r="4544">
          <cell r="A4544" t="str">
            <v>0715 11114</v>
          </cell>
        </row>
        <row r="4545">
          <cell r="A4545" t="str">
            <v>0715 11115</v>
          </cell>
        </row>
        <row r="4546">
          <cell r="A4546" t="str">
            <v>0715 11116</v>
          </cell>
        </row>
        <row r="4547">
          <cell r="A4547" t="str">
            <v>0715 11118</v>
          </cell>
        </row>
        <row r="4548">
          <cell r="A4548" t="str">
            <v>0715 11119</v>
          </cell>
        </row>
        <row r="4549">
          <cell r="A4549" t="str">
            <v>0715 11125</v>
          </cell>
        </row>
        <row r="4550">
          <cell r="A4550" t="str">
            <v>0715 11126</v>
          </cell>
        </row>
        <row r="4551">
          <cell r="A4551" t="str">
            <v>0715 11127</v>
          </cell>
        </row>
        <row r="4552">
          <cell r="A4552" t="str">
            <v>0715 11128</v>
          </cell>
        </row>
        <row r="4553">
          <cell r="A4553" t="str">
            <v>0715 11129</v>
          </cell>
        </row>
        <row r="4554">
          <cell r="A4554" t="str">
            <v>0715 11136</v>
          </cell>
        </row>
        <row r="4555">
          <cell r="A4555" t="str">
            <v>0715 11137</v>
          </cell>
        </row>
        <row r="4556">
          <cell r="A4556" t="str">
            <v>0715 11138</v>
          </cell>
        </row>
        <row r="4557">
          <cell r="A4557" t="str">
            <v>0715 11139</v>
          </cell>
        </row>
        <row r="4558">
          <cell r="A4558" t="str">
            <v>0715 11211</v>
          </cell>
        </row>
        <row r="4559">
          <cell r="A4559" t="str">
            <v>0715 11213</v>
          </cell>
        </row>
        <row r="4560">
          <cell r="A4560" t="str">
            <v>0715 11214</v>
          </cell>
        </row>
        <row r="4561">
          <cell r="A4561" t="str">
            <v>0715 11216</v>
          </cell>
        </row>
        <row r="4562">
          <cell r="A4562" t="str">
            <v>0715 11311</v>
          </cell>
        </row>
        <row r="4563">
          <cell r="A4563" t="str">
            <v>0715 11400</v>
          </cell>
        </row>
        <row r="4564">
          <cell r="A4564" t="str">
            <v>0715 11500</v>
          </cell>
        </row>
        <row r="4565">
          <cell r="A4565" t="str">
            <v>0715 11526</v>
          </cell>
        </row>
        <row r="4566">
          <cell r="A4566" t="str">
            <v>0715 11600</v>
          </cell>
        </row>
        <row r="4567">
          <cell r="A4567" t="str">
            <v>0715 11611</v>
          </cell>
        </row>
        <row r="4568">
          <cell r="A4568" t="str">
            <v>0715 11612</v>
          </cell>
        </row>
        <row r="4569">
          <cell r="A4569" t="str">
            <v>0715 11637</v>
          </cell>
        </row>
        <row r="4570">
          <cell r="A4570" t="str">
            <v>0715 14 11</v>
          </cell>
        </row>
        <row r="4571">
          <cell r="A4571" t="str">
            <v>0715 14 12</v>
          </cell>
        </row>
        <row r="4572">
          <cell r="A4572" t="str">
            <v>0715 14 13</v>
          </cell>
        </row>
        <row r="4573">
          <cell r="A4573" t="str">
            <v>0715 14 14</v>
          </cell>
        </row>
        <row r="4574">
          <cell r="A4574" t="str">
            <v>0715 14 41</v>
          </cell>
        </row>
        <row r="4575">
          <cell r="A4575" t="str">
            <v>0715 14 42</v>
          </cell>
        </row>
        <row r="4576">
          <cell r="A4576" t="str">
            <v>0715 14 51</v>
          </cell>
        </row>
        <row r="4577">
          <cell r="A4577" t="str">
            <v>0715 14 52</v>
          </cell>
        </row>
        <row r="4578">
          <cell r="A4578" t="str">
            <v>0715 14 54</v>
          </cell>
        </row>
        <row r="4579">
          <cell r="A4579" t="str">
            <v>0715 14 61</v>
          </cell>
        </row>
        <row r="4580">
          <cell r="A4580" t="str">
            <v>0715 14 62</v>
          </cell>
        </row>
        <row r="4581">
          <cell r="A4581" t="str">
            <v>0715 14 64</v>
          </cell>
        </row>
        <row r="4582">
          <cell r="A4582" t="str">
            <v>0715 14 71</v>
          </cell>
        </row>
        <row r="4583">
          <cell r="A4583" t="str">
            <v>0715 16  5</v>
          </cell>
        </row>
        <row r="4584">
          <cell r="A4584" t="str">
            <v>0715 17 52</v>
          </cell>
        </row>
        <row r="4585">
          <cell r="A4585" t="str">
            <v>0715 17 53</v>
          </cell>
        </row>
        <row r="4586">
          <cell r="A4586" t="str">
            <v>0715 17 55</v>
          </cell>
        </row>
        <row r="4587">
          <cell r="A4587" t="str">
            <v>0715 19  1</v>
          </cell>
        </row>
        <row r="4588">
          <cell r="A4588" t="str">
            <v>0715 19  3</v>
          </cell>
        </row>
        <row r="4589">
          <cell r="A4589" t="str">
            <v>0715 19 11</v>
          </cell>
        </row>
        <row r="4590">
          <cell r="A4590" t="str">
            <v>0715 19 12</v>
          </cell>
        </row>
        <row r="4591">
          <cell r="A4591" t="str">
            <v>0715 19 13</v>
          </cell>
        </row>
        <row r="4592">
          <cell r="A4592" t="str">
            <v>0715 19 43</v>
          </cell>
        </row>
        <row r="4593">
          <cell r="A4593" t="str">
            <v>0715 19 51</v>
          </cell>
        </row>
        <row r="4594">
          <cell r="A4594" t="str">
            <v>0715 19 60</v>
          </cell>
        </row>
        <row r="4595">
          <cell r="A4595" t="str">
            <v>0715 19 61</v>
          </cell>
        </row>
        <row r="4596">
          <cell r="A4596" t="str">
            <v>0715 19111</v>
          </cell>
        </row>
        <row r="4597">
          <cell r="A4597" t="str">
            <v>0715 19112</v>
          </cell>
        </row>
        <row r="4598">
          <cell r="A4598" t="str">
            <v>0715 19113</v>
          </cell>
        </row>
        <row r="4599">
          <cell r="A4599" t="str">
            <v>0715 19119</v>
          </cell>
        </row>
        <row r="4600">
          <cell r="A4600" t="str">
            <v>0715 19121</v>
          </cell>
        </row>
        <row r="4601">
          <cell r="A4601" t="str">
            <v>0715 19122</v>
          </cell>
        </row>
        <row r="4602">
          <cell r="A4602" t="str">
            <v>0715 19123</v>
          </cell>
        </row>
        <row r="4603">
          <cell r="A4603" t="str">
            <v>0715 19129</v>
          </cell>
        </row>
        <row r="4604">
          <cell r="A4604" t="str">
            <v>0715 19131</v>
          </cell>
        </row>
        <row r="4605">
          <cell r="A4605" t="str">
            <v>0715 19132</v>
          </cell>
        </row>
        <row r="4606">
          <cell r="A4606" t="str">
            <v>0715 19133</v>
          </cell>
        </row>
        <row r="4607">
          <cell r="A4607" t="str">
            <v>0715 19300</v>
          </cell>
        </row>
        <row r="4608">
          <cell r="A4608" t="str">
            <v>0715 19600</v>
          </cell>
        </row>
        <row r="4609">
          <cell r="A4609" t="str">
            <v>0715 20  4</v>
          </cell>
        </row>
        <row r="4610">
          <cell r="A4610" t="str">
            <v>0715 21  1</v>
          </cell>
        </row>
        <row r="4611">
          <cell r="A4611" t="str">
            <v>0715 21  2</v>
          </cell>
        </row>
        <row r="4612">
          <cell r="A4612" t="str">
            <v>0715 21  3</v>
          </cell>
        </row>
        <row r="4613">
          <cell r="A4613" t="str">
            <v>0715 22</v>
          </cell>
        </row>
        <row r="4614">
          <cell r="A4614" t="str">
            <v>0715 24  5</v>
          </cell>
        </row>
        <row r="4615">
          <cell r="A4615" t="str">
            <v>0715 26  1</v>
          </cell>
        </row>
        <row r="4616">
          <cell r="A4616" t="str">
            <v>0715 26  2</v>
          </cell>
        </row>
        <row r="4617">
          <cell r="A4617" t="str">
            <v>0715 30  2</v>
          </cell>
        </row>
        <row r="4618">
          <cell r="A4618" t="str">
            <v>0715 30  5</v>
          </cell>
        </row>
        <row r="4619">
          <cell r="A4619" t="str">
            <v>0715 31  1</v>
          </cell>
        </row>
        <row r="4620">
          <cell r="A4620" t="str">
            <v>0715 31  6</v>
          </cell>
        </row>
        <row r="4621">
          <cell r="A4621" t="str">
            <v>0715 32</v>
          </cell>
        </row>
        <row r="4622">
          <cell r="A4622" t="str">
            <v>0715 35  1</v>
          </cell>
        </row>
        <row r="4623">
          <cell r="A4623" t="str">
            <v>0715 35  4</v>
          </cell>
        </row>
        <row r="4624">
          <cell r="A4624" t="str">
            <v>0715 36 11</v>
          </cell>
        </row>
        <row r="4625">
          <cell r="A4625" t="str">
            <v>0715 36 12</v>
          </cell>
        </row>
        <row r="4626">
          <cell r="A4626" t="str">
            <v>0715 36 13</v>
          </cell>
        </row>
        <row r="4627">
          <cell r="A4627" t="str">
            <v>0715 36 14</v>
          </cell>
        </row>
        <row r="4628">
          <cell r="A4628" t="str">
            <v>0715 36 32</v>
          </cell>
        </row>
        <row r="4629">
          <cell r="A4629" t="str">
            <v>0715 36 42</v>
          </cell>
        </row>
        <row r="4630">
          <cell r="A4630" t="str">
            <v>0715 37  1</v>
          </cell>
        </row>
        <row r="4631">
          <cell r="A4631" t="str">
            <v>0715 40  1</v>
          </cell>
        </row>
        <row r="4632">
          <cell r="A4632" t="str">
            <v>0715 50</v>
          </cell>
        </row>
        <row r="4633">
          <cell r="A4633" t="str">
            <v>0715 51</v>
          </cell>
        </row>
        <row r="4634">
          <cell r="A4634" t="str">
            <v>0715 52</v>
          </cell>
        </row>
        <row r="4635">
          <cell r="A4635" t="str">
            <v>0715 52  1</v>
          </cell>
        </row>
        <row r="4636">
          <cell r="A4636" t="str">
            <v>0715 52  2</v>
          </cell>
        </row>
        <row r="4637">
          <cell r="A4637" t="str">
            <v>0715 52-</v>
          </cell>
        </row>
        <row r="4638">
          <cell r="A4638" t="str">
            <v>0715500  1</v>
          </cell>
        </row>
        <row r="4639">
          <cell r="A4639" t="str">
            <v>0715500  2</v>
          </cell>
        </row>
        <row r="4640">
          <cell r="A4640" t="str">
            <v>0715500  3</v>
          </cell>
        </row>
        <row r="4641">
          <cell r="A4641" t="str">
            <v>0715500 30</v>
          </cell>
        </row>
        <row r="4642">
          <cell r="A4642" t="str">
            <v>0715511115</v>
          </cell>
        </row>
        <row r="4643">
          <cell r="A4643" t="str">
            <v>0715511120</v>
          </cell>
        </row>
        <row r="4644">
          <cell r="A4644" t="str">
            <v>0715511125</v>
          </cell>
        </row>
        <row r="4645">
          <cell r="A4645" t="str">
            <v>0715511130</v>
          </cell>
        </row>
        <row r="4646">
          <cell r="A4646" t="str">
            <v>0715511135</v>
          </cell>
        </row>
        <row r="4647">
          <cell r="A4647" t="str">
            <v>0715511140</v>
          </cell>
        </row>
        <row r="4648">
          <cell r="A4648" t="str">
            <v>0715511145</v>
          </cell>
        </row>
        <row r="4649">
          <cell r="A4649" t="str">
            <v>0715511150</v>
          </cell>
        </row>
        <row r="4650">
          <cell r="A4650" t="str">
            <v>0715511230</v>
          </cell>
        </row>
        <row r="4651">
          <cell r="A4651" t="str">
            <v>0715511240</v>
          </cell>
        </row>
        <row r="4652">
          <cell r="A4652" t="str">
            <v>0715511245</v>
          </cell>
        </row>
        <row r="4653">
          <cell r="A4653" t="str">
            <v>0715511250</v>
          </cell>
        </row>
        <row r="4654">
          <cell r="A4654" t="str">
            <v>0715511315</v>
          </cell>
        </row>
        <row r="4655">
          <cell r="A4655" t="str">
            <v>0715511320</v>
          </cell>
        </row>
        <row r="4656">
          <cell r="A4656" t="str">
            <v>0715511325</v>
          </cell>
        </row>
        <row r="4657">
          <cell r="A4657" t="str">
            <v>0715511330</v>
          </cell>
        </row>
        <row r="4658">
          <cell r="A4658" t="str">
            <v>0715511335</v>
          </cell>
        </row>
        <row r="4659">
          <cell r="A4659" t="str">
            <v>0715511340</v>
          </cell>
        </row>
        <row r="4660">
          <cell r="A4660" t="str">
            <v>0715511345</v>
          </cell>
        </row>
        <row r="4661">
          <cell r="A4661" t="str">
            <v>0715511350</v>
          </cell>
        </row>
        <row r="4662">
          <cell r="A4662" t="str">
            <v>0715511540</v>
          </cell>
        </row>
        <row r="4663">
          <cell r="A4663" t="str">
            <v>0715511550</v>
          </cell>
        </row>
        <row r="4664">
          <cell r="A4664" t="str">
            <v>0715511735</v>
          </cell>
        </row>
        <row r="4665">
          <cell r="A4665" t="str">
            <v>0715511740</v>
          </cell>
        </row>
        <row r="4666">
          <cell r="A4666" t="str">
            <v>0715512115</v>
          </cell>
        </row>
        <row r="4667">
          <cell r="A4667" t="str">
            <v>0715512125</v>
          </cell>
        </row>
        <row r="4668">
          <cell r="A4668" t="str">
            <v>0715512130</v>
          </cell>
        </row>
        <row r="4669">
          <cell r="A4669" t="str">
            <v>0715512135</v>
          </cell>
        </row>
        <row r="4670">
          <cell r="A4670" t="str">
            <v>0715512140</v>
          </cell>
        </row>
        <row r="4671">
          <cell r="A4671" t="str">
            <v>0715512145</v>
          </cell>
        </row>
        <row r="4672">
          <cell r="A4672" t="str">
            <v>0715512150</v>
          </cell>
        </row>
        <row r="4673">
          <cell r="A4673" t="str">
            <v>0715512155</v>
          </cell>
        </row>
        <row r="4674">
          <cell r="A4674" t="str">
            <v>0715512160</v>
          </cell>
        </row>
        <row r="4675">
          <cell r="A4675" t="str">
            <v>0715512315</v>
          </cell>
        </row>
        <row r="4676">
          <cell r="A4676" t="str">
            <v>0715512320</v>
          </cell>
        </row>
        <row r="4677">
          <cell r="A4677" t="str">
            <v>0715512325</v>
          </cell>
        </row>
        <row r="4678">
          <cell r="A4678" t="str">
            <v>0715512330</v>
          </cell>
        </row>
        <row r="4679">
          <cell r="A4679" t="str">
            <v>0715512335</v>
          </cell>
        </row>
        <row r="4680">
          <cell r="A4680" t="str">
            <v>0715512340</v>
          </cell>
        </row>
        <row r="4681">
          <cell r="A4681" t="str">
            <v>0715512615</v>
          </cell>
        </row>
        <row r="4682">
          <cell r="A4682" t="str">
            <v>0715512940</v>
          </cell>
        </row>
        <row r="4683">
          <cell r="A4683" t="str">
            <v>0715513115</v>
          </cell>
        </row>
        <row r="4684">
          <cell r="A4684" t="str">
            <v>0715513125</v>
          </cell>
        </row>
        <row r="4685">
          <cell r="A4685" t="str">
            <v>0715513130</v>
          </cell>
        </row>
        <row r="4686">
          <cell r="A4686" t="str">
            <v>0715513135</v>
          </cell>
        </row>
        <row r="4687">
          <cell r="A4687" t="str">
            <v>0715513140</v>
          </cell>
        </row>
        <row r="4688">
          <cell r="A4688" t="str">
            <v>0715513145</v>
          </cell>
        </row>
        <row r="4689">
          <cell r="A4689" t="str">
            <v>0715513150</v>
          </cell>
        </row>
        <row r="4690">
          <cell r="A4690" t="str">
            <v>0715513215</v>
          </cell>
        </row>
        <row r="4691">
          <cell r="A4691" t="str">
            <v>0715513240</v>
          </cell>
        </row>
        <row r="4692">
          <cell r="A4692" t="str">
            <v>0715513245</v>
          </cell>
        </row>
        <row r="4693">
          <cell r="A4693" t="str">
            <v>0715513250</v>
          </cell>
        </row>
        <row r="4694">
          <cell r="A4694" t="str">
            <v>0715513330</v>
          </cell>
        </row>
        <row r="4695">
          <cell r="A4695" t="str">
            <v>0715514115</v>
          </cell>
        </row>
        <row r="4696">
          <cell r="A4696" t="str">
            <v>0715514120</v>
          </cell>
        </row>
        <row r="4697">
          <cell r="A4697" t="str">
            <v>0715514125</v>
          </cell>
        </row>
        <row r="4698">
          <cell r="A4698" t="str">
            <v>0715514130</v>
          </cell>
        </row>
        <row r="4699">
          <cell r="A4699" t="str">
            <v>0715514135</v>
          </cell>
        </row>
        <row r="4700">
          <cell r="A4700" t="str">
            <v>0715514140</v>
          </cell>
        </row>
        <row r="4701">
          <cell r="A4701" t="str">
            <v>0715514145</v>
          </cell>
        </row>
        <row r="4702">
          <cell r="A4702" t="str">
            <v>0715514150</v>
          </cell>
        </row>
        <row r="4703">
          <cell r="A4703" t="str">
            <v>0715514325</v>
          </cell>
        </row>
        <row r="4704">
          <cell r="A4704" t="str">
            <v>0715515115</v>
          </cell>
        </row>
        <row r="4705">
          <cell r="A4705" t="str">
            <v>0715515120</v>
          </cell>
        </row>
        <row r="4706">
          <cell r="A4706" t="str">
            <v>0715515125</v>
          </cell>
        </row>
        <row r="4707">
          <cell r="A4707" t="str">
            <v>0715515130</v>
          </cell>
        </row>
        <row r="4708">
          <cell r="A4708" t="str">
            <v>0715515135</v>
          </cell>
        </row>
        <row r="4709">
          <cell r="A4709" t="str">
            <v>0715515140</v>
          </cell>
        </row>
        <row r="4710">
          <cell r="A4710" t="str">
            <v>0715515145</v>
          </cell>
        </row>
        <row r="4711">
          <cell r="A4711" t="str">
            <v>0715515150</v>
          </cell>
        </row>
        <row r="4712">
          <cell r="A4712" t="str">
            <v>0715515225</v>
          </cell>
        </row>
        <row r="4713">
          <cell r="A4713" t="str">
            <v>0715515230</v>
          </cell>
        </row>
        <row r="4714">
          <cell r="A4714" t="str">
            <v>0715515235</v>
          </cell>
        </row>
        <row r="4715">
          <cell r="A4715" t="str">
            <v>0715515240</v>
          </cell>
        </row>
        <row r="4716">
          <cell r="A4716" t="str">
            <v>0715515245</v>
          </cell>
        </row>
        <row r="4717">
          <cell r="A4717" t="str">
            <v>0715515250</v>
          </cell>
        </row>
        <row r="4718">
          <cell r="A4718" t="str">
            <v>0715516115</v>
          </cell>
        </row>
        <row r="4719">
          <cell r="A4719" t="str">
            <v>0715516120</v>
          </cell>
        </row>
        <row r="4720">
          <cell r="A4720" t="str">
            <v>0715516125</v>
          </cell>
        </row>
        <row r="4721">
          <cell r="A4721" t="str">
            <v>0715516130</v>
          </cell>
        </row>
        <row r="4722">
          <cell r="A4722" t="str">
            <v>0715516135</v>
          </cell>
        </row>
        <row r="4723">
          <cell r="A4723" t="str">
            <v>0715516140</v>
          </cell>
        </row>
        <row r="4724">
          <cell r="A4724" t="str">
            <v>0715516145</v>
          </cell>
        </row>
        <row r="4725">
          <cell r="A4725" t="str">
            <v>0715516150</v>
          </cell>
        </row>
        <row r="4726">
          <cell r="A4726" t="str">
            <v>0715516210</v>
          </cell>
        </row>
        <row r="4727">
          <cell r="A4727" t="str">
            <v>0715516315</v>
          </cell>
        </row>
        <row r="4728">
          <cell r="A4728" t="str">
            <v>0715516320</v>
          </cell>
        </row>
        <row r="4729">
          <cell r="A4729" t="str">
            <v>0715516330</v>
          </cell>
        </row>
        <row r="4730">
          <cell r="A4730" t="str">
            <v>0715516615</v>
          </cell>
        </row>
        <row r="4731">
          <cell r="A4731" t="str">
            <v>0715517110</v>
          </cell>
        </row>
        <row r="4732">
          <cell r="A4732" t="str">
            <v>0715517125</v>
          </cell>
        </row>
        <row r="4733">
          <cell r="A4733" t="str">
            <v>0715517135</v>
          </cell>
        </row>
        <row r="4734">
          <cell r="A4734" t="str">
            <v>0715517140</v>
          </cell>
        </row>
        <row r="4735">
          <cell r="A4735" t="str">
            <v>0715517145</v>
          </cell>
        </row>
        <row r="4736">
          <cell r="A4736" t="str">
            <v>0715517150</v>
          </cell>
        </row>
        <row r="4737">
          <cell r="A4737" t="str">
            <v>0715517325</v>
          </cell>
        </row>
        <row r="4738">
          <cell r="A4738" t="str">
            <v>0715518115</v>
          </cell>
        </row>
        <row r="4739">
          <cell r="A4739" t="str">
            <v>0715518120</v>
          </cell>
        </row>
        <row r="4740">
          <cell r="A4740" t="str">
            <v>0715518125</v>
          </cell>
        </row>
        <row r="4741">
          <cell r="A4741" t="str">
            <v>0715518130</v>
          </cell>
        </row>
        <row r="4742">
          <cell r="A4742" t="str">
            <v>0715518140</v>
          </cell>
        </row>
        <row r="4743">
          <cell r="A4743" t="str">
            <v>0715518145</v>
          </cell>
        </row>
        <row r="4744">
          <cell r="A4744" t="str">
            <v>0715518150</v>
          </cell>
        </row>
        <row r="4745">
          <cell r="A4745" t="str">
            <v>0715518315</v>
          </cell>
        </row>
        <row r="4746">
          <cell r="A4746" t="str">
            <v>0715521135</v>
          </cell>
        </row>
        <row r="4747">
          <cell r="A4747" t="str">
            <v>0715521140</v>
          </cell>
        </row>
        <row r="4748">
          <cell r="A4748" t="str">
            <v>0715521330</v>
          </cell>
        </row>
        <row r="4749">
          <cell r="A4749" t="str">
            <v>0715522315</v>
          </cell>
        </row>
        <row r="4750">
          <cell r="A4750" t="str">
            <v>0715522330</v>
          </cell>
        </row>
        <row r="4751">
          <cell r="A4751" t="str">
            <v>0715530</v>
          </cell>
        </row>
        <row r="4752">
          <cell r="A4752" t="str">
            <v>0715530100</v>
          </cell>
        </row>
        <row r="4753">
          <cell r="A4753" t="str">
            <v>0715530101</v>
          </cell>
        </row>
        <row r="4754">
          <cell r="A4754" t="str">
            <v>0715530102</v>
          </cell>
        </row>
        <row r="4755">
          <cell r="A4755" t="str">
            <v>0715530103</v>
          </cell>
        </row>
        <row r="4756">
          <cell r="A4756" t="str">
            <v>0715530104</v>
          </cell>
        </row>
        <row r="4757">
          <cell r="A4757" t="str">
            <v>0715530105</v>
          </cell>
        </row>
        <row r="4758">
          <cell r="A4758" t="str">
            <v>0715531130</v>
          </cell>
        </row>
        <row r="4759">
          <cell r="A4759" t="str">
            <v>0715531140</v>
          </cell>
        </row>
        <row r="4760">
          <cell r="A4760" t="str">
            <v>0715531145</v>
          </cell>
        </row>
        <row r="4761">
          <cell r="A4761" t="str">
            <v>0715534150</v>
          </cell>
        </row>
        <row r="4762">
          <cell r="A4762" t="str">
            <v>0715536115</v>
          </cell>
        </row>
        <row r="4763">
          <cell r="A4763" t="str">
            <v>0715536215</v>
          </cell>
        </row>
        <row r="4764">
          <cell r="A4764" t="str">
            <v>0715540000</v>
          </cell>
        </row>
        <row r="4765">
          <cell r="A4765" t="str">
            <v>0715550000</v>
          </cell>
        </row>
        <row r="4766">
          <cell r="A4766" t="str">
            <v>0715560000</v>
          </cell>
        </row>
        <row r="4767">
          <cell r="A4767" t="str">
            <v>0715561130</v>
          </cell>
        </row>
        <row r="4768">
          <cell r="A4768" t="str">
            <v>0715561140</v>
          </cell>
        </row>
        <row r="4769">
          <cell r="A4769" t="str">
            <v>0715571145</v>
          </cell>
        </row>
        <row r="4770">
          <cell r="A4770" t="str">
            <v>0715573135</v>
          </cell>
        </row>
        <row r="4771">
          <cell r="A4771" t="str">
            <v>0715573145</v>
          </cell>
        </row>
        <row r="4772">
          <cell r="A4772" t="str">
            <v>0715575135</v>
          </cell>
        </row>
        <row r="4773">
          <cell r="A4773" t="str">
            <v>0715575140</v>
          </cell>
        </row>
        <row r="4774">
          <cell r="A4774" t="str">
            <v>0715575145</v>
          </cell>
        </row>
        <row r="4775">
          <cell r="A4775" t="str">
            <v>0715575150</v>
          </cell>
        </row>
        <row r="4776">
          <cell r="A4776" t="str">
            <v>0715577150</v>
          </cell>
        </row>
        <row r="4777">
          <cell r="A4777" t="str">
            <v>0721 70 11</v>
          </cell>
        </row>
        <row r="4778">
          <cell r="A4778" t="str">
            <v>0721 74  1</v>
          </cell>
        </row>
        <row r="4779">
          <cell r="A4779" t="str">
            <v>0721 75  1</v>
          </cell>
        </row>
        <row r="4780">
          <cell r="A4780" t="str">
            <v>0721 77</v>
          </cell>
        </row>
        <row r="4781">
          <cell r="A4781" t="str">
            <v>0721 80</v>
          </cell>
        </row>
        <row r="4782">
          <cell r="A4782" t="str">
            <v>0730 76101</v>
          </cell>
        </row>
        <row r="4783">
          <cell r="A4783" t="str">
            <v>0730 76103</v>
          </cell>
        </row>
        <row r="4784">
          <cell r="A4784" t="str">
            <v>0730 76104</v>
          </cell>
        </row>
        <row r="4785">
          <cell r="A4785" t="str">
            <v>0730 76105</v>
          </cell>
        </row>
        <row r="4786">
          <cell r="A4786" t="str">
            <v>0730 76107</v>
          </cell>
        </row>
        <row r="4787">
          <cell r="A4787" t="str">
            <v>0730 76108</v>
          </cell>
        </row>
        <row r="4788">
          <cell r="A4788" t="str">
            <v>0730 76109</v>
          </cell>
        </row>
        <row r="4789">
          <cell r="A4789" t="str">
            <v>0730 76110</v>
          </cell>
        </row>
        <row r="4790">
          <cell r="A4790" t="str">
            <v>0730 76111</v>
          </cell>
        </row>
        <row r="4791">
          <cell r="A4791" t="str">
            <v>0730 76113</v>
          </cell>
        </row>
        <row r="4792">
          <cell r="A4792" t="str">
            <v>0730 76115</v>
          </cell>
        </row>
        <row r="4793">
          <cell r="A4793" t="str">
            <v>0730 76116</v>
          </cell>
        </row>
        <row r="4794">
          <cell r="A4794" t="str">
            <v>0730 76118</v>
          </cell>
        </row>
        <row r="4795">
          <cell r="A4795" t="str">
            <v>0730 76119</v>
          </cell>
        </row>
        <row r="4796">
          <cell r="A4796" t="str">
            <v>0730 76121</v>
          </cell>
        </row>
        <row r="4797">
          <cell r="A4797" t="str">
            <v>0730 76122</v>
          </cell>
        </row>
        <row r="4798">
          <cell r="A4798" t="str">
            <v>0730 76123</v>
          </cell>
        </row>
        <row r="4799">
          <cell r="A4799" t="str">
            <v>0730 76124</v>
          </cell>
        </row>
        <row r="4800">
          <cell r="A4800" t="str">
            <v>0730 76126</v>
          </cell>
        </row>
        <row r="4801">
          <cell r="A4801" t="str">
            <v>0730 76130</v>
          </cell>
        </row>
        <row r="4802">
          <cell r="A4802" t="str">
            <v>0730 77  1</v>
          </cell>
        </row>
        <row r="4803">
          <cell r="A4803" t="str">
            <v>0730 83  4</v>
          </cell>
        </row>
        <row r="4804">
          <cell r="A4804" t="str">
            <v>0730 83  6</v>
          </cell>
        </row>
        <row r="4805">
          <cell r="A4805" t="str">
            <v>0730 88</v>
          </cell>
        </row>
        <row r="4806">
          <cell r="A4806" t="str">
            <v>0735 74</v>
          </cell>
        </row>
        <row r="4807">
          <cell r="A4807" t="str">
            <v>0735 74  1</v>
          </cell>
        </row>
        <row r="4808">
          <cell r="A4808" t="str">
            <v>0735 74  2</v>
          </cell>
        </row>
        <row r="4809">
          <cell r="A4809" t="str">
            <v>0735 74  3</v>
          </cell>
        </row>
        <row r="4810">
          <cell r="A4810" t="str">
            <v>0735 74  4</v>
          </cell>
        </row>
        <row r="4811">
          <cell r="A4811" t="str">
            <v>0735 74  5</v>
          </cell>
        </row>
        <row r="4812">
          <cell r="A4812" t="str">
            <v>0735 74  6</v>
          </cell>
        </row>
        <row r="4813">
          <cell r="A4813" t="str">
            <v>0735 74  7</v>
          </cell>
        </row>
        <row r="4814">
          <cell r="A4814" t="str">
            <v>0735 74  8</v>
          </cell>
        </row>
        <row r="4815">
          <cell r="A4815" t="str">
            <v>0735 74  9</v>
          </cell>
        </row>
        <row r="4816">
          <cell r="A4816" t="str">
            <v>0735 74 10</v>
          </cell>
        </row>
        <row r="4817">
          <cell r="A4817" t="str">
            <v>0735 74 11</v>
          </cell>
        </row>
        <row r="4818">
          <cell r="A4818" t="str">
            <v>0735 74 12</v>
          </cell>
        </row>
        <row r="4819">
          <cell r="A4819" t="str">
            <v>0735 74 13</v>
          </cell>
        </row>
        <row r="4820">
          <cell r="A4820" t="str">
            <v>0735 74 14</v>
          </cell>
        </row>
        <row r="4821">
          <cell r="A4821" t="str">
            <v>0735 79</v>
          </cell>
        </row>
        <row r="4822">
          <cell r="A4822" t="str">
            <v>0735 84  3</v>
          </cell>
        </row>
        <row r="4823">
          <cell r="A4823" t="str">
            <v>0735 88</v>
          </cell>
        </row>
        <row r="4824">
          <cell r="A4824" t="str">
            <v>0735 88  1</v>
          </cell>
        </row>
        <row r="4825">
          <cell r="A4825" t="str">
            <v>0735 88  2</v>
          </cell>
        </row>
        <row r="4826">
          <cell r="A4826" t="str">
            <v>0737 70  1</v>
          </cell>
        </row>
        <row r="4827">
          <cell r="A4827" t="str">
            <v>0740 71500</v>
          </cell>
        </row>
        <row r="4828">
          <cell r="A4828" t="str">
            <v>0741  1 11</v>
          </cell>
        </row>
        <row r="4829">
          <cell r="A4829" t="str">
            <v>0741  1 12</v>
          </cell>
        </row>
        <row r="4830">
          <cell r="A4830" t="str">
            <v>0741 70111</v>
          </cell>
        </row>
        <row r="4831">
          <cell r="A4831" t="str">
            <v>0742  1  1</v>
          </cell>
        </row>
        <row r="4832">
          <cell r="A4832" t="str">
            <v>0742  2 11</v>
          </cell>
        </row>
        <row r="4833">
          <cell r="A4833" t="str">
            <v>0742  2 12</v>
          </cell>
        </row>
        <row r="4834">
          <cell r="A4834" t="str">
            <v>0743 70 11</v>
          </cell>
        </row>
        <row r="4835">
          <cell r="A4835" t="str">
            <v>0744 70 11</v>
          </cell>
        </row>
        <row r="4836">
          <cell r="A4836" t="str">
            <v>0744 70 12</v>
          </cell>
        </row>
        <row r="4837">
          <cell r="A4837" t="str">
            <v>0744 70 42</v>
          </cell>
        </row>
        <row r="4838">
          <cell r="A4838" t="str">
            <v>0745 70 11</v>
          </cell>
        </row>
        <row r="4839">
          <cell r="A4839" t="str">
            <v>0745 70 12</v>
          </cell>
        </row>
        <row r="4840">
          <cell r="A4840" t="str">
            <v>0746 71111</v>
          </cell>
        </row>
        <row r="4841">
          <cell r="A4841" t="str">
            <v>0746 71112</v>
          </cell>
        </row>
        <row r="4842">
          <cell r="A4842" t="str">
            <v>0746 71121</v>
          </cell>
        </row>
        <row r="4843">
          <cell r="A4843" t="str">
            <v>0746 71122</v>
          </cell>
        </row>
        <row r="4844">
          <cell r="A4844" t="str">
            <v>0746 71131</v>
          </cell>
        </row>
        <row r="4845">
          <cell r="A4845" t="str">
            <v>0746 71132</v>
          </cell>
        </row>
        <row r="4846">
          <cell r="A4846" t="str">
            <v>0746 71133</v>
          </cell>
        </row>
        <row r="4847">
          <cell r="A4847" t="str">
            <v>0746 71211</v>
          </cell>
        </row>
        <row r="4848">
          <cell r="A4848" t="str">
            <v>0746 71212</v>
          </cell>
        </row>
        <row r="4849">
          <cell r="A4849" t="str">
            <v>0746 71221</v>
          </cell>
        </row>
        <row r="4850">
          <cell r="A4850" t="str">
            <v>0746 71222</v>
          </cell>
        </row>
        <row r="4851">
          <cell r="A4851" t="str">
            <v>0746 71311</v>
          </cell>
        </row>
        <row r="4852">
          <cell r="A4852" t="str">
            <v>0746 71312</v>
          </cell>
        </row>
        <row r="4853">
          <cell r="A4853" t="str">
            <v>0746 71423</v>
          </cell>
        </row>
        <row r="4854">
          <cell r="A4854" t="str">
            <v>0746 73</v>
          </cell>
        </row>
        <row r="4855">
          <cell r="A4855" t="str">
            <v>0746 74</v>
          </cell>
        </row>
        <row r="4856">
          <cell r="A4856" t="str">
            <v>0746 75</v>
          </cell>
        </row>
        <row r="4857">
          <cell r="A4857" t="str">
            <v>0746 76</v>
          </cell>
        </row>
        <row r="4858">
          <cell r="A4858" t="str">
            <v>0747 70 11</v>
          </cell>
        </row>
        <row r="4859">
          <cell r="A4859" t="str">
            <v>0747 70 31</v>
          </cell>
        </row>
        <row r="4860">
          <cell r="A4860" t="str">
            <v>0750  1 11</v>
          </cell>
        </row>
        <row r="4861">
          <cell r="A4861" t="str">
            <v>0750  1 13</v>
          </cell>
        </row>
        <row r="4862">
          <cell r="A4862" t="str">
            <v>0750  1 15</v>
          </cell>
        </row>
        <row r="4863">
          <cell r="A4863" t="str">
            <v>0750  1 17</v>
          </cell>
        </row>
        <row r="4864">
          <cell r="A4864" t="str">
            <v>0750  1 18</v>
          </cell>
        </row>
        <row r="4865">
          <cell r="A4865" t="str">
            <v>0750  1 19</v>
          </cell>
        </row>
        <row r="4866">
          <cell r="A4866" t="str">
            <v>0750  1 51</v>
          </cell>
        </row>
        <row r="4867">
          <cell r="A4867" t="str">
            <v>0750  1 53</v>
          </cell>
        </row>
        <row r="4868">
          <cell r="A4868" t="str">
            <v>0750  1 55</v>
          </cell>
        </row>
        <row r="4869">
          <cell r="A4869" t="str">
            <v>0750  1 59</v>
          </cell>
        </row>
        <row r="4870">
          <cell r="A4870" t="str">
            <v>0750  1 60</v>
          </cell>
        </row>
        <row r="4871">
          <cell r="A4871" t="str">
            <v>0750 71</v>
          </cell>
        </row>
        <row r="4872">
          <cell r="A4872" t="str">
            <v>0750 79</v>
          </cell>
        </row>
        <row r="4873">
          <cell r="A4873" t="str">
            <v>0751  2</v>
          </cell>
        </row>
        <row r="4874">
          <cell r="A4874" t="str">
            <v>0751  3</v>
          </cell>
        </row>
        <row r="4875">
          <cell r="A4875" t="str">
            <v>0751  4</v>
          </cell>
        </row>
        <row r="4876">
          <cell r="A4876" t="str">
            <v>0751  5</v>
          </cell>
        </row>
        <row r="4877">
          <cell r="A4877" t="str">
            <v>0751  6</v>
          </cell>
        </row>
        <row r="4878">
          <cell r="A4878" t="str">
            <v>0751  7</v>
          </cell>
        </row>
        <row r="4879">
          <cell r="A4879" t="str">
            <v>0751 11  1</v>
          </cell>
        </row>
        <row r="4880">
          <cell r="A4880" t="str">
            <v>0751 11  2</v>
          </cell>
        </row>
        <row r="4881">
          <cell r="A4881" t="str">
            <v>0751 11  3</v>
          </cell>
        </row>
        <row r="4882">
          <cell r="A4882" t="str">
            <v>0751 11  4</v>
          </cell>
        </row>
        <row r="4883">
          <cell r="A4883" t="str">
            <v>0751 11  5</v>
          </cell>
        </row>
        <row r="4884">
          <cell r="A4884" t="str">
            <v>0751 11  6</v>
          </cell>
        </row>
        <row r="4885">
          <cell r="A4885" t="str">
            <v>0751 11  7</v>
          </cell>
        </row>
        <row r="4886">
          <cell r="A4886" t="str">
            <v>0751 11 10</v>
          </cell>
        </row>
        <row r="4887">
          <cell r="A4887" t="str">
            <v>0751 20  1</v>
          </cell>
        </row>
        <row r="4888">
          <cell r="A4888" t="str">
            <v>0751 20  3</v>
          </cell>
        </row>
        <row r="4889">
          <cell r="A4889" t="str">
            <v>0751 30  1</v>
          </cell>
        </row>
        <row r="4890">
          <cell r="A4890" t="str">
            <v>0751 31 11</v>
          </cell>
        </row>
        <row r="4891">
          <cell r="A4891" t="str">
            <v>0751 32 11</v>
          </cell>
        </row>
        <row r="4892">
          <cell r="A4892" t="str">
            <v>0751 32 12</v>
          </cell>
        </row>
        <row r="4893">
          <cell r="A4893" t="str">
            <v>0751 32 13</v>
          </cell>
        </row>
        <row r="4894">
          <cell r="A4894" t="str">
            <v>0751 32 14</v>
          </cell>
        </row>
        <row r="4895">
          <cell r="A4895" t="str">
            <v>0751 32 15</v>
          </cell>
        </row>
        <row r="4896">
          <cell r="A4896" t="str">
            <v>0751 35 11</v>
          </cell>
        </row>
        <row r="4897">
          <cell r="A4897" t="str">
            <v>0751 35 12</v>
          </cell>
        </row>
        <row r="4898">
          <cell r="A4898" t="str">
            <v>0751 35 13</v>
          </cell>
        </row>
        <row r="4899">
          <cell r="A4899" t="str">
            <v>0751 35 42</v>
          </cell>
        </row>
        <row r="4900">
          <cell r="A4900" t="str">
            <v>0751 35 43</v>
          </cell>
        </row>
        <row r="4901">
          <cell r="A4901" t="str">
            <v>0751 36 11</v>
          </cell>
        </row>
        <row r="4902">
          <cell r="A4902" t="str">
            <v>0751 36 12</v>
          </cell>
        </row>
        <row r="4903">
          <cell r="A4903" t="str">
            <v>0751 36 13</v>
          </cell>
        </row>
        <row r="4904">
          <cell r="A4904" t="str">
            <v>0751 36 14</v>
          </cell>
        </row>
        <row r="4905">
          <cell r="A4905" t="str">
            <v>0751 37</v>
          </cell>
        </row>
        <row r="4906">
          <cell r="A4906" t="str">
            <v>0751 38 11</v>
          </cell>
        </row>
        <row r="4907">
          <cell r="A4907" t="str">
            <v>0751 38 13</v>
          </cell>
        </row>
        <row r="4908">
          <cell r="A4908" t="str">
            <v>0751 38 14</v>
          </cell>
        </row>
        <row r="4909">
          <cell r="A4909" t="str">
            <v>0751 40  1</v>
          </cell>
        </row>
        <row r="4910">
          <cell r="A4910" t="str">
            <v>0751 40  2</v>
          </cell>
        </row>
        <row r="4911">
          <cell r="A4911" t="str">
            <v>0751 41</v>
          </cell>
        </row>
        <row r="4912">
          <cell r="A4912" t="str">
            <v>0751 42</v>
          </cell>
        </row>
        <row r="4913">
          <cell r="A4913" t="str">
            <v>0751 42  1</v>
          </cell>
        </row>
        <row r="4914">
          <cell r="A4914" t="str">
            <v>0751 43  1</v>
          </cell>
        </row>
        <row r="4915">
          <cell r="A4915" t="str">
            <v>0751 49</v>
          </cell>
        </row>
        <row r="4916">
          <cell r="A4916" t="str">
            <v>0751 50  1</v>
          </cell>
        </row>
        <row r="4917">
          <cell r="A4917" t="str">
            <v>0751 51  1</v>
          </cell>
        </row>
        <row r="4918">
          <cell r="A4918" t="str">
            <v>0751 51  2</v>
          </cell>
        </row>
        <row r="4919">
          <cell r="A4919" t="str">
            <v>0751 52  1</v>
          </cell>
        </row>
        <row r="4920">
          <cell r="A4920" t="str">
            <v>0751 60  1</v>
          </cell>
        </row>
        <row r="4921">
          <cell r="A4921" t="str">
            <v>0770 76</v>
          </cell>
        </row>
        <row r="4922">
          <cell r="A4922" t="str">
            <v>0770 76100</v>
          </cell>
        </row>
        <row r="4923">
          <cell r="A4923" t="str">
            <v>0770 76101</v>
          </cell>
        </row>
        <row r="4924">
          <cell r="A4924" t="str">
            <v>0770 77</v>
          </cell>
        </row>
        <row r="4925">
          <cell r="A4925" t="str">
            <v>0770 78</v>
          </cell>
        </row>
        <row r="4926">
          <cell r="A4926" t="str">
            <v>0770 79</v>
          </cell>
        </row>
        <row r="4927">
          <cell r="A4927" t="str">
            <v>0780  1 11</v>
          </cell>
        </row>
        <row r="4928">
          <cell r="A4928" t="str">
            <v>0780  1 12</v>
          </cell>
        </row>
        <row r="4929">
          <cell r="A4929" t="str">
            <v>0780  1 13</v>
          </cell>
        </row>
        <row r="4930">
          <cell r="A4930" t="str">
            <v>0780  1 42</v>
          </cell>
        </row>
        <row r="4931">
          <cell r="A4931" t="str">
            <v>0780  1 62</v>
          </cell>
        </row>
        <row r="4932">
          <cell r="A4932" t="str">
            <v>0781  2 11</v>
          </cell>
        </row>
        <row r="4933">
          <cell r="A4933" t="str">
            <v>0781  2 12</v>
          </cell>
        </row>
        <row r="4934">
          <cell r="A4934" t="str">
            <v>0781  2 41</v>
          </cell>
        </row>
        <row r="4935">
          <cell r="A4935" t="str">
            <v>0781  2 42</v>
          </cell>
        </row>
        <row r="4936">
          <cell r="A4936" t="str">
            <v>0781  2 52</v>
          </cell>
        </row>
        <row r="4937">
          <cell r="A4937" t="str">
            <v>0781  2 80</v>
          </cell>
        </row>
        <row r="4938">
          <cell r="A4938" t="str">
            <v>0781  2 90</v>
          </cell>
        </row>
        <row r="4939">
          <cell r="A4939" t="str">
            <v>0781  2601</v>
          </cell>
        </row>
        <row r="4940">
          <cell r="A4940" t="str">
            <v>0781  2602</v>
          </cell>
        </row>
        <row r="4941">
          <cell r="A4941" t="str">
            <v>0781  2603</v>
          </cell>
        </row>
        <row r="4942">
          <cell r="A4942" t="str">
            <v>0781  2604</v>
          </cell>
        </row>
        <row r="4943">
          <cell r="A4943" t="str">
            <v>0781  2605</v>
          </cell>
        </row>
        <row r="4944">
          <cell r="A4944" t="str">
            <v>0781  2606</v>
          </cell>
        </row>
        <row r="4945">
          <cell r="A4945" t="str">
            <v>0781  2607</v>
          </cell>
        </row>
        <row r="4946">
          <cell r="A4946" t="str">
            <v>0781  2608</v>
          </cell>
        </row>
        <row r="4947">
          <cell r="A4947" t="str">
            <v>0781  2701</v>
          </cell>
        </row>
        <row r="4948">
          <cell r="A4948" t="str">
            <v>0781  2702</v>
          </cell>
        </row>
        <row r="4949">
          <cell r="A4949" t="str">
            <v>0781  2706</v>
          </cell>
        </row>
        <row r="4950">
          <cell r="A4950" t="str">
            <v>0781  2707</v>
          </cell>
        </row>
        <row r="4951">
          <cell r="A4951" t="str">
            <v>0781  2708</v>
          </cell>
        </row>
        <row r="4952">
          <cell r="A4952" t="str">
            <v>0781  3111</v>
          </cell>
        </row>
        <row r="4953">
          <cell r="A4953" t="str">
            <v>0781  3112</v>
          </cell>
        </row>
        <row r="4954">
          <cell r="A4954" t="str">
            <v>0781  3121</v>
          </cell>
        </row>
        <row r="4955">
          <cell r="A4955" t="str">
            <v>0781  3300</v>
          </cell>
        </row>
        <row r="4956">
          <cell r="A4956" t="str">
            <v>0781  5113</v>
          </cell>
        </row>
        <row r="4957">
          <cell r="A4957" t="str">
            <v>0781  5114</v>
          </cell>
        </row>
        <row r="4958">
          <cell r="A4958" t="str">
            <v>0781  5121</v>
          </cell>
        </row>
        <row r="4959">
          <cell r="A4959" t="str">
            <v>0781  5122</v>
          </cell>
        </row>
        <row r="4960">
          <cell r="A4960" t="str">
            <v>0781  5123</v>
          </cell>
        </row>
        <row r="4961">
          <cell r="A4961" t="str">
            <v>0781  5141</v>
          </cell>
        </row>
        <row r="4962">
          <cell r="A4962" t="str">
            <v>0781  5400</v>
          </cell>
        </row>
        <row r="4963">
          <cell r="A4963" t="str">
            <v>0781  5600</v>
          </cell>
        </row>
        <row r="4964">
          <cell r="A4964" t="str">
            <v>0781  6 12</v>
          </cell>
        </row>
        <row r="4965">
          <cell r="A4965" t="str">
            <v>0781 11231</v>
          </cell>
        </row>
        <row r="4966">
          <cell r="A4966" t="str">
            <v>0781 11232</v>
          </cell>
        </row>
        <row r="4967">
          <cell r="A4967" t="str">
            <v>0781 11233</v>
          </cell>
        </row>
        <row r="4968">
          <cell r="A4968" t="str">
            <v>0781 11240</v>
          </cell>
        </row>
        <row r="4969">
          <cell r="A4969" t="str">
            <v>0781 13213</v>
          </cell>
        </row>
        <row r="4970">
          <cell r="A4970" t="str">
            <v>0781 19214</v>
          </cell>
        </row>
        <row r="4971">
          <cell r="A4971" t="str">
            <v>0781 19232</v>
          </cell>
        </row>
        <row r="4972">
          <cell r="A4972" t="str">
            <v>0781 20 51</v>
          </cell>
        </row>
        <row r="4973">
          <cell r="A4973" t="str">
            <v>0781 20 62</v>
          </cell>
        </row>
        <row r="4974">
          <cell r="A4974" t="str">
            <v>0781 20 80</v>
          </cell>
        </row>
        <row r="4975">
          <cell r="A4975" t="str">
            <v>0781 20 90</v>
          </cell>
        </row>
        <row r="4976">
          <cell r="A4976" t="str">
            <v>0781 40501</v>
          </cell>
        </row>
        <row r="4977">
          <cell r="A4977" t="str">
            <v>0781 40502</v>
          </cell>
        </row>
        <row r="4978">
          <cell r="A4978" t="str">
            <v>0781 40503</v>
          </cell>
        </row>
        <row r="4979">
          <cell r="A4979" t="str">
            <v>0781 40509</v>
          </cell>
        </row>
        <row r="4980">
          <cell r="A4980" t="str">
            <v>0781 40601</v>
          </cell>
        </row>
        <row r="4981">
          <cell r="A4981" t="str">
            <v>0781 40602</v>
          </cell>
        </row>
        <row r="4982">
          <cell r="A4982" t="str">
            <v>0781 40603</v>
          </cell>
        </row>
        <row r="4983">
          <cell r="A4983" t="str">
            <v>0781 40609</v>
          </cell>
        </row>
        <row r="4984">
          <cell r="A4984" t="str">
            <v>0781 41111</v>
          </cell>
        </row>
        <row r="4985">
          <cell r="A4985" t="str">
            <v>0781 41112</v>
          </cell>
        </row>
        <row r="4986">
          <cell r="A4986" t="str">
            <v>0781 41113</v>
          </cell>
        </row>
        <row r="4987">
          <cell r="A4987" t="str">
            <v>0781 41132</v>
          </cell>
        </row>
        <row r="4988">
          <cell r="A4988" t="str">
            <v>0781 41133</v>
          </cell>
        </row>
        <row r="4989">
          <cell r="A4989" t="str">
            <v>0781 41214</v>
          </cell>
        </row>
        <row r="4990">
          <cell r="A4990" t="str">
            <v>0781 41215</v>
          </cell>
        </row>
        <row r="4991">
          <cell r="A4991" t="str">
            <v>0781 41235</v>
          </cell>
        </row>
        <row r="4992">
          <cell r="A4992" t="str">
            <v>0781 41311</v>
          </cell>
        </row>
        <row r="4993">
          <cell r="A4993" t="str">
            <v>0781 41312</v>
          </cell>
        </row>
        <row r="4994">
          <cell r="A4994" t="str">
            <v>0781 42111</v>
          </cell>
        </row>
        <row r="4995">
          <cell r="A4995" t="str">
            <v>0781 42114</v>
          </cell>
        </row>
        <row r="4996">
          <cell r="A4996" t="str">
            <v>0781 42121</v>
          </cell>
        </row>
        <row r="4997">
          <cell r="A4997" t="str">
            <v>0781 42133</v>
          </cell>
        </row>
        <row r="4998">
          <cell r="A4998" t="str">
            <v>0781 42215</v>
          </cell>
        </row>
        <row r="4999">
          <cell r="A4999" t="str">
            <v>0781 42235</v>
          </cell>
        </row>
        <row r="5000">
          <cell r="A5000" t="str">
            <v>0781 42605</v>
          </cell>
        </row>
        <row r="5001">
          <cell r="A5001" t="str">
            <v>0781 43113</v>
          </cell>
        </row>
        <row r="5002">
          <cell r="A5002" t="str">
            <v>0781 43234</v>
          </cell>
        </row>
        <row r="5003">
          <cell r="A5003" t="str">
            <v>0781 44001</v>
          </cell>
        </row>
        <row r="5004">
          <cell r="A5004" t="str">
            <v>0781 44002</v>
          </cell>
        </row>
        <row r="5005">
          <cell r="A5005" t="str">
            <v>0781 44003</v>
          </cell>
        </row>
        <row r="5006">
          <cell r="A5006" t="str">
            <v>0781 44005</v>
          </cell>
        </row>
        <row r="5007">
          <cell r="A5007" t="str">
            <v>0781 46</v>
          </cell>
        </row>
        <row r="5008">
          <cell r="A5008" t="str">
            <v>0781 46001</v>
          </cell>
        </row>
        <row r="5009">
          <cell r="A5009" t="str">
            <v>0782  1 11</v>
          </cell>
        </row>
        <row r="5010">
          <cell r="A5010" t="str">
            <v>0782  1 12</v>
          </cell>
        </row>
        <row r="5011">
          <cell r="A5011" t="str">
            <v>0782  1 13</v>
          </cell>
        </row>
        <row r="5012">
          <cell r="A5012" t="str">
            <v>0782  1 14</v>
          </cell>
        </row>
        <row r="5013">
          <cell r="A5013" t="str">
            <v>0782  1 30</v>
          </cell>
        </row>
        <row r="5014">
          <cell r="A5014" t="str">
            <v>0782  1 40</v>
          </cell>
        </row>
        <row r="5015">
          <cell r="A5015" t="str">
            <v>0782  1 41</v>
          </cell>
        </row>
        <row r="5016">
          <cell r="A5016" t="str">
            <v>0782  1 50</v>
          </cell>
        </row>
        <row r="5017">
          <cell r="A5017" t="str">
            <v>0782  1 60</v>
          </cell>
        </row>
        <row r="5018">
          <cell r="A5018" t="str">
            <v>0782  1 70</v>
          </cell>
        </row>
        <row r="5019">
          <cell r="A5019" t="str">
            <v>0782  2121</v>
          </cell>
        </row>
        <row r="5020">
          <cell r="A5020" t="str">
            <v>0782  2131</v>
          </cell>
        </row>
        <row r="5021">
          <cell r="A5021" t="str">
            <v>0782  2140</v>
          </cell>
        </row>
        <row r="5022">
          <cell r="A5022" t="str">
            <v>0782  3  1</v>
          </cell>
        </row>
        <row r="5023">
          <cell r="A5023" t="str">
            <v>0782  4 50</v>
          </cell>
        </row>
        <row r="5024">
          <cell r="A5024" t="str">
            <v>0782  4 51</v>
          </cell>
        </row>
        <row r="5025">
          <cell r="A5025" t="str">
            <v>0782  4 52</v>
          </cell>
        </row>
        <row r="5026">
          <cell r="A5026" t="str">
            <v>0782  4 53</v>
          </cell>
        </row>
        <row r="5027">
          <cell r="A5027" t="str">
            <v>0782  4 60</v>
          </cell>
        </row>
        <row r="5028">
          <cell r="A5028" t="str">
            <v>0782  4 80</v>
          </cell>
        </row>
        <row r="5029">
          <cell r="A5029" t="str">
            <v>0782  4 90</v>
          </cell>
        </row>
        <row r="5030">
          <cell r="A5030" t="str">
            <v>0783  1111</v>
          </cell>
        </row>
        <row r="5031">
          <cell r="A5031" t="str">
            <v>0783  1112</v>
          </cell>
        </row>
        <row r="5032">
          <cell r="A5032" t="str">
            <v>0783  1113</v>
          </cell>
        </row>
        <row r="5033">
          <cell r="A5033" t="str">
            <v>0783  1121</v>
          </cell>
        </row>
        <row r="5034">
          <cell r="A5034" t="str">
            <v>0783  1122</v>
          </cell>
        </row>
        <row r="5035">
          <cell r="A5035" t="str">
            <v>0783  1123</v>
          </cell>
        </row>
        <row r="5036">
          <cell r="A5036" t="str">
            <v>0783  1124</v>
          </cell>
        </row>
        <row r="5037">
          <cell r="A5037" t="str">
            <v>0783  1221</v>
          </cell>
        </row>
        <row r="5038">
          <cell r="A5038" t="str">
            <v>0783  1222</v>
          </cell>
        </row>
        <row r="5039">
          <cell r="A5039" t="str">
            <v>0783  1223</v>
          </cell>
        </row>
        <row r="5040">
          <cell r="A5040" t="str">
            <v>0783  1224</v>
          </cell>
        </row>
        <row r="5041">
          <cell r="A5041" t="str">
            <v>0783  1321</v>
          </cell>
        </row>
        <row r="5042">
          <cell r="A5042" t="str">
            <v>0783  1322</v>
          </cell>
        </row>
        <row r="5043">
          <cell r="A5043" t="str">
            <v>0783  1323</v>
          </cell>
        </row>
        <row r="5044">
          <cell r="A5044" t="str">
            <v>0783  1410</v>
          </cell>
        </row>
        <row r="5045">
          <cell r="A5045" t="str">
            <v>0783  1420</v>
          </cell>
        </row>
        <row r="5046">
          <cell r="A5046" t="str">
            <v>0783  1510</v>
          </cell>
        </row>
        <row r="5047">
          <cell r="A5047" t="str">
            <v>0783  1520</v>
          </cell>
        </row>
        <row r="5048">
          <cell r="A5048" t="str">
            <v>0783  1600</v>
          </cell>
        </row>
        <row r="5049">
          <cell r="A5049" t="str">
            <v>0783  1700</v>
          </cell>
        </row>
        <row r="5050">
          <cell r="A5050" t="str">
            <v>0783  2 31</v>
          </cell>
        </row>
        <row r="5051">
          <cell r="A5051" t="str">
            <v>0783  2 32</v>
          </cell>
        </row>
        <row r="5052">
          <cell r="A5052" t="str">
            <v>0783  2 41</v>
          </cell>
        </row>
        <row r="5053">
          <cell r="A5053" t="str">
            <v>0783  2 42</v>
          </cell>
        </row>
        <row r="5054">
          <cell r="A5054" t="str">
            <v>0783  2 51</v>
          </cell>
        </row>
        <row r="5055">
          <cell r="A5055" t="str">
            <v>0783  2 52</v>
          </cell>
        </row>
        <row r="5056">
          <cell r="A5056" t="str">
            <v>0783  3 11</v>
          </cell>
        </row>
        <row r="5057">
          <cell r="A5057" t="str">
            <v>0783  3 12</v>
          </cell>
        </row>
        <row r="5058">
          <cell r="A5058" t="str">
            <v>0783  3 13</v>
          </cell>
        </row>
        <row r="5059">
          <cell r="A5059" t="str">
            <v>0783  3 14</v>
          </cell>
        </row>
        <row r="5060">
          <cell r="A5060" t="str">
            <v>0783  3 15</v>
          </cell>
        </row>
        <row r="5061">
          <cell r="A5061" t="str">
            <v>0783  3 16</v>
          </cell>
        </row>
        <row r="5062">
          <cell r="A5062" t="str">
            <v>0783  3 17</v>
          </cell>
        </row>
        <row r="5063">
          <cell r="A5063" t="str">
            <v>0783  3 21</v>
          </cell>
        </row>
        <row r="5064">
          <cell r="A5064" t="str">
            <v>0783  3 32</v>
          </cell>
        </row>
        <row r="5065">
          <cell r="A5065" t="str">
            <v>0783  3 41</v>
          </cell>
        </row>
        <row r="5066">
          <cell r="A5066" t="str">
            <v>0783  3 42</v>
          </cell>
        </row>
        <row r="5067">
          <cell r="A5067" t="str">
            <v>0783  3 43</v>
          </cell>
        </row>
        <row r="5068">
          <cell r="A5068" t="str">
            <v>0783  3 45</v>
          </cell>
        </row>
        <row r="5069">
          <cell r="A5069" t="str">
            <v>0783  3 46</v>
          </cell>
        </row>
        <row r="5070">
          <cell r="A5070" t="str">
            <v>0783  3 47</v>
          </cell>
        </row>
        <row r="5071">
          <cell r="A5071" t="str">
            <v>0783  3 51</v>
          </cell>
        </row>
        <row r="5072">
          <cell r="A5072" t="str">
            <v>0783  3 52</v>
          </cell>
        </row>
        <row r="5073">
          <cell r="A5073" t="str">
            <v>0783  3 55</v>
          </cell>
        </row>
        <row r="5074">
          <cell r="A5074" t="str">
            <v>0783  3 56</v>
          </cell>
        </row>
        <row r="5075">
          <cell r="A5075" t="str">
            <v>0783  4 11</v>
          </cell>
        </row>
        <row r="5076">
          <cell r="A5076" t="str">
            <v>0783  4 12</v>
          </cell>
        </row>
        <row r="5077">
          <cell r="A5077" t="str">
            <v>0783  4 13</v>
          </cell>
        </row>
        <row r="5078">
          <cell r="A5078" t="str">
            <v>0783  4 32</v>
          </cell>
        </row>
        <row r="5079">
          <cell r="A5079" t="str">
            <v>0783  4 42</v>
          </cell>
        </row>
        <row r="5080">
          <cell r="A5080" t="str">
            <v>0783  4 52</v>
          </cell>
        </row>
        <row r="5081">
          <cell r="A5081" t="str">
            <v>0783  4 60</v>
          </cell>
        </row>
        <row r="5082">
          <cell r="A5082" t="str">
            <v>0783  4111</v>
          </cell>
        </row>
        <row r="5083">
          <cell r="A5083" t="str">
            <v>0783  4112</v>
          </cell>
        </row>
        <row r="5084">
          <cell r="A5084" t="str">
            <v>0783  4113</v>
          </cell>
        </row>
        <row r="5085">
          <cell r="A5085" t="str">
            <v>0783  4132</v>
          </cell>
        </row>
        <row r="5086">
          <cell r="A5086" t="str">
            <v>0783  4133</v>
          </cell>
        </row>
        <row r="5087">
          <cell r="A5087" t="str">
            <v>0783  4141</v>
          </cell>
        </row>
        <row r="5088">
          <cell r="A5088" t="str">
            <v>0783  4142</v>
          </cell>
        </row>
        <row r="5089">
          <cell r="A5089" t="str">
            <v>0783  4152</v>
          </cell>
        </row>
        <row r="5090">
          <cell r="A5090" t="str">
            <v>0783  4160</v>
          </cell>
        </row>
        <row r="5091">
          <cell r="A5091" t="str">
            <v>0783  5  1</v>
          </cell>
        </row>
        <row r="5092">
          <cell r="A5092" t="str">
            <v>0783  5  4</v>
          </cell>
        </row>
        <row r="5093">
          <cell r="A5093" t="str">
            <v>0783  5  5</v>
          </cell>
        </row>
        <row r="5094">
          <cell r="A5094" t="str">
            <v>0783  6  1</v>
          </cell>
        </row>
        <row r="5095">
          <cell r="A5095" t="str">
            <v>0783  6  3</v>
          </cell>
        </row>
        <row r="5096">
          <cell r="A5096" t="str">
            <v>0783  6  4</v>
          </cell>
        </row>
        <row r="5097">
          <cell r="A5097" t="str">
            <v>0783  6  5</v>
          </cell>
        </row>
        <row r="5098">
          <cell r="A5098" t="str">
            <v>0783  6  6</v>
          </cell>
        </row>
        <row r="5099">
          <cell r="A5099" t="str">
            <v>0783  6  7</v>
          </cell>
        </row>
        <row r="5100">
          <cell r="A5100" t="str">
            <v>0783  7  1</v>
          </cell>
        </row>
        <row r="5101">
          <cell r="A5101" t="str">
            <v>0783  7  3</v>
          </cell>
        </row>
        <row r="5102">
          <cell r="A5102" t="str">
            <v>0783  7  4</v>
          </cell>
        </row>
        <row r="5103">
          <cell r="A5103" t="str">
            <v>0783  7  5</v>
          </cell>
        </row>
        <row r="5104">
          <cell r="A5104" t="str">
            <v>0783  7  7</v>
          </cell>
        </row>
        <row r="5105">
          <cell r="A5105" t="str">
            <v>0783  8  1</v>
          </cell>
        </row>
        <row r="5106">
          <cell r="A5106" t="str">
            <v>0783  8  3</v>
          </cell>
        </row>
        <row r="5107">
          <cell r="A5107" t="str">
            <v>0783  8  4</v>
          </cell>
        </row>
        <row r="5108">
          <cell r="A5108" t="str">
            <v>0783  8  5</v>
          </cell>
        </row>
        <row r="5109">
          <cell r="A5109" t="str">
            <v>0783  9 11</v>
          </cell>
        </row>
        <row r="5110">
          <cell r="A5110" t="str">
            <v>0783  9 12</v>
          </cell>
        </row>
        <row r="5111">
          <cell r="A5111" t="str">
            <v>0783  9 13</v>
          </cell>
        </row>
        <row r="5112">
          <cell r="A5112" t="str">
            <v>0784  1  1</v>
          </cell>
        </row>
        <row r="5113">
          <cell r="A5113" t="str">
            <v>0784  1  3</v>
          </cell>
        </row>
        <row r="5114">
          <cell r="A5114" t="str">
            <v>0784  1  4</v>
          </cell>
        </row>
        <row r="5115">
          <cell r="A5115" t="str">
            <v>0784  1  5</v>
          </cell>
        </row>
        <row r="5116">
          <cell r="A5116" t="str">
            <v>0784  1  6</v>
          </cell>
        </row>
        <row r="5117">
          <cell r="A5117" t="str">
            <v>0784  1  7</v>
          </cell>
        </row>
        <row r="5118">
          <cell r="A5118" t="str">
            <v>0784  1  8</v>
          </cell>
        </row>
        <row r="5119">
          <cell r="A5119" t="str">
            <v>0784  2  1</v>
          </cell>
        </row>
        <row r="5120">
          <cell r="A5120" t="str">
            <v>0784  2  2</v>
          </cell>
        </row>
        <row r="5121">
          <cell r="A5121" t="str">
            <v>0784  2  3</v>
          </cell>
        </row>
        <row r="5122">
          <cell r="A5122" t="str">
            <v>0784  2  4</v>
          </cell>
        </row>
        <row r="5123">
          <cell r="A5123" t="str">
            <v>0784  2  5</v>
          </cell>
        </row>
        <row r="5124">
          <cell r="A5124" t="str">
            <v>0784  2  7</v>
          </cell>
        </row>
        <row r="5125">
          <cell r="A5125" t="str">
            <v>0784  3 11</v>
          </cell>
        </row>
        <row r="5126">
          <cell r="A5126" t="str">
            <v>0784  3 20</v>
          </cell>
        </row>
        <row r="5127">
          <cell r="A5127" t="str">
            <v>0784  3 30</v>
          </cell>
        </row>
        <row r="5128">
          <cell r="A5128" t="str">
            <v>0784  3 40</v>
          </cell>
        </row>
        <row r="5129">
          <cell r="A5129" t="str">
            <v>0784  3 50</v>
          </cell>
        </row>
        <row r="5130">
          <cell r="A5130" t="str">
            <v>0784  3 60</v>
          </cell>
        </row>
        <row r="5131">
          <cell r="A5131" t="str">
            <v>0784  3 90</v>
          </cell>
        </row>
        <row r="5132">
          <cell r="A5132" t="str">
            <v>0784  5 11</v>
          </cell>
        </row>
        <row r="5133">
          <cell r="A5133" t="str">
            <v>0784  5 12</v>
          </cell>
        </row>
        <row r="5134">
          <cell r="A5134" t="str">
            <v>0784  5 30</v>
          </cell>
        </row>
        <row r="5135">
          <cell r="A5135" t="str">
            <v>0784  5 51</v>
          </cell>
        </row>
        <row r="5136">
          <cell r="A5136" t="str">
            <v>0784  6 11</v>
          </cell>
        </row>
        <row r="5137">
          <cell r="A5137" t="str">
            <v>0784  6 12</v>
          </cell>
        </row>
        <row r="5138">
          <cell r="A5138" t="str">
            <v>0784  6 30</v>
          </cell>
        </row>
        <row r="5139">
          <cell r="A5139" t="str">
            <v>0784  6 40</v>
          </cell>
        </row>
        <row r="5140">
          <cell r="A5140" t="str">
            <v>0784  6 60</v>
          </cell>
        </row>
        <row r="5141">
          <cell r="A5141" t="str">
            <v>0784  6 90</v>
          </cell>
        </row>
        <row r="5142">
          <cell r="A5142" t="str">
            <v>0784 10 51</v>
          </cell>
        </row>
        <row r="5143">
          <cell r="A5143" t="str">
            <v>0784 10 52</v>
          </cell>
        </row>
        <row r="5144">
          <cell r="A5144" t="str">
            <v>0785  1 11</v>
          </cell>
        </row>
        <row r="5145">
          <cell r="A5145" t="str">
            <v>0785  1 12</v>
          </cell>
        </row>
        <row r="5146">
          <cell r="A5146" t="str">
            <v>0785  1 13</v>
          </cell>
        </row>
        <row r="5147">
          <cell r="A5147" t="str">
            <v>0785  1 14</v>
          </cell>
        </row>
        <row r="5148">
          <cell r="A5148" t="str">
            <v>0785  1 23</v>
          </cell>
        </row>
        <row r="5149">
          <cell r="A5149" t="str">
            <v>0785  1 40</v>
          </cell>
        </row>
        <row r="5150">
          <cell r="A5150" t="str">
            <v>0785  1 60</v>
          </cell>
        </row>
        <row r="5151">
          <cell r="A5151" t="str">
            <v>0785  2 12</v>
          </cell>
        </row>
        <row r="5152">
          <cell r="A5152" t="str">
            <v>0785  2111</v>
          </cell>
        </row>
        <row r="5153">
          <cell r="A5153" t="str">
            <v>0785  2112</v>
          </cell>
        </row>
        <row r="5154">
          <cell r="A5154" t="str">
            <v>0785  2121</v>
          </cell>
        </row>
        <row r="5155">
          <cell r="A5155" t="str">
            <v>0785  2122</v>
          </cell>
        </row>
        <row r="5156">
          <cell r="A5156" t="str">
            <v>0785  2131</v>
          </cell>
        </row>
        <row r="5157">
          <cell r="A5157" t="str">
            <v>0785  2132</v>
          </cell>
        </row>
        <row r="5158">
          <cell r="A5158" t="str">
            <v>0785  2141</v>
          </cell>
        </row>
        <row r="5159">
          <cell r="A5159" t="str">
            <v>0785  2142</v>
          </cell>
        </row>
        <row r="5160">
          <cell r="A5160" t="str">
            <v>0785  2161</v>
          </cell>
        </row>
        <row r="5161">
          <cell r="A5161" t="str">
            <v>0785  2162</v>
          </cell>
        </row>
        <row r="5162">
          <cell r="A5162" t="str">
            <v>0785  2191</v>
          </cell>
        </row>
        <row r="5163">
          <cell r="A5163" t="str">
            <v>0785  2192</v>
          </cell>
        </row>
        <row r="5164">
          <cell r="A5164" t="str">
            <v>0785  2300</v>
          </cell>
        </row>
        <row r="5165">
          <cell r="A5165" t="str">
            <v>0785  2400</v>
          </cell>
        </row>
        <row r="5166">
          <cell r="A5166" t="str">
            <v>0785  2500</v>
          </cell>
        </row>
        <row r="5167">
          <cell r="A5167" t="str">
            <v>0785  2600</v>
          </cell>
        </row>
        <row r="5168">
          <cell r="A5168" t="str">
            <v>0785  3111</v>
          </cell>
        </row>
        <row r="5169">
          <cell r="A5169" t="str">
            <v>0785  3112</v>
          </cell>
        </row>
        <row r="5170">
          <cell r="A5170" t="str">
            <v>0785  3142</v>
          </cell>
        </row>
        <row r="5171">
          <cell r="A5171" t="str">
            <v>0785  3900</v>
          </cell>
        </row>
        <row r="5172">
          <cell r="A5172" t="str">
            <v>0786  1 11</v>
          </cell>
        </row>
        <row r="5173">
          <cell r="A5173" t="str">
            <v>0786  1 12</v>
          </cell>
        </row>
        <row r="5174">
          <cell r="A5174" t="str">
            <v>0786  1 13</v>
          </cell>
        </row>
        <row r="5175">
          <cell r="A5175" t="str">
            <v>0786  1 19</v>
          </cell>
        </row>
        <row r="5176">
          <cell r="A5176" t="str">
            <v>0786  1 30</v>
          </cell>
        </row>
        <row r="5177">
          <cell r="A5177" t="str">
            <v>0786  1 40</v>
          </cell>
        </row>
        <row r="5178">
          <cell r="A5178" t="str">
            <v>0786  1 41</v>
          </cell>
        </row>
        <row r="5179">
          <cell r="A5179" t="str">
            <v>0786  1 50</v>
          </cell>
        </row>
        <row r="5180">
          <cell r="A5180" t="str">
            <v>0786  1 61</v>
          </cell>
        </row>
        <row r="5181">
          <cell r="A5181" t="str">
            <v>0818712  3</v>
          </cell>
        </row>
        <row r="5182">
          <cell r="A5182" t="str">
            <v>0823 11  6</v>
          </cell>
        </row>
        <row r="5183">
          <cell r="A5183" t="str">
            <v>0823 11  8</v>
          </cell>
        </row>
        <row r="5184">
          <cell r="A5184" t="str">
            <v>0823 11 12</v>
          </cell>
        </row>
        <row r="5185">
          <cell r="A5185" t="str">
            <v>0825112110</v>
          </cell>
        </row>
        <row r="5186">
          <cell r="A5186" t="str">
            <v>0825112130</v>
          </cell>
        </row>
        <row r="5187">
          <cell r="A5187" t="str">
            <v>0825114111</v>
          </cell>
        </row>
        <row r="5188">
          <cell r="A5188" t="str">
            <v>0825116110</v>
          </cell>
        </row>
        <row r="5189">
          <cell r="A5189" t="str">
            <v>0825116120</v>
          </cell>
        </row>
        <row r="5190">
          <cell r="A5190" t="str">
            <v>0825144111</v>
          </cell>
        </row>
        <row r="5191">
          <cell r="A5191" t="str">
            <v>0825152110</v>
          </cell>
        </row>
        <row r="5192">
          <cell r="A5192" t="str">
            <v>0825154111</v>
          </cell>
        </row>
        <row r="5193">
          <cell r="A5193" t="str">
            <v>0825162110</v>
          </cell>
        </row>
        <row r="5194">
          <cell r="A5194" t="str">
            <v>0825164111</v>
          </cell>
        </row>
        <row r="5195">
          <cell r="A5195" t="str">
            <v>0825166120</v>
          </cell>
        </row>
        <row r="5196">
          <cell r="A5196" t="str">
            <v>0825311  5</v>
          </cell>
        </row>
        <row r="5197">
          <cell r="A5197" t="str">
            <v>0825441  1</v>
          </cell>
        </row>
        <row r="5198">
          <cell r="A5198" t="str">
            <v>0825461  2</v>
          </cell>
        </row>
        <row r="5199">
          <cell r="A5199" t="str">
            <v>0825512113</v>
          </cell>
        </row>
        <row r="5200">
          <cell r="A5200" t="str">
            <v>0825512213</v>
          </cell>
        </row>
        <row r="5201">
          <cell r="A5201" t="str">
            <v>0825514121</v>
          </cell>
        </row>
        <row r="5202">
          <cell r="A5202" t="str">
            <v>0825516152</v>
          </cell>
        </row>
        <row r="5203">
          <cell r="A5203" t="str">
            <v>0825612123</v>
          </cell>
        </row>
        <row r="5204">
          <cell r="A5204" t="str">
            <v>0825711</v>
          </cell>
        </row>
        <row r="5205">
          <cell r="A5205" t="str">
            <v>0825712</v>
          </cell>
        </row>
        <row r="5206">
          <cell r="A5206" t="str">
            <v>0825811</v>
          </cell>
        </row>
        <row r="5207">
          <cell r="A5207" t="str">
            <v>0827  1141</v>
          </cell>
        </row>
        <row r="5208">
          <cell r="A5208" t="str">
            <v>0830110211</v>
          </cell>
        </row>
        <row r="5209">
          <cell r="A5209" t="str">
            <v>0830110611</v>
          </cell>
        </row>
        <row r="5210">
          <cell r="A5210" t="str">
            <v>0830111411</v>
          </cell>
        </row>
        <row r="5211">
          <cell r="A5211" t="str">
            <v>0830111611</v>
          </cell>
        </row>
        <row r="5212">
          <cell r="A5212" t="str">
            <v>0830117212</v>
          </cell>
        </row>
        <row r="5213">
          <cell r="A5213" t="str">
            <v>0830140211</v>
          </cell>
        </row>
        <row r="5214">
          <cell r="A5214" t="str">
            <v>0832  2  2</v>
          </cell>
        </row>
        <row r="5215">
          <cell r="A5215" t="str">
            <v>0832  2  4</v>
          </cell>
        </row>
        <row r="5216">
          <cell r="A5216" t="str">
            <v>0832  2  6</v>
          </cell>
        </row>
        <row r="5217">
          <cell r="A5217" t="str">
            <v>0836111411</v>
          </cell>
        </row>
        <row r="5218">
          <cell r="A5218" t="str">
            <v>0836111612</v>
          </cell>
        </row>
        <row r="5219">
          <cell r="A5219" t="str">
            <v>0837  1  1</v>
          </cell>
        </row>
        <row r="5220">
          <cell r="A5220" t="str">
            <v>0850  4283</v>
          </cell>
        </row>
        <row r="5221">
          <cell r="A5221" t="str">
            <v>0904439  2</v>
          </cell>
        </row>
        <row r="5222">
          <cell r="A5222" t="str">
            <v>0904540  2</v>
          </cell>
        </row>
        <row r="5223">
          <cell r="A5223" t="str">
            <v>0904540  4</v>
          </cell>
        </row>
        <row r="5224">
          <cell r="A5224" t="str">
            <v>0904540  5</v>
          </cell>
        </row>
        <row r="5225">
          <cell r="A5225" t="str">
            <v>0904540  6</v>
          </cell>
        </row>
        <row r="5226">
          <cell r="A5226" t="str">
            <v>0904540  7</v>
          </cell>
        </row>
        <row r="5227">
          <cell r="A5227" t="str">
            <v>0904540 10</v>
          </cell>
        </row>
        <row r="5228">
          <cell r="A5228" t="str">
            <v>0904540 11</v>
          </cell>
        </row>
        <row r="5229">
          <cell r="A5229" t="str">
            <v>0904540 13</v>
          </cell>
        </row>
        <row r="5230">
          <cell r="A5230" t="str">
            <v>0904540 14</v>
          </cell>
        </row>
        <row r="5231">
          <cell r="A5231" t="str">
            <v>0904540 15</v>
          </cell>
        </row>
        <row r="5232">
          <cell r="A5232" t="str">
            <v>0904540 16</v>
          </cell>
        </row>
        <row r="5233">
          <cell r="A5233" t="str">
            <v>0904550 13</v>
          </cell>
        </row>
        <row r="5234">
          <cell r="A5234" t="str">
            <v>0905324  1</v>
          </cell>
        </row>
        <row r="5235">
          <cell r="A5235" t="str">
            <v>0906173  2</v>
          </cell>
        </row>
        <row r="5236">
          <cell r="A5236" t="str">
            <v>0906173  3</v>
          </cell>
        </row>
        <row r="5237">
          <cell r="A5237" t="str">
            <v>0906173  4</v>
          </cell>
        </row>
        <row r="5238">
          <cell r="A5238" t="str">
            <v>0906173  5</v>
          </cell>
        </row>
        <row r="5239">
          <cell r="A5239" t="str">
            <v>0906173  6</v>
          </cell>
        </row>
        <row r="5240">
          <cell r="A5240" t="str">
            <v>0906173  7</v>
          </cell>
        </row>
        <row r="5241">
          <cell r="A5241" t="str">
            <v>0906173  8</v>
          </cell>
        </row>
        <row r="5242">
          <cell r="A5242" t="str">
            <v>0906173  9</v>
          </cell>
        </row>
        <row r="5243">
          <cell r="A5243" t="str">
            <v>0906173 10</v>
          </cell>
        </row>
        <row r="5244">
          <cell r="A5244" t="str">
            <v>0906280  1</v>
          </cell>
        </row>
        <row r="5245">
          <cell r="A5245" t="str">
            <v>0906280  2</v>
          </cell>
        </row>
        <row r="5246">
          <cell r="A5246" t="str">
            <v>0906548  2</v>
          </cell>
        </row>
        <row r="5247">
          <cell r="A5247" t="str">
            <v>0908104  1</v>
          </cell>
        </row>
        <row r="5248">
          <cell r="A5248" t="str">
            <v>0908170  1</v>
          </cell>
        </row>
        <row r="5249">
          <cell r="A5249" t="str">
            <v>0908333  1</v>
          </cell>
        </row>
        <row r="5250">
          <cell r="A5250" t="str">
            <v>0908333  2</v>
          </cell>
        </row>
        <row r="5251">
          <cell r="A5251" t="str">
            <v>0908333  3</v>
          </cell>
        </row>
        <row r="5252">
          <cell r="A5252" t="str">
            <v>0908560  2</v>
          </cell>
        </row>
        <row r="5253">
          <cell r="A5253" t="str">
            <v>0909335  1</v>
          </cell>
        </row>
        <row r="5254">
          <cell r="A5254" t="str">
            <v>0909335  2</v>
          </cell>
        </row>
        <row r="5255">
          <cell r="A5255" t="str">
            <v>0909335  3</v>
          </cell>
        </row>
        <row r="5256">
          <cell r="A5256" t="str">
            <v>0911325  1</v>
          </cell>
        </row>
        <row r="5257">
          <cell r="A5257" t="str">
            <v>0913438  7</v>
          </cell>
        </row>
        <row r="5258">
          <cell r="A5258" t="str">
            <v>0913548  1</v>
          </cell>
        </row>
        <row r="5259">
          <cell r="A5259" t="str">
            <v>0914108  1</v>
          </cell>
        </row>
        <row r="5260">
          <cell r="A5260" t="str">
            <v>0914108  2</v>
          </cell>
        </row>
        <row r="5261">
          <cell r="A5261" t="str">
            <v>0914108  3</v>
          </cell>
        </row>
        <row r="5262">
          <cell r="A5262" t="str">
            <v>0914334  1</v>
          </cell>
        </row>
        <row r="5263">
          <cell r="A5263" t="str">
            <v>0914334  2</v>
          </cell>
        </row>
        <row r="5264">
          <cell r="A5264" t="str">
            <v>0914334  3</v>
          </cell>
        </row>
        <row r="5265">
          <cell r="A5265" t="str">
            <v>0914334  4</v>
          </cell>
        </row>
        <row r="5266">
          <cell r="A5266" t="str">
            <v>0914337  1</v>
          </cell>
        </row>
        <row r="5267">
          <cell r="A5267" t="str">
            <v>0914337  2</v>
          </cell>
        </row>
        <row r="5268">
          <cell r="A5268" t="str">
            <v>0914337  3</v>
          </cell>
        </row>
        <row r="5269">
          <cell r="A5269" t="str">
            <v>0914337  4</v>
          </cell>
        </row>
        <row r="5270">
          <cell r="A5270" t="str">
            <v>0914337  5</v>
          </cell>
        </row>
        <row r="5271">
          <cell r="A5271" t="str">
            <v>0914337  6</v>
          </cell>
        </row>
        <row r="5272">
          <cell r="A5272" t="str">
            <v>0914337  7</v>
          </cell>
        </row>
        <row r="5273">
          <cell r="A5273" t="str">
            <v>0914415103</v>
          </cell>
        </row>
        <row r="5274">
          <cell r="A5274" t="str">
            <v>0914415104</v>
          </cell>
        </row>
        <row r="5275">
          <cell r="A5275" t="str">
            <v>0914415105</v>
          </cell>
        </row>
        <row r="5276">
          <cell r="A5276" t="str">
            <v>0914415106</v>
          </cell>
        </row>
        <row r="5277">
          <cell r="A5277" t="str">
            <v>0914415107</v>
          </cell>
        </row>
        <row r="5278">
          <cell r="A5278" t="str">
            <v>0914415108</v>
          </cell>
        </row>
        <row r="5279">
          <cell r="A5279" t="str">
            <v>0914415109</v>
          </cell>
        </row>
        <row r="5280">
          <cell r="A5280" t="str">
            <v>0914415110</v>
          </cell>
        </row>
        <row r="5281">
          <cell r="A5281" t="str">
            <v>0914415204</v>
          </cell>
        </row>
        <row r="5282">
          <cell r="A5282" t="str">
            <v>0914415205</v>
          </cell>
        </row>
        <row r="5283">
          <cell r="A5283" t="str">
            <v>0914415206</v>
          </cell>
        </row>
        <row r="5284">
          <cell r="A5284" t="str">
            <v>0914415302</v>
          </cell>
        </row>
        <row r="5285">
          <cell r="A5285" t="str">
            <v>0914415303</v>
          </cell>
        </row>
        <row r="5286">
          <cell r="A5286" t="str">
            <v>0914415304</v>
          </cell>
        </row>
        <row r="5287">
          <cell r="A5287" t="str">
            <v>0914415305</v>
          </cell>
        </row>
        <row r="5288">
          <cell r="A5288" t="str">
            <v>0914415306</v>
          </cell>
        </row>
        <row r="5289">
          <cell r="A5289" t="str">
            <v>0914550  1</v>
          </cell>
        </row>
        <row r="5290">
          <cell r="A5290" t="str">
            <v>0914550  3</v>
          </cell>
        </row>
        <row r="5291">
          <cell r="A5291" t="str">
            <v>0914550 10</v>
          </cell>
        </row>
        <row r="5292">
          <cell r="A5292" t="str">
            <v>0914550 11</v>
          </cell>
        </row>
        <row r="5293">
          <cell r="A5293" t="str">
            <v>0914550 12</v>
          </cell>
        </row>
        <row r="5294">
          <cell r="A5294" t="str">
            <v>0914550 13</v>
          </cell>
        </row>
        <row r="5295">
          <cell r="A5295" t="str">
            <v>0914660  1</v>
          </cell>
        </row>
        <row r="5296">
          <cell r="A5296" t="str">
            <v>0915322  2</v>
          </cell>
        </row>
        <row r="5297">
          <cell r="A5297" t="str">
            <v>0915332  1</v>
          </cell>
        </row>
        <row r="5298">
          <cell r="A5298" t="str">
            <v>0915332  2</v>
          </cell>
        </row>
        <row r="5299">
          <cell r="A5299" t="str">
            <v>0915450 21</v>
          </cell>
        </row>
        <row r="5300">
          <cell r="A5300" t="str">
            <v>0915450 22</v>
          </cell>
        </row>
        <row r="5301">
          <cell r="A5301" t="str">
            <v>0916400  1</v>
          </cell>
        </row>
        <row r="5302">
          <cell r="A5302" t="str">
            <v>0916438  0</v>
          </cell>
        </row>
        <row r="5303">
          <cell r="A5303" t="str">
            <v>0916438  1</v>
          </cell>
        </row>
        <row r="5304">
          <cell r="A5304" t="str">
            <v>0916438  2</v>
          </cell>
        </row>
        <row r="5305">
          <cell r="A5305" t="str">
            <v>0916438  3</v>
          </cell>
        </row>
        <row r="5306">
          <cell r="A5306" t="str">
            <v>0916438  4</v>
          </cell>
        </row>
        <row r="5307">
          <cell r="A5307" t="str">
            <v>0916438  5</v>
          </cell>
        </row>
        <row r="5308">
          <cell r="A5308" t="str">
            <v>0916438  6</v>
          </cell>
        </row>
        <row r="5309">
          <cell r="A5309" t="str">
            <v>0916438  7</v>
          </cell>
        </row>
        <row r="5310">
          <cell r="A5310" t="str">
            <v>0916455  1</v>
          </cell>
        </row>
        <row r="5311">
          <cell r="A5311" t="str">
            <v>0916455  2</v>
          </cell>
        </row>
        <row r="5312">
          <cell r="A5312" t="str">
            <v>0916455 10</v>
          </cell>
        </row>
        <row r="5313">
          <cell r="A5313" t="str">
            <v>0916521  1</v>
          </cell>
        </row>
        <row r="5314">
          <cell r="A5314" t="str">
            <v>0916530  1</v>
          </cell>
        </row>
        <row r="5315">
          <cell r="A5315" t="str">
            <v>0916530  2</v>
          </cell>
        </row>
        <row r="5316">
          <cell r="A5316" t="str">
            <v>0916530  3</v>
          </cell>
        </row>
        <row r="5317">
          <cell r="A5317" t="str">
            <v>0916530  4</v>
          </cell>
        </row>
        <row r="5318">
          <cell r="A5318" t="str">
            <v>0916530  5</v>
          </cell>
        </row>
        <row r="5319">
          <cell r="A5319" t="str">
            <v>0916530  6</v>
          </cell>
        </row>
        <row r="5320">
          <cell r="A5320" t="str">
            <v>0916705  1</v>
          </cell>
        </row>
        <row r="5321">
          <cell r="A5321" t="str">
            <v>0916707  1</v>
          </cell>
        </row>
        <row r="5322">
          <cell r="A5322" t="str">
            <v>0916707  2</v>
          </cell>
        </row>
        <row r="5323">
          <cell r="A5323" t="str">
            <v>0917335  2</v>
          </cell>
        </row>
        <row r="5324">
          <cell r="A5324" t="str">
            <v>0917335  3</v>
          </cell>
        </row>
        <row r="5325">
          <cell r="A5325" t="str">
            <v>0917532  1</v>
          </cell>
        </row>
        <row r="5326">
          <cell r="A5326" t="str">
            <v>0917532  2</v>
          </cell>
        </row>
        <row r="5327">
          <cell r="A5327" t="str">
            <v>0918712  1</v>
          </cell>
        </row>
        <row r="5328">
          <cell r="A5328" t="str">
            <v>0918712  2</v>
          </cell>
        </row>
        <row r="5329">
          <cell r="A5329" t="str">
            <v>0918712  3</v>
          </cell>
        </row>
        <row r="5330">
          <cell r="A5330" t="str">
            <v>0999  2</v>
          </cell>
        </row>
        <row r="5331">
          <cell r="A5331" t="str">
            <v>0999 16</v>
          </cell>
        </row>
        <row r="5332">
          <cell r="A5332" t="str">
            <v>0999 20</v>
          </cell>
        </row>
        <row r="5333">
          <cell r="A5333" t="str">
            <v>0999 20  1</v>
          </cell>
        </row>
        <row r="5334">
          <cell r="A5334" t="str">
            <v>0999 20  2</v>
          </cell>
        </row>
        <row r="5335">
          <cell r="A5335" t="str">
            <v>0999 25</v>
          </cell>
        </row>
        <row r="5336">
          <cell r="A5336" t="str">
            <v>0999 30</v>
          </cell>
        </row>
        <row r="5337">
          <cell r="A5337" t="str">
            <v>0999 40</v>
          </cell>
        </row>
        <row r="5338">
          <cell r="A5338" t="str">
            <v>0999 50</v>
          </cell>
        </row>
        <row r="5339">
          <cell r="A5339" t="str">
            <v>0999102  1</v>
          </cell>
        </row>
        <row r="5340">
          <cell r="A5340" t="str">
            <v>0999102  2</v>
          </cell>
        </row>
        <row r="5341">
          <cell r="A5341" t="str">
            <v>1000  5</v>
          </cell>
        </row>
        <row r="5342">
          <cell r="A5342" t="str">
            <v>1000  6</v>
          </cell>
        </row>
        <row r="5343">
          <cell r="A5343" t="str">
            <v>1000  7</v>
          </cell>
        </row>
        <row r="5344">
          <cell r="A5344" t="str">
            <v>1000  8</v>
          </cell>
        </row>
        <row r="5345">
          <cell r="A5345" t="str">
            <v>102107</v>
          </cell>
        </row>
        <row r="5346">
          <cell r="A5346" t="str">
            <v>1050 11124</v>
          </cell>
        </row>
        <row r="5347">
          <cell r="A5347" t="str">
            <v>1050 11125</v>
          </cell>
        </row>
        <row r="5348">
          <cell r="A5348" t="str">
            <v>1050 11211</v>
          </cell>
        </row>
        <row r="5349">
          <cell r="A5349" t="str">
            <v>1050 11212</v>
          </cell>
        </row>
        <row r="5350">
          <cell r="A5350" t="str">
            <v>1050 11213</v>
          </cell>
        </row>
        <row r="5351">
          <cell r="A5351" t="str">
            <v>1050 11214</v>
          </cell>
        </row>
        <row r="5352">
          <cell r="A5352" t="str">
            <v>1050 11215</v>
          </cell>
        </row>
        <row r="5353">
          <cell r="A5353" t="str">
            <v>1050 11221</v>
          </cell>
        </row>
        <row r="5354">
          <cell r="A5354" t="str">
            <v>1050 11222</v>
          </cell>
        </row>
        <row r="5355">
          <cell r="A5355" t="str">
            <v>1050 11223</v>
          </cell>
        </row>
        <row r="5356">
          <cell r="A5356" t="str">
            <v>1050 11224</v>
          </cell>
        </row>
        <row r="5357">
          <cell r="A5357" t="str">
            <v>1050 11225</v>
          </cell>
        </row>
        <row r="5358">
          <cell r="A5358" t="str">
            <v>1050 11311</v>
          </cell>
        </row>
        <row r="5359">
          <cell r="A5359" t="str">
            <v>1050 11312</v>
          </cell>
        </row>
        <row r="5360">
          <cell r="A5360" t="str">
            <v>1050 11313</v>
          </cell>
        </row>
        <row r="5361">
          <cell r="A5361" t="str">
            <v>1050 11314</v>
          </cell>
        </row>
        <row r="5362">
          <cell r="A5362" t="str">
            <v>1050 11321</v>
          </cell>
        </row>
        <row r="5363">
          <cell r="A5363" t="str">
            <v>1050 11322</v>
          </cell>
        </row>
        <row r="5364">
          <cell r="A5364" t="str">
            <v>1050 11323</v>
          </cell>
        </row>
        <row r="5365">
          <cell r="A5365" t="str">
            <v>1050 11324</v>
          </cell>
        </row>
        <row r="5366">
          <cell r="A5366" t="str">
            <v>1050 11325</v>
          </cell>
        </row>
        <row r="5367">
          <cell r="A5367" t="str">
            <v>1050 11332</v>
          </cell>
        </row>
        <row r="5368">
          <cell r="A5368" t="str">
            <v>1050 11412</v>
          </cell>
        </row>
        <row r="5369">
          <cell r="A5369" t="str">
            <v>1050 11414</v>
          </cell>
        </row>
        <row r="5370">
          <cell r="A5370" t="str">
            <v>1050 11415</v>
          </cell>
        </row>
        <row r="5371">
          <cell r="A5371" t="str">
            <v>1050 11422</v>
          </cell>
        </row>
        <row r="5372">
          <cell r="A5372" t="str">
            <v>1050 11423</v>
          </cell>
        </row>
        <row r="5373">
          <cell r="A5373" t="str">
            <v>1050 11424</v>
          </cell>
        </row>
        <row r="5374">
          <cell r="A5374" t="str">
            <v>1050 11425</v>
          </cell>
        </row>
        <row r="5375">
          <cell r="A5375" t="str">
            <v>1050 11426</v>
          </cell>
        </row>
        <row r="5376">
          <cell r="A5376" t="str">
            <v>1050 11432</v>
          </cell>
        </row>
        <row r="5377">
          <cell r="A5377" t="str">
            <v>1050 11433</v>
          </cell>
        </row>
        <row r="5378">
          <cell r="A5378" t="str">
            <v>1050 11434</v>
          </cell>
        </row>
        <row r="5379">
          <cell r="A5379" t="str">
            <v>1050 11512</v>
          </cell>
        </row>
        <row r="5380">
          <cell r="A5380" t="str">
            <v>1050 11513</v>
          </cell>
        </row>
        <row r="5381">
          <cell r="A5381" t="str">
            <v>1050 11514</v>
          </cell>
        </row>
        <row r="5382">
          <cell r="A5382" t="str">
            <v>1050 11515</v>
          </cell>
        </row>
        <row r="5383">
          <cell r="A5383" t="str">
            <v>1050 11516</v>
          </cell>
        </row>
        <row r="5384">
          <cell r="A5384" t="str">
            <v>1050 11520</v>
          </cell>
        </row>
        <row r="5385">
          <cell r="A5385" t="str">
            <v>1050 11524</v>
          </cell>
        </row>
        <row r="5386">
          <cell r="A5386" t="str">
            <v>1050 11525</v>
          </cell>
        </row>
        <row r="5387">
          <cell r="A5387" t="str">
            <v>1050 11621</v>
          </cell>
        </row>
        <row r="5388">
          <cell r="A5388" t="str">
            <v>1050 11622</v>
          </cell>
        </row>
        <row r="5389">
          <cell r="A5389" t="str">
            <v>1050 11925</v>
          </cell>
        </row>
        <row r="5390">
          <cell r="A5390" t="str">
            <v>1050 12225</v>
          </cell>
        </row>
        <row r="5391">
          <cell r="A5391" t="str">
            <v>1050 12423</v>
          </cell>
        </row>
        <row r="5392">
          <cell r="A5392" t="str">
            <v>1050 12424</v>
          </cell>
        </row>
        <row r="5393">
          <cell r="A5393" t="str">
            <v>1050 13001</v>
          </cell>
        </row>
        <row r="5394">
          <cell r="A5394" t="str">
            <v>1050 13002</v>
          </cell>
        </row>
        <row r="5395">
          <cell r="A5395" t="str">
            <v>1050 13003</v>
          </cell>
        </row>
        <row r="5396">
          <cell r="A5396" t="str">
            <v>1050 13004</v>
          </cell>
        </row>
        <row r="5397">
          <cell r="A5397" t="str">
            <v>1050 13005</v>
          </cell>
        </row>
        <row r="5398">
          <cell r="A5398" t="str">
            <v>1050 14001</v>
          </cell>
        </row>
        <row r="5399">
          <cell r="A5399" t="str">
            <v>1050 14002</v>
          </cell>
        </row>
        <row r="5400">
          <cell r="A5400" t="str">
            <v>1050 14004</v>
          </cell>
        </row>
        <row r="5401">
          <cell r="A5401" t="str">
            <v>1050 15001</v>
          </cell>
        </row>
        <row r="5402">
          <cell r="A5402" t="str">
            <v>1050 15002</v>
          </cell>
        </row>
        <row r="5403">
          <cell r="A5403" t="str">
            <v>1050 15003</v>
          </cell>
        </row>
        <row r="5404">
          <cell r="A5404" t="str">
            <v>1050 15004</v>
          </cell>
        </row>
        <row r="5405">
          <cell r="A5405" t="str">
            <v>1050 15005</v>
          </cell>
        </row>
        <row r="5406">
          <cell r="A5406" t="str">
            <v>1050 16001</v>
          </cell>
        </row>
        <row r="5407">
          <cell r="A5407" t="str">
            <v>1050 16002</v>
          </cell>
        </row>
        <row r="5408">
          <cell r="A5408" t="str">
            <v>1050 16003</v>
          </cell>
        </row>
        <row r="5409">
          <cell r="A5409" t="str">
            <v>1050 16004</v>
          </cell>
        </row>
        <row r="5410">
          <cell r="A5410" t="str">
            <v>1050 16005</v>
          </cell>
        </row>
        <row r="5411">
          <cell r="A5411" t="str">
            <v>1050 16006</v>
          </cell>
        </row>
        <row r="5412">
          <cell r="A5412" t="str">
            <v>1050 17004</v>
          </cell>
        </row>
        <row r="5413">
          <cell r="A5413" t="str">
            <v>1050 17005</v>
          </cell>
        </row>
        <row r="5414">
          <cell r="A5414" t="str">
            <v>1050 18000</v>
          </cell>
        </row>
        <row r="5415">
          <cell r="A5415" t="str">
            <v>1050 18001</v>
          </cell>
        </row>
        <row r="5416">
          <cell r="A5416" t="str">
            <v>1050 18002</v>
          </cell>
        </row>
        <row r="5417">
          <cell r="A5417" t="str">
            <v>1050 18003</v>
          </cell>
        </row>
        <row r="5418">
          <cell r="A5418" t="str">
            <v>1050 18004</v>
          </cell>
        </row>
        <row r="5419">
          <cell r="A5419" t="str">
            <v>1050 18005</v>
          </cell>
        </row>
        <row r="5420">
          <cell r="A5420" t="str">
            <v>1050 19212</v>
          </cell>
        </row>
        <row r="5421">
          <cell r="A5421" t="str">
            <v>1050 19222</v>
          </cell>
        </row>
        <row r="5422">
          <cell r="A5422" t="str">
            <v>1050 19223</v>
          </cell>
        </row>
        <row r="5423">
          <cell r="A5423" t="str">
            <v>1050 19224</v>
          </cell>
        </row>
        <row r="5424">
          <cell r="A5424" t="str">
            <v>1050 19321</v>
          </cell>
        </row>
        <row r="5425">
          <cell r="A5425" t="str">
            <v>1050 19322</v>
          </cell>
        </row>
        <row r="5426">
          <cell r="A5426" t="str">
            <v>1050 19323</v>
          </cell>
        </row>
        <row r="5427">
          <cell r="A5427" t="str">
            <v>1050 19324</v>
          </cell>
        </row>
        <row r="5428">
          <cell r="A5428" t="str">
            <v>1050 19325</v>
          </cell>
        </row>
        <row r="5429">
          <cell r="A5429" t="str">
            <v>1050 19425</v>
          </cell>
        </row>
        <row r="5430">
          <cell r="A5430" t="str">
            <v>1050 31104</v>
          </cell>
        </row>
        <row r="5431">
          <cell r="A5431" t="str">
            <v>1050 31201</v>
          </cell>
        </row>
        <row r="5432">
          <cell r="A5432" t="str">
            <v>1050 31202</v>
          </cell>
        </row>
        <row r="5433">
          <cell r="A5433" t="str">
            <v>1050 31203</v>
          </cell>
        </row>
        <row r="5434">
          <cell r="A5434" t="str">
            <v>1050 31204</v>
          </cell>
        </row>
        <row r="5435">
          <cell r="A5435" t="str">
            <v>1050 31206</v>
          </cell>
        </row>
        <row r="5436">
          <cell r="A5436" t="str">
            <v>1050 31208</v>
          </cell>
        </row>
        <row r="5437">
          <cell r="A5437" t="str">
            <v>1050 31210</v>
          </cell>
        </row>
        <row r="5438">
          <cell r="A5438" t="str">
            <v>1050 31212</v>
          </cell>
        </row>
        <row r="5439">
          <cell r="A5439" t="str">
            <v>1050 31214</v>
          </cell>
        </row>
        <row r="5440">
          <cell r="A5440" t="str">
            <v>1050 31216</v>
          </cell>
        </row>
        <row r="5441">
          <cell r="A5441" t="str">
            <v>1050 31218</v>
          </cell>
        </row>
        <row r="5442">
          <cell r="A5442" t="str">
            <v>1050 31220</v>
          </cell>
        </row>
        <row r="5443">
          <cell r="A5443" t="str">
            <v>1050 31224</v>
          </cell>
        </row>
        <row r="5444">
          <cell r="A5444" t="str">
            <v>1050 31230</v>
          </cell>
        </row>
        <row r="5445">
          <cell r="A5445" t="str">
            <v>1050 41201</v>
          </cell>
        </row>
        <row r="5446">
          <cell r="A5446" t="str">
            <v>1050 41202</v>
          </cell>
        </row>
        <row r="5447">
          <cell r="A5447" t="str">
            <v>1050 41212</v>
          </cell>
        </row>
        <row r="5448">
          <cell r="A5448" t="str">
            <v>1050 42202</v>
          </cell>
        </row>
        <row r="5449">
          <cell r="A5449" t="str">
            <v>1050 42206</v>
          </cell>
        </row>
        <row r="5450">
          <cell r="A5450" t="str">
            <v>1050 42208</v>
          </cell>
        </row>
        <row r="5451">
          <cell r="A5451" t="str">
            <v>1050 42210</v>
          </cell>
        </row>
        <row r="5452">
          <cell r="A5452" t="str">
            <v>1050 42212</v>
          </cell>
        </row>
        <row r="5453">
          <cell r="A5453" t="str">
            <v>1050 42216</v>
          </cell>
        </row>
        <row r="5454">
          <cell r="A5454" t="str">
            <v>1050 42218</v>
          </cell>
        </row>
        <row r="5455">
          <cell r="A5455" t="str">
            <v>1050 42220</v>
          </cell>
        </row>
        <row r="5456">
          <cell r="A5456" t="str">
            <v>1050 42224</v>
          </cell>
        </row>
        <row r="5457">
          <cell r="A5457" t="str">
            <v>1050 42230</v>
          </cell>
        </row>
        <row r="5458">
          <cell r="A5458" t="str">
            <v>1050 42236</v>
          </cell>
        </row>
        <row r="5459">
          <cell r="A5459" t="str">
            <v>1050 51204</v>
          </cell>
        </row>
        <row r="5460">
          <cell r="A5460" t="str">
            <v>1050 51206</v>
          </cell>
        </row>
        <row r="5461">
          <cell r="A5461" t="str">
            <v>1050 51208</v>
          </cell>
        </row>
        <row r="5462">
          <cell r="A5462" t="str">
            <v>1050 51210</v>
          </cell>
        </row>
        <row r="5463">
          <cell r="A5463" t="str">
            <v>1050 51212</v>
          </cell>
        </row>
        <row r="5464">
          <cell r="A5464" t="str">
            <v>1050 51216</v>
          </cell>
        </row>
        <row r="5465">
          <cell r="A5465" t="str">
            <v>1050 51218</v>
          </cell>
        </row>
        <row r="5466">
          <cell r="A5466" t="str">
            <v>1050 51224</v>
          </cell>
        </row>
        <row r="5467">
          <cell r="A5467" t="str">
            <v>1050 51230</v>
          </cell>
        </row>
        <row r="5468">
          <cell r="A5468" t="str">
            <v>1050 51236</v>
          </cell>
        </row>
        <row r="5469">
          <cell r="A5469" t="str">
            <v>1050 51508</v>
          </cell>
        </row>
        <row r="5470">
          <cell r="A5470" t="str">
            <v>1050 61  4</v>
          </cell>
        </row>
        <row r="5471">
          <cell r="A5471" t="str">
            <v>1050 61104</v>
          </cell>
        </row>
        <row r="5472">
          <cell r="A5472" t="str">
            <v>1050 61112</v>
          </cell>
        </row>
        <row r="5473">
          <cell r="A5473" t="str">
            <v>1050 61116</v>
          </cell>
        </row>
        <row r="5474">
          <cell r="A5474" t="str">
            <v>1050 61120</v>
          </cell>
        </row>
        <row r="5475">
          <cell r="A5475" t="str">
            <v>1050 61124</v>
          </cell>
        </row>
        <row r="5476">
          <cell r="A5476" t="str">
            <v>1050 61130</v>
          </cell>
        </row>
        <row r="5477">
          <cell r="A5477" t="str">
            <v>1050 61136</v>
          </cell>
        </row>
        <row r="5478">
          <cell r="A5478" t="str">
            <v>1050 61142</v>
          </cell>
        </row>
        <row r="5479">
          <cell r="A5479" t="str">
            <v>1050 61148</v>
          </cell>
        </row>
        <row r="5480">
          <cell r="A5480" t="str">
            <v>1050 61154</v>
          </cell>
        </row>
        <row r="5481">
          <cell r="A5481" t="str">
            <v>105011516</v>
          </cell>
        </row>
        <row r="5482">
          <cell r="A5482" t="str">
            <v>105031214</v>
          </cell>
        </row>
        <row r="5483">
          <cell r="A5483" t="str">
            <v>105042208</v>
          </cell>
        </row>
        <row r="5484">
          <cell r="A5484" t="str">
            <v>1055 11146</v>
          </cell>
        </row>
        <row r="5485">
          <cell r="A5485" t="str">
            <v>1055 11194</v>
          </cell>
        </row>
        <row r="5486">
          <cell r="A5486" t="str">
            <v>1055 11195</v>
          </cell>
        </row>
        <row r="5487">
          <cell r="A5487" t="str">
            <v>1055 11214</v>
          </cell>
        </row>
        <row r="5488">
          <cell r="A5488" t="str">
            <v>1055 11215</v>
          </cell>
        </row>
        <row r="5489">
          <cell r="A5489" t="str">
            <v>1055 11224</v>
          </cell>
        </row>
        <row r="5490">
          <cell r="A5490" t="str">
            <v>1055 11234</v>
          </cell>
        </row>
        <row r="5491">
          <cell r="A5491" t="str">
            <v>1055 11244</v>
          </cell>
        </row>
        <row r="5492">
          <cell r="A5492" t="str">
            <v>1055 11254</v>
          </cell>
        </row>
        <row r="5493">
          <cell r="A5493" t="str">
            <v>1055 11264</v>
          </cell>
        </row>
        <row r="5494">
          <cell r="A5494" t="str">
            <v>1055 11273</v>
          </cell>
        </row>
        <row r="5495">
          <cell r="A5495" t="str">
            <v>1055 11274</v>
          </cell>
        </row>
        <row r="5496">
          <cell r="A5496" t="str">
            <v>1055 11275</v>
          </cell>
        </row>
        <row r="5497">
          <cell r="A5497" t="str">
            <v>1055 11294</v>
          </cell>
        </row>
        <row r="5498">
          <cell r="A5498" t="str">
            <v>1055 11295</v>
          </cell>
        </row>
        <row r="5499">
          <cell r="A5499" t="str">
            <v>1055 11314</v>
          </cell>
        </row>
        <row r="5500">
          <cell r="A5500" t="str">
            <v>1055 11394</v>
          </cell>
        </row>
        <row r="5501">
          <cell r="A5501" t="str">
            <v>1055 11414</v>
          </cell>
        </row>
        <row r="5502">
          <cell r="A5502" t="str">
            <v>1055 11415</v>
          </cell>
        </row>
        <row r="5503">
          <cell r="A5503" t="str">
            <v>1055 11416</v>
          </cell>
        </row>
        <row r="5504">
          <cell r="A5504" t="str">
            <v>1055 11424</v>
          </cell>
        </row>
        <row r="5505">
          <cell r="A5505" t="str">
            <v>1055 11425</v>
          </cell>
        </row>
        <row r="5506">
          <cell r="A5506" t="str">
            <v>1055 11426</v>
          </cell>
        </row>
        <row r="5507">
          <cell r="A5507" t="str">
            <v>1055 11434</v>
          </cell>
        </row>
        <row r="5508">
          <cell r="A5508" t="str">
            <v>1055 11435</v>
          </cell>
        </row>
        <row r="5509">
          <cell r="A5509" t="str">
            <v>1055 11444</v>
          </cell>
        </row>
        <row r="5510">
          <cell r="A5510" t="str">
            <v>1055 11445</v>
          </cell>
        </row>
        <row r="5511">
          <cell r="A5511" t="str">
            <v>1055 11446</v>
          </cell>
        </row>
        <row r="5512">
          <cell r="A5512" t="str">
            <v>1055 11452</v>
          </cell>
        </row>
        <row r="5513">
          <cell r="A5513" t="str">
            <v>1055 11453</v>
          </cell>
        </row>
        <row r="5514">
          <cell r="A5514" t="str">
            <v>1055 11454</v>
          </cell>
        </row>
        <row r="5515">
          <cell r="A5515" t="str">
            <v>1055 11455</v>
          </cell>
        </row>
        <row r="5516">
          <cell r="A5516" t="str">
            <v>1055 11456</v>
          </cell>
        </row>
        <row r="5517">
          <cell r="A5517" t="str">
            <v>1055 11464</v>
          </cell>
        </row>
        <row r="5518">
          <cell r="A5518" t="str">
            <v>1055 11465</v>
          </cell>
        </row>
        <row r="5519">
          <cell r="A5519" t="str">
            <v>1055 11494</v>
          </cell>
        </row>
        <row r="5520">
          <cell r="A5520" t="str">
            <v>1055 11495</v>
          </cell>
        </row>
        <row r="5521">
          <cell r="A5521" t="str">
            <v>1055 11496</v>
          </cell>
        </row>
        <row r="5522">
          <cell r="A5522" t="str">
            <v>1055 11514</v>
          </cell>
        </row>
        <row r="5523">
          <cell r="A5523" t="str">
            <v>1055 11515</v>
          </cell>
        </row>
        <row r="5524">
          <cell r="A5524" t="str">
            <v>1055 11555</v>
          </cell>
        </row>
        <row r="5525">
          <cell r="A5525" t="str">
            <v>1055 11594</v>
          </cell>
        </row>
        <row r="5526">
          <cell r="A5526" t="str">
            <v>1055 11595</v>
          </cell>
        </row>
        <row r="5527">
          <cell r="A5527" t="str">
            <v>1055 12215</v>
          </cell>
        </row>
        <row r="5528">
          <cell r="A5528" t="str">
            <v>1055 12414</v>
          </cell>
        </row>
        <row r="5529">
          <cell r="A5529" t="str">
            <v>1055 12415</v>
          </cell>
        </row>
        <row r="5530">
          <cell r="A5530" t="str">
            <v>1055 12424</v>
          </cell>
        </row>
        <row r="5531">
          <cell r="A5531" t="str">
            <v>1055 12444</v>
          </cell>
        </row>
        <row r="5532">
          <cell r="A5532" t="str">
            <v>1055 12454</v>
          </cell>
        </row>
        <row r="5533">
          <cell r="A5533" t="str">
            <v>1055 13</v>
          </cell>
        </row>
        <row r="5534">
          <cell r="A5534" t="str">
            <v>1055 15</v>
          </cell>
        </row>
        <row r="5535">
          <cell r="A5535" t="str">
            <v>1055 16</v>
          </cell>
        </row>
        <row r="5536">
          <cell r="A5536" t="str">
            <v>1055 31108</v>
          </cell>
        </row>
        <row r="5537">
          <cell r="A5537" t="str">
            <v>1055 31110</v>
          </cell>
        </row>
        <row r="5538">
          <cell r="A5538" t="str">
            <v>1055 31112</v>
          </cell>
        </row>
        <row r="5539">
          <cell r="A5539" t="str">
            <v>1055 31116</v>
          </cell>
        </row>
        <row r="5540">
          <cell r="A5540" t="str">
            <v>1055 31120</v>
          </cell>
        </row>
        <row r="5541">
          <cell r="A5541" t="str">
            <v>1055 31124</v>
          </cell>
        </row>
        <row r="5542">
          <cell r="A5542" t="str">
            <v>1055 31130</v>
          </cell>
        </row>
        <row r="5543">
          <cell r="A5543" t="str">
            <v>1055 31208</v>
          </cell>
        </row>
        <row r="5544">
          <cell r="A5544" t="str">
            <v>1055 31210</v>
          </cell>
        </row>
        <row r="5545">
          <cell r="A5545" t="str">
            <v>1055 31212</v>
          </cell>
        </row>
        <row r="5546">
          <cell r="A5546" t="str">
            <v>1055 31216</v>
          </cell>
        </row>
        <row r="5547">
          <cell r="A5547" t="str">
            <v>1055 31220</v>
          </cell>
        </row>
        <row r="5548">
          <cell r="A5548" t="str">
            <v>1055 31224</v>
          </cell>
        </row>
        <row r="5549">
          <cell r="A5549" t="str">
            <v>1055 31230</v>
          </cell>
        </row>
        <row r="5550">
          <cell r="A5550" t="str">
            <v>1055 31308</v>
          </cell>
        </row>
        <row r="5551">
          <cell r="A5551" t="str">
            <v>1055 31310</v>
          </cell>
        </row>
        <row r="5552">
          <cell r="A5552" t="str">
            <v>1055 31312</v>
          </cell>
        </row>
        <row r="5553">
          <cell r="A5553" t="str">
            <v>1055 31316</v>
          </cell>
        </row>
        <row r="5554">
          <cell r="A5554" t="str">
            <v>1055 31320</v>
          </cell>
        </row>
        <row r="5555">
          <cell r="A5555" t="str">
            <v>1055 31324</v>
          </cell>
        </row>
        <row r="5556">
          <cell r="A5556" t="str">
            <v>1055 31330</v>
          </cell>
        </row>
        <row r="5557">
          <cell r="A5557" t="str">
            <v>1055 31336</v>
          </cell>
        </row>
        <row r="5558">
          <cell r="A5558" t="str">
            <v>1055 31410</v>
          </cell>
        </row>
        <row r="5559">
          <cell r="A5559" t="str">
            <v>1055 31508</v>
          </cell>
        </row>
        <row r="5560">
          <cell r="A5560" t="str">
            <v>1055 31512</v>
          </cell>
        </row>
        <row r="5561">
          <cell r="A5561" t="str">
            <v>1055 31516</v>
          </cell>
        </row>
        <row r="5562">
          <cell r="A5562" t="str">
            <v>1055 31520</v>
          </cell>
        </row>
        <row r="5563">
          <cell r="A5563" t="str">
            <v>1055 31524</v>
          </cell>
        </row>
        <row r="5564">
          <cell r="A5564" t="str">
            <v>1055 31608</v>
          </cell>
        </row>
        <row r="5565">
          <cell r="A5565" t="str">
            <v>1055 31808</v>
          </cell>
        </row>
        <row r="5566">
          <cell r="A5566" t="str">
            <v>1055 31824</v>
          </cell>
        </row>
        <row r="5567">
          <cell r="A5567" t="str">
            <v>1055 41118</v>
          </cell>
        </row>
        <row r="5568">
          <cell r="A5568" t="str">
            <v>1055 41318</v>
          </cell>
        </row>
        <row r="5569">
          <cell r="A5569" t="str">
            <v>1055 41416</v>
          </cell>
        </row>
        <row r="5570">
          <cell r="A5570" t="str">
            <v>1055 41418</v>
          </cell>
        </row>
        <row r="5571">
          <cell r="A5571" t="str">
            <v>1055 51106</v>
          </cell>
        </row>
        <row r="5572">
          <cell r="A5572" t="str">
            <v>1055 51108</v>
          </cell>
        </row>
        <row r="5573">
          <cell r="A5573" t="str">
            <v>1055 51110</v>
          </cell>
        </row>
        <row r="5574">
          <cell r="A5574" t="str">
            <v>1055 51112</v>
          </cell>
        </row>
        <row r="5575">
          <cell r="A5575" t="str">
            <v>1055 51114</v>
          </cell>
        </row>
        <row r="5576">
          <cell r="A5576" t="str">
            <v>1055 51116</v>
          </cell>
        </row>
        <row r="5577">
          <cell r="A5577" t="str">
            <v>1055 51118</v>
          </cell>
        </row>
        <row r="5578">
          <cell r="A5578" t="str">
            <v>1055 51120</v>
          </cell>
        </row>
        <row r="5579">
          <cell r="A5579" t="str">
            <v>1055 51124</v>
          </cell>
        </row>
        <row r="5580">
          <cell r="A5580" t="str">
            <v>1055 51130</v>
          </cell>
        </row>
        <row r="5581">
          <cell r="A5581" t="str">
            <v>1055 51136</v>
          </cell>
        </row>
        <row r="5582">
          <cell r="A5582" t="str">
            <v>1055 51208</v>
          </cell>
        </row>
        <row r="5583">
          <cell r="A5583" t="str">
            <v>1055 51210</v>
          </cell>
        </row>
        <row r="5584">
          <cell r="A5584" t="str">
            <v>1055 51212</v>
          </cell>
        </row>
        <row r="5585">
          <cell r="A5585" t="str">
            <v>1055 51216</v>
          </cell>
        </row>
        <row r="5586">
          <cell r="A5586" t="str">
            <v>1055 51230</v>
          </cell>
        </row>
        <row r="5587">
          <cell r="A5587" t="str">
            <v>1055 51236</v>
          </cell>
        </row>
        <row r="5588">
          <cell r="A5588" t="str">
            <v>1055 51308</v>
          </cell>
        </row>
        <row r="5589">
          <cell r="A5589" t="str">
            <v>1055 51310</v>
          </cell>
        </row>
        <row r="5590">
          <cell r="A5590" t="str">
            <v>1055 51312</v>
          </cell>
        </row>
        <row r="5591">
          <cell r="A5591" t="str">
            <v>1055 51316</v>
          </cell>
        </row>
        <row r="5592">
          <cell r="A5592" t="str">
            <v>1055 51336</v>
          </cell>
        </row>
        <row r="5593">
          <cell r="A5593" t="str">
            <v>1055 51408</v>
          </cell>
        </row>
        <row r="5594">
          <cell r="A5594" t="str">
            <v>1055 51412</v>
          </cell>
        </row>
        <row r="5595">
          <cell r="A5595" t="str">
            <v>1055 51416</v>
          </cell>
        </row>
        <row r="5596">
          <cell r="A5596" t="str">
            <v>1055 51418</v>
          </cell>
        </row>
        <row r="5597">
          <cell r="A5597" t="str">
            <v>1055 51420</v>
          </cell>
        </row>
        <row r="5598">
          <cell r="A5598" t="str">
            <v>1055 51430</v>
          </cell>
        </row>
        <row r="5599">
          <cell r="A5599" t="str">
            <v>1055 51436</v>
          </cell>
        </row>
        <row r="5600">
          <cell r="A5600" t="str">
            <v>1055 51508</v>
          </cell>
        </row>
        <row r="5601">
          <cell r="A5601" t="str">
            <v>1055 51510</v>
          </cell>
        </row>
        <row r="5602">
          <cell r="A5602" t="str">
            <v>1055 51512</v>
          </cell>
        </row>
        <row r="5603">
          <cell r="A5603" t="str">
            <v>1055 51516</v>
          </cell>
        </row>
        <row r="5604">
          <cell r="A5604" t="str">
            <v>1055 51524</v>
          </cell>
        </row>
        <row r="5605">
          <cell r="A5605" t="str">
            <v>1055 51530</v>
          </cell>
        </row>
        <row r="5606">
          <cell r="A5606" t="str">
            <v>1055 51536</v>
          </cell>
        </row>
        <row r="5607">
          <cell r="A5607" t="str">
            <v>1055 51608</v>
          </cell>
        </row>
        <row r="5608">
          <cell r="A5608" t="str">
            <v>1055 51610</v>
          </cell>
        </row>
        <row r="5609">
          <cell r="A5609" t="str">
            <v>1055 51612</v>
          </cell>
        </row>
        <row r="5610">
          <cell r="A5610" t="str">
            <v>1055 51616</v>
          </cell>
        </row>
        <row r="5611">
          <cell r="A5611" t="str">
            <v>1055 536</v>
          </cell>
        </row>
        <row r="5612">
          <cell r="A5612" t="str">
            <v>1055 61524</v>
          </cell>
        </row>
        <row r="5613">
          <cell r="A5613" t="str">
            <v>1055 61542</v>
          </cell>
        </row>
        <row r="5614">
          <cell r="A5614" t="str">
            <v>105541416</v>
          </cell>
        </row>
        <row r="5615">
          <cell r="A5615" t="str">
            <v>1060 11111</v>
          </cell>
        </row>
        <row r="5616">
          <cell r="A5616" t="str">
            <v>1060 11211</v>
          </cell>
        </row>
        <row r="5617">
          <cell r="A5617" t="str">
            <v>1060 11212</v>
          </cell>
        </row>
        <row r="5618">
          <cell r="A5618" t="str">
            <v>1060 11213</v>
          </cell>
        </row>
        <row r="5619">
          <cell r="A5619" t="str">
            <v>1060 11221</v>
          </cell>
        </row>
        <row r="5620">
          <cell r="A5620" t="str">
            <v>1060 11222</v>
          </cell>
        </row>
        <row r="5621">
          <cell r="A5621" t="str">
            <v>1060 11223</v>
          </cell>
        </row>
        <row r="5622">
          <cell r="A5622" t="str">
            <v>1060 13</v>
          </cell>
        </row>
        <row r="5623">
          <cell r="A5623" t="str">
            <v>1060 15</v>
          </cell>
        </row>
        <row r="5624">
          <cell r="A5624" t="str">
            <v>1060 16</v>
          </cell>
        </row>
        <row r="5625">
          <cell r="A5625" t="str">
            <v>1060 17</v>
          </cell>
        </row>
        <row r="5626">
          <cell r="A5626" t="str">
            <v>1060 19222</v>
          </cell>
        </row>
        <row r="5627">
          <cell r="A5627" t="str">
            <v>1060 21 10</v>
          </cell>
        </row>
        <row r="5628">
          <cell r="A5628" t="str">
            <v>1060 21 11</v>
          </cell>
        </row>
        <row r="5629">
          <cell r="A5629" t="str">
            <v>1060 21 20</v>
          </cell>
        </row>
        <row r="5630">
          <cell r="A5630" t="str">
            <v>1060 23 30</v>
          </cell>
        </row>
        <row r="5631">
          <cell r="A5631" t="str">
            <v>1060 25</v>
          </cell>
        </row>
        <row r="5632">
          <cell r="A5632" t="str">
            <v>1060 31  1</v>
          </cell>
        </row>
        <row r="5633">
          <cell r="A5633" t="str">
            <v>1060 31  2</v>
          </cell>
        </row>
        <row r="5634">
          <cell r="A5634" t="str">
            <v>1060 32  1</v>
          </cell>
        </row>
        <row r="5635">
          <cell r="A5635" t="str">
            <v>1060 32  2</v>
          </cell>
        </row>
        <row r="5636">
          <cell r="A5636" t="str">
            <v>1070  1  1</v>
          </cell>
        </row>
        <row r="5637">
          <cell r="A5637" t="str">
            <v>1070  1 10</v>
          </cell>
        </row>
        <row r="5638">
          <cell r="A5638" t="str">
            <v>1070  1 11</v>
          </cell>
        </row>
        <row r="5639">
          <cell r="A5639" t="str">
            <v>1080 11101</v>
          </cell>
        </row>
        <row r="5640">
          <cell r="A5640" t="str">
            <v>1080 11102</v>
          </cell>
        </row>
        <row r="5641">
          <cell r="A5641" t="str">
            <v>1080 11103</v>
          </cell>
        </row>
        <row r="5642">
          <cell r="A5642" t="str">
            <v>1080 11104</v>
          </cell>
        </row>
        <row r="5643">
          <cell r="A5643" t="str">
            <v>1080 11105</v>
          </cell>
        </row>
        <row r="5644">
          <cell r="A5644" t="str">
            <v>1080 11106</v>
          </cell>
        </row>
        <row r="5645">
          <cell r="A5645" t="str">
            <v>1080 11107</v>
          </cell>
        </row>
        <row r="5646">
          <cell r="A5646" t="str">
            <v>1080 11112</v>
          </cell>
        </row>
        <row r="5647">
          <cell r="A5647" t="str">
            <v>1080 11201</v>
          </cell>
        </row>
        <row r="5648">
          <cell r="A5648" t="str">
            <v>1080 11202</v>
          </cell>
        </row>
        <row r="5649">
          <cell r="A5649" t="str">
            <v>1080 11203</v>
          </cell>
        </row>
        <row r="5650">
          <cell r="A5650" t="str">
            <v>1080 11204</v>
          </cell>
        </row>
        <row r="5651">
          <cell r="A5651" t="str">
            <v>1080 11205</v>
          </cell>
        </row>
        <row r="5652">
          <cell r="A5652" t="str">
            <v>1080 11206</v>
          </cell>
        </row>
        <row r="5653">
          <cell r="A5653" t="str">
            <v>1080 11207</v>
          </cell>
        </row>
        <row r="5654">
          <cell r="A5654" t="str">
            <v>1080 11209</v>
          </cell>
        </row>
        <row r="5655">
          <cell r="A5655" t="str">
            <v>1080 11301</v>
          </cell>
        </row>
        <row r="5656">
          <cell r="A5656" t="str">
            <v>1080 11302</v>
          </cell>
        </row>
        <row r="5657">
          <cell r="A5657" t="str">
            <v>1080 11303</v>
          </cell>
        </row>
        <row r="5658">
          <cell r="A5658" t="str">
            <v>1080 11304</v>
          </cell>
        </row>
        <row r="5659">
          <cell r="A5659" t="str">
            <v>1080 11305</v>
          </cell>
        </row>
        <row r="5660">
          <cell r="A5660" t="str">
            <v>1080 11306</v>
          </cell>
        </row>
        <row r="5661">
          <cell r="A5661" t="str">
            <v>1080 11307</v>
          </cell>
        </row>
        <row r="5662">
          <cell r="A5662" t="str">
            <v>1080 11309</v>
          </cell>
        </row>
        <row r="5663">
          <cell r="A5663" t="str">
            <v>1080 11310</v>
          </cell>
        </row>
        <row r="5664">
          <cell r="A5664" t="str">
            <v>1080 11311</v>
          </cell>
        </row>
        <row r="5665">
          <cell r="A5665" t="str">
            <v>1080 11313</v>
          </cell>
        </row>
        <row r="5666">
          <cell r="A5666" t="str">
            <v>1080 11401</v>
          </cell>
        </row>
        <row r="5667">
          <cell r="A5667" t="str">
            <v>1080 11402</v>
          </cell>
        </row>
        <row r="5668">
          <cell r="A5668" t="str">
            <v>1080 11403</v>
          </cell>
        </row>
        <row r="5669">
          <cell r="A5669" t="str">
            <v>1080 11404</v>
          </cell>
        </row>
        <row r="5670">
          <cell r="A5670" t="str">
            <v>1080 11405</v>
          </cell>
        </row>
        <row r="5671">
          <cell r="A5671" t="str">
            <v>1080 11406</v>
          </cell>
        </row>
        <row r="5672">
          <cell r="A5672" t="str">
            <v>1080 11407</v>
          </cell>
        </row>
        <row r="5673">
          <cell r="A5673" t="str">
            <v>1080 11408</v>
          </cell>
        </row>
        <row r="5674">
          <cell r="A5674" t="str">
            <v>1080 11409</v>
          </cell>
        </row>
        <row r="5675">
          <cell r="A5675" t="str">
            <v>1080 11410</v>
          </cell>
        </row>
        <row r="5676">
          <cell r="A5676" t="str">
            <v>1080 11411</v>
          </cell>
        </row>
        <row r="5677">
          <cell r="A5677" t="str">
            <v>1080 11412</v>
          </cell>
        </row>
        <row r="5678">
          <cell r="A5678" t="str">
            <v>1080 11413</v>
          </cell>
        </row>
        <row r="5679">
          <cell r="A5679" t="str">
            <v>1080 11501</v>
          </cell>
        </row>
        <row r="5680">
          <cell r="A5680" t="str">
            <v>1080 11502</v>
          </cell>
        </row>
        <row r="5681">
          <cell r="A5681" t="str">
            <v>1080 11503</v>
          </cell>
        </row>
        <row r="5682">
          <cell r="A5682" t="str">
            <v>1080 11504</v>
          </cell>
        </row>
        <row r="5683">
          <cell r="A5683" t="str">
            <v>1080 11506</v>
          </cell>
        </row>
        <row r="5684">
          <cell r="A5684" t="str">
            <v>1080 11507</v>
          </cell>
        </row>
        <row r="5685">
          <cell r="A5685" t="str">
            <v>1080 11508</v>
          </cell>
        </row>
        <row r="5686">
          <cell r="A5686" t="str">
            <v>1080 11509</v>
          </cell>
        </row>
        <row r="5687">
          <cell r="A5687" t="str">
            <v>1080 11513</v>
          </cell>
        </row>
        <row r="5688">
          <cell r="A5688" t="str">
            <v>1080 11603</v>
          </cell>
        </row>
        <row r="5689">
          <cell r="A5689" t="str">
            <v>1080 11604</v>
          </cell>
        </row>
        <row r="5690">
          <cell r="A5690" t="str">
            <v>1080 11608</v>
          </cell>
        </row>
        <row r="5691">
          <cell r="A5691" t="str">
            <v>1080 12304</v>
          </cell>
        </row>
        <row r="5692">
          <cell r="A5692" t="str">
            <v>1080 12403</v>
          </cell>
        </row>
        <row r="5693">
          <cell r="A5693" t="str">
            <v>1080 12404</v>
          </cell>
        </row>
        <row r="5694">
          <cell r="A5694" t="str">
            <v>1080 12504</v>
          </cell>
        </row>
        <row r="5695">
          <cell r="A5695" t="str">
            <v>1080 13101</v>
          </cell>
        </row>
        <row r="5696">
          <cell r="A5696" t="str">
            <v>1080 13201</v>
          </cell>
        </row>
        <row r="5697">
          <cell r="A5697" t="str">
            <v>1080 13403</v>
          </cell>
        </row>
        <row r="5698">
          <cell r="A5698" t="str">
            <v>1080 13404</v>
          </cell>
        </row>
        <row r="5699">
          <cell r="A5699" t="str">
            <v>1080 13504</v>
          </cell>
        </row>
        <row r="5700">
          <cell r="A5700" t="str">
            <v>1080 136</v>
          </cell>
        </row>
        <row r="5701">
          <cell r="A5701" t="str">
            <v>1080 14</v>
          </cell>
        </row>
        <row r="5702">
          <cell r="A5702" t="str">
            <v>1080 15</v>
          </cell>
        </row>
        <row r="5703">
          <cell r="A5703" t="str">
            <v>1080 16</v>
          </cell>
        </row>
        <row r="5704">
          <cell r="A5704" t="str">
            <v>1080 16401</v>
          </cell>
        </row>
        <row r="5705">
          <cell r="A5705" t="str">
            <v>1080 17</v>
          </cell>
        </row>
        <row r="5706">
          <cell r="A5706" t="str">
            <v>1080 21101</v>
          </cell>
        </row>
        <row r="5707">
          <cell r="A5707" t="str">
            <v>1080 21102</v>
          </cell>
        </row>
        <row r="5708">
          <cell r="A5708" t="str">
            <v>1080 21104</v>
          </cell>
        </row>
        <row r="5709">
          <cell r="A5709" t="str">
            <v>1080 21106</v>
          </cell>
        </row>
        <row r="5710">
          <cell r="A5710" t="str">
            <v>1080 21108</v>
          </cell>
        </row>
        <row r="5711">
          <cell r="A5711" t="str">
            <v>1080 21110</v>
          </cell>
        </row>
        <row r="5712">
          <cell r="A5712" t="str">
            <v>1080 21112</v>
          </cell>
        </row>
        <row r="5713">
          <cell r="A5713" t="str">
            <v>1080 21116</v>
          </cell>
        </row>
        <row r="5714">
          <cell r="A5714" t="str">
            <v>1080 21118</v>
          </cell>
        </row>
        <row r="5715">
          <cell r="A5715" t="str">
            <v>1080 21120</v>
          </cell>
        </row>
        <row r="5716">
          <cell r="A5716" t="str">
            <v>1080 21124</v>
          </cell>
        </row>
        <row r="5717">
          <cell r="A5717" t="str">
            <v>1080 21130</v>
          </cell>
        </row>
        <row r="5718">
          <cell r="A5718" t="str">
            <v>1080 21500</v>
          </cell>
        </row>
        <row r="5719">
          <cell r="A5719" t="str">
            <v>1080 21600</v>
          </cell>
        </row>
        <row r="5720">
          <cell r="A5720" t="str">
            <v>1080 22102</v>
          </cell>
        </row>
        <row r="5721">
          <cell r="A5721" t="str">
            <v>1080 22108</v>
          </cell>
        </row>
        <row r="5722">
          <cell r="A5722" t="str">
            <v>1080 22110</v>
          </cell>
        </row>
        <row r="5723">
          <cell r="A5723" t="str">
            <v>1080 22600</v>
          </cell>
        </row>
        <row r="5724">
          <cell r="A5724" t="str">
            <v>1080 23075</v>
          </cell>
        </row>
        <row r="5725">
          <cell r="A5725" t="str">
            <v>1080 23100</v>
          </cell>
        </row>
        <row r="5726">
          <cell r="A5726" t="str">
            <v>1080 23102</v>
          </cell>
        </row>
        <row r="5727">
          <cell r="A5727" t="str">
            <v>1080 23104</v>
          </cell>
        </row>
        <row r="5728">
          <cell r="A5728" t="str">
            <v>1080 23106</v>
          </cell>
        </row>
        <row r="5729">
          <cell r="A5729" t="str">
            <v>1080 23108</v>
          </cell>
        </row>
        <row r="5730">
          <cell r="A5730" t="str">
            <v>1080 23110</v>
          </cell>
        </row>
        <row r="5731">
          <cell r="A5731" t="str">
            <v>1080 23112</v>
          </cell>
        </row>
        <row r="5732">
          <cell r="A5732" t="str">
            <v>1080 23114</v>
          </cell>
        </row>
        <row r="5733">
          <cell r="A5733" t="str">
            <v>1080 23116</v>
          </cell>
        </row>
        <row r="5734">
          <cell r="A5734" t="str">
            <v>1080 23118</v>
          </cell>
        </row>
        <row r="5735">
          <cell r="A5735" t="str">
            <v>1080 23120</v>
          </cell>
        </row>
        <row r="5736">
          <cell r="A5736" t="str">
            <v>1080 23124</v>
          </cell>
        </row>
        <row r="5737">
          <cell r="A5737" t="str">
            <v>1080 23130</v>
          </cell>
        </row>
        <row r="5738">
          <cell r="A5738" t="str">
            <v>1080 23136</v>
          </cell>
        </row>
        <row r="5739">
          <cell r="A5739" t="str">
            <v>1080 24101</v>
          </cell>
        </row>
        <row r="5740">
          <cell r="A5740" t="str">
            <v>1080 24102</v>
          </cell>
        </row>
        <row r="5741">
          <cell r="A5741" t="str">
            <v>1080 24103</v>
          </cell>
        </row>
        <row r="5742">
          <cell r="A5742" t="str">
            <v>1080 24104</v>
          </cell>
        </row>
        <row r="5743">
          <cell r="A5743" t="str">
            <v>1080 24106</v>
          </cell>
        </row>
        <row r="5744">
          <cell r="A5744" t="str">
            <v>1080 24108</v>
          </cell>
        </row>
        <row r="5745">
          <cell r="A5745" t="str">
            <v>1080 24110</v>
          </cell>
        </row>
        <row r="5746">
          <cell r="A5746" t="str">
            <v>1080 24112</v>
          </cell>
        </row>
        <row r="5747">
          <cell r="A5747" t="str">
            <v>1080 24116</v>
          </cell>
        </row>
        <row r="5748">
          <cell r="A5748" t="str">
            <v>1080 24118</v>
          </cell>
        </row>
        <row r="5749">
          <cell r="A5749" t="str">
            <v>1080 24120</v>
          </cell>
        </row>
        <row r="5750">
          <cell r="A5750" t="str">
            <v>1080 24124</v>
          </cell>
        </row>
        <row r="5751">
          <cell r="A5751" t="str">
            <v>1080 24130</v>
          </cell>
        </row>
        <row r="5752">
          <cell r="A5752" t="str">
            <v>1080 24500</v>
          </cell>
        </row>
        <row r="5753">
          <cell r="A5753" t="str">
            <v>1080 24600</v>
          </cell>
        </row>
        <row r="5754">
          <cell r="A5754" t="str">
            <v>1080 25102</v>
          </cell>
        </row>
        <row r="5755">
          <cell r="A5755" t="str">
            <v>1080 25108</v>
          </cell>
        </row>
        <row r="5756">
          <cell r="A5756" t="str">
            <v>1080 26102</v>
          </cell>
        </row>
        <row r="5757">
          <cell r="A5757" t="str">
            <v>1080 26104</v>
          </cell>
        </row>
        <row r="5758">
          <cell r="A5758" t="str">
            <v>1080 26106</v>
          </cell>
        </row>
        <row r="5759">
          <cell r="A5759" t="str">
            <v>1080 26108</v>
          </cell>
        </row>
        <row r="5760">
          <cell r="A5760" t="str">
            <v>1080 26112</v>
          </cell>
        </row>
        <row r="5761">
          <cell r="A5761" t="str">
            <v>1080 26116</v>
          </cell>
        </row>
        <row r="5762">
          <cell r="A5762" t="str">
            <v>1080 26118</v>
          </cell>
        </row>
        <row r="5763">
          <cell r="A5763" t="str">
            <v>1080 26120</v>
          </cell>
        </row>
        <row r="5764">
          <cell r="A5764" t="str">
            <v>1080 26124</v>
          </cell>
        </row>
        <row r="5765">
          <cell r="A5765" t="str">
            <v>1080 26130</v>
          </cell>
        </row>
        <row r="5766">
          <cell r="A5766" t="str">
            <v>1080 26400</v>
          </cell>
        </row>
        <row r="5767">
          <cell r="A5767" t="str">
            <v>1080 26500</v>
          </cell>
        </row>
        <row r="5768">
          <cell r="A5768" t="str">
            <v>1080 26600</v>
          </cell>
        </row>
        <row r="5769">
          <cell r="A5769" t="str">
            <v>1080 27104</v>
          </cell>
        </row>
        <row r="5770">
          <cell r="A5770" t="str">
            <v>1080 27106</v>
          </cell>
        </row>
        <row r="5771">
          <cell r="A5771" t="str">
            <v>1080 27108</v>
          </cell>
        </row>
        <row r="5772">
          <cell r="A5772" t="str">
            <v>1080 27110</v>
          </cell>
        </row>
        <row r="5773">
          <cell r="A5773" t="str">
            <v>1080 27112</v>
          </cell>
        </row>
        <row r="5774">
          <cell r="A5774" t="str">
            <v>1080 27116</v>
          </cell>
        </row>
        <row r="5775">
          <cell r="A5775" t="str">
            <v>1080 27118</v>
          </cell>
        </row>
        <row r="5776">
          <cell r="A5776" t="str">
            <v>1080 27120</v>
          </cell>
        </row>
        <row r="5777">
          <cell r="A5777" t="str">
            <v>1080 27124</v>
          </cell>
        </row>
        <row r="5778">
          <cell r="A5778" t="str">
            <v>1080 27130</v>
          </cell>
        </row>
        <row r="5779">
          <cell r="A5779" t="str">
            <v>1080 27136</v>
          </cell>
        </row>
        <row r="5780">
          <cell r="A5780" t="str">
            <v>1080 28108</v>
          </cell>
        </row>
        <row r="5781">
          <cell r="A5781" t="str">
            <v>1080 28116</v>
          </cell>
        </row>
        <row r="5782">
          <cell r="A5782" t="str">
            <v>1080 29104</v>
          </cell>
        </row>
        <row r="5783">
          <cell r="A5783" t="str">
            <v>1080 29106</v>
          </cell>
        </row>
        <row r="5784">
          <cell r="A5784" t="str">
            <v>1080 29108</v>
          </cell>
        </row>
        <row r="5785">
          <cell r="A5785" t="str">
            <v>1080 29110</v>
          </cell>
        </row>
        <row r="5786">
          <cell r="A5786" t="str">
            <v>1080 29112</v>
          </cell>
        </row>
        <row r="5787">
          <cell r="A5787" t="str">
            <v>1080 29116</v>
          </cell>
        </row>
        <row r="5788">
          <cell r="A5788" t="str">
            <v>1080 29118</v>
          </cell>
        </row>
        <row r="5789">
          <cell r="A5789" t="str">
            <v>1080 29120</v>
          </cell>
        </row>
        <row r="5790">
          <cell r="A5790" t="str">
            <v>1080 29124</v>
          </cell>
        </row>
        <row r="5791">
          <cell r="A5791" t="str">
            <v>1080 29130</v>
          </cell>
        </row>
        <row r="5792">
          <cell r="A5792" t="str">
            <v>1080 32106</v>
          </cell>
        </row>
        <row r="5793">
          <cell r="A5793" t="str">
            <v>1080 32108</v>
          </cell>
        </row>
        <row r="5794">
          <cell r="A5794" t="str">
            <v>1080 32110</v>
          </cell>
        </row>
        <row r="5795">
          <cell r="A5795" t="str">
            <v>1080 32112</v>
          </cell>
        </row>
        <row r="5796">
          <cell r="A5796" t="str">
            <v>1080 32116</v>
          </cell>
        </row>
        <row r="5797">
          <cell r="A5797" t="str">
            <v>1080 32124</v>
          </cell>
        </row>
        <row r="5798">
          <cell r="A5798" t="str">
            <v>1080 32136</v>
          </cell>
        </row>
        <row r="5799">
          <cell r="A5799" t="str">
            <v>1080 33  6</v>
          </cell>
        </row>
        <row r="5800">
          <cell r="A5800" t="str">
            <v>1080 33104</v>
          </cell>
        </row>
        <row r="5801">
          <cell r="A5801" t="str">
            <v>1080 33106</v>
          </cell>
        </row>
        <row r="5802">
          <cell r="A5802" t="str">
            <v>1080 33108</v>
          </cell>
        </row>
        <row r="5803">
          <cell r="A5803" t="str">
            <v>1080 33110</v>
          </cell>
        </row>
        <row r="5804">
          <cell r="A5804" t="str">
            <v>1080 33112</v>
          </cell>
        </row>
        <row r="5805">
          <cell r="A5805" t="str">
            <v>1080 33116</v>
          </cell>
        </row>
        <row r="5806">
          <cell r="A5806" t="str">
            <v>1080 33120</v>
          </cell>
        </row>
        <row r="5807">
          <cell r="A5807" t="str">
            <v>1080 33124</v>
          </cell>
        </row>
        <row r="5808">
          <cell r="A5808" t="str">
            <v>1501  1</v>
          </cell>
        </row>
        <row r="5809">
          <cell r="A5809" t="str">
            <v>1644111 08</v>
          </cell>
        </row>
        <row r="5810">
          <cell r="A5810" t="str">
            <v>1644112 06</v>
          </cell>
        </row>
        <row r="5811">
          <cell r="A5811" t="str">
            <v>1644112 08</v>
          </cell>
        </row>
        <row r="5812">
          <cell r="A5812" t="str">
            <v>1644113 05</v>
          </cell>
        </row>
        <row r="5813">
          <cell r="A5813" t="str">
            <v>1644113 08</v>
          </cell>
        </row>
        <row r="5814">
          <cell r="A5814" t="str">
            <v>1644114 08</v>
          </cell>
        </row>
        <row r="5815">
          <cell r="A5815" t="str">
            <v>1644116 08</v>
          </cell>
        </row>
        <row r="5816">
          <cell r="A5816" t="str">
            <v>1644116 09</v>
          </cell>
        </row>
        <row r="5817">
          <cell r="A5817" t="str">
            <v>1644133 08</v>
          </cell>
        </row>
        <row r="5818">
          <cell r="A5818" t="str">
            <v>1644136 08</v>
          </cell>
        </row>
        <row r="5819">
          <cell r="A5819" t="str">
            <v>1644213 08</v>
          </cell>
        </row>
        <row r="5820">
          <cell r="A5820" t="str">
            <v>1644300</v>
          </cell>
        </row>
        <row r="5821">
          <cell r="A5821" t="str">
            <v>1644400</v>
          </cell>
        </row>
        <row r="5822">
          <cell r="A5822" t="str">
            <v>1644700</v>
          </cell>
        </row>
        <row r="5823">
          <cell r="A5823" t="str">
            <v>1644800</v>
          </cell>
        </row>
        <row r="5824">
          <cell r="A5824" t="str">
            <v>1644900</v>
          </cell>
        </row>
        <row r="5825">
          <cell r="A5825" t="str">
            <v>1720101</v>
          </cell>
        </row>
        <row r="5826">
          <cell r="A5826" t="str">
            <v>1720103</v>
          </cell>
        </row>
        <row r="5827">
          <cell r="A5827" t="str">
            <v>1820  1 19</v>
          </cell>
        </row>
        <row r="5828">
          <cell r="A5828" t="str">
            <v>1820  1 50</v>
          </cell>
        </row>
        <row r="5829">
          <cell r="A5829" t="str">
            <v>1820  1 60</v>
          </cell>
        </row>
        <row r="5830">
          <cell r="A5830" t="str">
            <v>1820  1 70</v>
          </cell>
        </row>
        <row r="5831">
          <cell r="A5831" t="str">
            <v>1820  2 13</v>
          </cell>
        </row>
        <row r="5832">
          <cell r="A5832" t="str">
            <v>1820  2 60</v>
          </cell>
        </row>
      </sheetData>
      <sheetData sheetId="7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V77"/>
  <sheetViews>
    <sheetView view="pageBreakPreview" topLeftCell="A49" zoomScale="70" zoomScaleNormal="100" zoomScaleSheetLayoutView="70" workbookViewId="0">
      <selection activeCell="D25" sqref="D25"/>
    </sheetView>
  </sheetViews>
  <sheetFormatPr defaultColWidth="8.75" defaultRowHeight="15.9" x14ac:dyDescent="0.45"/>
  <cols>
    <col min="1" max="2" width="3.4375" style="130" customWidth="1"/>
    <col min="3" max="3" width="11.4375" style="130" customWidth="1"/>
    <col min="4" max="4" width="53.125" style="130" customWidth="1"/>
    <col min="5" max="5" width="11.75" style="130" customWidth="1"/>
    <col min="6" max="10" width="14.5625" style="130" customWidth="1"/>
    <col min="11" max="11" width="6" style="130" customWidth="1"/>
    <col min="12" max="12" width="3.4375" style="130" customWidth="1"/>
    <col min="13" max="16384" width="8.75" style="130"/>
  </cols>
  <sheetData>
    <row r="1" spans="1:22" ht="6" customHeight="1" x14ac:dyDescent="0.45">
      <c r="A1" s="125"/>
      <c r="B1" s="126"/>
      <c r="C1" s="126"/>
      <c r="D1" s="126"/>
      <c r="E1" s="127"/>
      <c r="F1" s="127"/>
      <c r="G1" s="127"/>
      <c r="H1" s="127"/>
      <c r="I1" s="127"/>
      <c r="J1" s="127"/>
      <c r="K1" s="126"/>
      <c r="L1" s="128"/>
      <c r="M1" s="129"/>
      <c r="N1" s="129"/>
      <c r="O1" s="129"/>
      <c r="P1" s="129"/>
      <c r="Q1" s="129"/>
      <c r="R1" s="129"/>
      <c r="S1" s="129"/>
      <c r="T1" s="129"/>
    </row>
    <row r="2" spans="1:22" ht="6" customHeight="1" thickBot="1" x14ac:dyDescent="0.5">
      <c r="A2" s="131"/>
      <c r="B2" s="129"/>
      <c r="C2" s="129"/>
      <c r="D2" s="129"/>
      <c r="E2" s="129"/>
      <c r="F2" s="129"/>
      <c r="G2" s="129"/>
      <c r="H2" s="129"/>
      <c r="I2" s="129"/>
      <c r="J2" s="129"/>
      <c r="K2" s="129"/>
      <c r="L2" s="132"/>
      <c r="M2" s="129"/>
      <c r="N2" s="129"/>
      <c r="O2" s="129"/>
      <c r="P2" s="129"/>
      <c r="Q2" s="129"/>
      <c r="R2" s="129"/>
      <c r="S2" s="129"/>
      <c r="T2" s="129"/>
    </row>
    <row r="3" spans="1:22" ht="16.3" thickBot="1" x14ac:dyDescent="0.5">
      <c r="A3" s="131"/>
      <c r="B3" s="129"/>
      <c r="C3" s="133" t="s">
        <v>0</v>
      </c>
      <c r="D3" s="134" t="str">
        <f>+'DETAILED ESTIMATE'!C$1</f>
        <v xml:space="preserve">BROOKLYN SOCIETY FOR ETHICAL CULTURE </v>
      </c>
      <c r="E3" s="135"/>
      <c r="F3" s="135"/>
      <c r="G3" s="135"/>
      <c r="H3" s="135"/>
      <c r="I3" s="135"/>
      <c r="J3" s="136" t="str">
        <f>+'DETAILED ESTIMATE'!R$1</f>
        <v>REV(0)-BE-PR-20947</v>
      </c>
      <c r="K3" s="137"/>
      <c r="L3" s="132"/>
      <c r="M3" s="129"/>
      <c r="N3" s="129"/>
      <c r="O3" s="129"/>
      <c r="P3" s="129"/>
      <c r="Q3" s="129"/>
      <c r="R3" s="138"/>
      <c r="S3" s="138"/>
      <c r="T3" s="138"/>
      <c r="U3" s="138"/>
      <c r="V3" s="138"/>
    </row>
    <row r="4" spans="1:22" ht="16.3" thickBot="1" x14ac:dyDescent="0.5">
      <c r="A4" s="131"/>
      <c r="B4" s="138"/>
      <c r="C4" s="139" t="s">
        <v>1</v>
      </c>
      <c r="D4" s="134" t="str">
        <f>+'DETAILED ESTIMATE'!C$2</f>
        <v>265 4TH AVENUE BROOKLYN, NY 11215</v>
      </c>
      <c r="E4" s="135"/>
      <c r="F4" s="135"/>
      <c r="G4" s="135"/>
      <c r="H4" s="135"/>
      <c r="I4" s="135"/>
      <c r="J4" s="140"/>
      <c r="K4" s="138"/>
      <c r="L4" s="132"/>
      <c r="M4" s="129"/>
      <c r="N4" s="129"/>
      <c r="O4" s="129"/>
      <c r="P4" s="129"/>
      <c r="Q4" s="129"/>
      <c r="R4" s="138"/>
      <c r="S4" s="138"/>
      <c r="T4" s="138"/>
      <c r="U4" s="138"/>
      <c r="V4" s="138"/>
    </row>
    <row r="5" spans="1:22" ht="29.6" thickBot="1" x14ac:dyDescent="0.5">
      <c r="A5" s="131"/>
      <c r="B5" s="138"/>
      <c r="C5" s="141"/>
      <c r="D5" s="142" t="s">
        <v>7</v>
      </c>
      <c r="E5" s="143"/>
      <c r="F5" s="144" t="s">
        <v>47</v>
      </c>
      <c r="G5" s="144" t="s">
        <v>48</v>
      </c>
      <c r="H5" s="144" t="s">
        <v>49</v>
      </c>
      <c r="I5" s="144" t="s">
        <v>50</v>
      </c>
      <c r="J5" s="145" t="s">
        <v>51</v>
      </c>
      <c r="K5" s="138"/>
      <c r="L5" s="132"/>
      <c r="M5" s="129"/>
      <c r="N5" s="129"/>
      <c r="O5" s="129"/>
      <c r="P5" s="129"/>
      <c r="Q5" s="129"/>
      <c r="R5" s="138"/>
      <c r="S5" s="138"/>
      <c r="T5" s="138"/>
      <c r="U5" s="138"/>
      <c r="V5" s="138"/>
    </row>
    <row r="6" spans="1:22" x14ac:dyDescent="0.45">
      <c r="A6" s="131"/>
      <c r="B6" s="138"/>
      <c r="C6" s="146"/>
      <c r="D6" s="347" t="s">
        <v>52</v>
      </c>
      <c r="E6" s="148"/>
      <c r="F6" s="149"/>
      <c r="G6" s="149"/>
      <c r="H6" s="149"/>
      <c r="I6" s="149"/>
      <c r="J6" s="150">
        <f>+SUM(J7:J8)</f>
        <v>44437.5</v>
      </c>
      <c r="K6" s="138"/>
      <c r="L6" s="132"/>
      <c r="M6" s="129"/>
      <c r="N6" s="138"/>
      <c r="O6" s="138"/>
      <c r="P6" s="138"/>
      <c r="Q6" s="138"/>
      <c r="R6" s="138"/>
      <c r="S6" s="138"/>
      <c r="T6" s="138"/>
      <c r="U6" s="138"/>
      <c r="V6" s="138"/>
    </row>
    <row r="7" spans="1:22" x14ac:dyDescent="0.45">
      <c r="A7" s="131"/>
      <c r="B7" s="138"/>
      <c r="C7" s="146"/>
      <c r="D7" s="147" t="s">
        <v>375</v>
      </c>
      <c r="E7" s="148"/>
      <c r="F7" s="149">
        <f>+'DETAILED ESTIMATE'!M$11</f>
        <v>2500</v>
      </c>
      <c r="G7" s="149">
        <f>+'DETAILED ESTIMATE'!N$11</f>
        <v>0</v>
      </c>
      <c r="H7" s="149">
        <f>+'DETAILED ESTIMATE'!O$11</f>
        <v>0</v>
      </c>
      <c r="I7" s="149">
        <f>+F7+G7+H7</f>
        <v>2500</v>
      </c>
      <c r="J7" s="150">
        <f>+I7*(1+E$66)</f>
        <v>2962.5</v>
      </c>
      <c r="K7" s="138"/>
      <c r="L7" s="132"/>
      <c r="M7" s="129"/>
      <c r="N7" s="138"/>
      <c r="O7" s="138"/>
      <c r="P7" s="138"/>
      <c r="Q7" s="138"/>
      <c r="R7" s="138"/>
      <c r="S7" s="138"/>
      <c r="T7" s="138"/>
      <c r="U7" s="138"/>
      <c r="V7" s="138"/>
    </row>
    <row r="8" spans="1:22" x14ac:dyDescent="0.45">
      <c r="A8" s="131"/>
      <c r="B8" s="138"/>
      <c r="C8" s="146"/>
      <c r="D8" s="147" t="s">
        <v>210</v>
      </c>
      <c r="E8" s="148"/>
      <c r="F8" s="149">
        <f>+'DETAILED ESTIMATE'!M$16</f>
        <v>35000</v>
      </c>
      <c r="G8" s="149">
        <f>+'DETAILED ESTIMATE'!N$16</f>
        <v>0</v>
      </c>
      <c r="H8" s="149">
        <f>+'DETAILED ESTIMATE'!O$16</f>
        <v>0</v>
      </c>
      <c r="I8" s="149">
        <f>+F8+G8+H8</f>
        <v>35000</v>
      </c>
      <c r="J8" s="150">
        <f>+I8*(1+E$66)</f>
        <v>41475</v>
      </c>
      <c r="K8" s="138"/>
      <c r="L8" s="132"/>
      <c r="M8" s="129"/>
      <c r="N8" s="138"/>
      <c r="O8" s="138"/>
      <c r="P8" s="138"/>
      <c r="Q8" s="138"/>
      <c r="R8" s="138"/>
      <c r="S8" s="138"/>
      <c r="T8" s="138"/>
      <c r="U8" s="138"/>
      <c r="V8" s="138"/>
    </row>
    <row r="9" spans="1:22" x14ac:dyDescent="0.45">
      <c r="A9" s="131"/>
      <c r="B9" s="138"/>
      <c r="C9" s="146"/>
      <c r="D9" s="347"/>
      <c r="E9" s="148"/>
      <c r="F9" s="149"/>
      <c r="G9" s="149"/>
      <c r="H9" s="149"/>
      <c r="I9" s="149"/>
      <c r="J9" s="150"/>
      <c r="K9" s="138"/>
      <c r="L9" s="132"/>
      <c r="M9" s="129"/>
      <c r="N9" s="138"/>
      <c r="O9" s="138"/>
      <c r="P9" s="138"/>
      <c r="Q9" s="138"/>
      <c r="R9" s="138"/>
      <c r="S9" s="138"/>
      <c r="T9" s="138"/>
      <c r="U9" s="138"/>
      <c r="V9" s="138"/>
    </row>
    <row r="10" spans="1:22" x14ac:dyDescent="0.45">
      <c r="A10" s="131"/>
      <c r="B10" s="138"/>
      <c r="C10" s="146"/>
      <c r="D10" s="347" t="s">
        <v>292</v>
      </c>
      <c r="E10" s="148"/>
      <c r="F10" s="149"/>
      <c r="G10" s="149"/>
      <c r="H10" s="149"/>
      <c r="I10" s="149"/>
      <c r="J10" s="150">
        <f>+SUM(J11:J11)</f>
        <v>15948.046276500003</v>
      </c>
      <c r="K10" s="138"/>
      <c r="L10" s="132"/>
      <c r="M10" s="129"/>
      <c r="N10" s="138"/>
      <c r="O10" s="138"/>
      <c r="P10" s="138"/>
      <c r="Q10" s="138"/>
      <c r="R10" s="138"/>
      <c r="S10" s="138"/>
      <c r="T10" s="138"/>
      <c r="U10" s="138"/>
      <c r="V10" s="138"/>
    </row>
    <row r="11" spans="1:22" x14ac:dyDescent="0.45">
      <c r="A11" s="131"/>
      <c r="B11" s="138"/>
      <c r="C11" s="146"/>
      <c r="D11" s="147" t="s">
        <v>350</v>
      </c>
      <c r="E11" s="148"/>
      <c r="F11" s="149">
        <f>'DETAILED ESTIMATE'!M40</f>
        <v>13458.266900000002</v>
      </c>
      <c r="G11" s="149">
        <f>'DETAILED ESTIMATE'!N23</f>
        <v>0</v>
      </c>
      <c r="H11" s="149">
        <f>+'DETAILED ESTIMATE'!O$69</f>
        <v>0</v>
      </c>
      <c r="I11" s="149">
        <f>+F11+G11+H11</f>
        <v>13458.266900000002</v>
      </c>
      <c r="J11" s="150">
        <f>+I11*(1+E$66)</f>
        <v>15948.046276500003</v>
      </c>
      <c r="K11" s="138"/>
      <c r="L11" s="132"/>
      <c r="M11" s="129"/>
      <c r="N11" s="138"/>
      <c r="O11" s="138"/>
      <c r="P11" s="138"/>
      <c r="Q11" s="138"/>
      <c r="R11" s="138"/>
      <c r="S11" s="138"/>
      <c r="T11" s="138"/>
      <c r="U11" s="138"/>
      <c r="V11" s="138"/>
    </row>
    <row r="12" spans="1:22" x14ac:dyDescent="0.45">
      <c r="A12" s="131"/>
      <c r="B12" s="138"/>
      <c r="C12" s="146"/>
      <c r="D12" s="347"/>
      <c r="E12" s="148"/>
      <c r="F12" s="149"/>
      <c r="G12" s="149"/>
      <c r="H12" s="149"/>
      <c r="I12" s="149"/>
      <c r="J12" s="150"/>
      <c r="K12" s="138"/>
      <c r="L12" s="132"/>
      <c r="M12" s="129"/>
      <c r="N12" s="138"/>
      <c r="O12" s="138"/>
      <c r="P12" s="138"/>
      <c r="Q12" s="138"/>
      <c r="R12" s="138"/>
      <c r="S12" s="138"/>
      <c r="T12" s="138"/>
      <c r="U12" s="138"/>
      <c r="V12" s="138"/>
    </row>
    <row r="13" spans="1:22" x14ac:dyDescent="0.45">
      <c r="A13" s="131"/>
      <c r="B13" s="138"/>
      <c r="C13" s="146"/>
      <c r="D13" s="347" t="s">
        <v>351</v>
      </c>
      <c r="E13" s="148"/>
      <c r="F13" s="149"/>
      <c r="G13" s="149"/>
      <c r="H13" s="149"/>
      <c r="I13" s="149"/>
      <c r="J13" s="150">
        <f>+SUM(J14:J14)</f>
        <v>10187.9405907</v>
      </c>
      <c r="K13" s="138"/>
      <c r="L13" s="132"/>
      <c r="M13" s="129"/>
      <c r="N13" s="138"/>
      <c r="O13" s="138"/>
      <c r="P13" s="138"/>
      <c r="Q13" s="138"/>
      <c r="R13" s="138"/>
      <c r="S13" s="138"/>
      <c r="T13" s="138"/>
      <c r="U13" s="138"/>
      <c r="V13" s="138"/>
    </row>
    <row r="14" spans="1:22" x14ac:dyDescent="0.45">
      <c r="A14" s="131"/>
      <c r="B14" s="138"/>
      <c r="C14" s="146"/>
      <c r="D14" s="147" t="s">
        <v>352</v>
      </c>
      <c r="E14" s="148"/>
      <c r="F14" s="149">
        <f>'DETAILED ESTIMATE'!M55</f>
        <v>4327.0473000000002</v>
      </c>
      <c r="G14" s="149">
        <f>'DETAILED ESTIMATE'!N55</f>
        <v>4270.3709200000003</v>
      </c>
      <c r="H14" s="149">
        <f>+'DETAILED ESTIMATE'!O$69</f>
        <v>0</v>
      </c>
      <c r="I14" s="149">
        <f>'DETAILED ESTIMATE'!R55</f>
        <v>8597.4182199999996</v>
      </c>
      <c r="J14" s="150">
        <f>+I14*(1+E$66)</f>
        <v>10187.9405907</v>
      </c>
      <c r="K14" s="138"/>
      <c r="L14" s="132"/>
      <c r="M14" s="129"/>
      <c r="N14" s="138"/>
      <c r="O14" s="138"/>
      <c r="P14" s="138"/>
      <c r="Q14" s="138"/>
      <c r="R14" s="138"/>
      <c r="S14" s="138"/>
      <c r="T14" s="138"/>
      <c r="U14" s="138"/>
      <c r="V14" s="138"/>
    </row>
    <row r="15" spans="1:22" x14ac:dyDescent="0.45">
      <c r="A15" s="131"/>
      <c r="B15" s="138"/>
      <c r="C15" s="146"/>
      <c r="D15" s="347"/>
      <c r="E15" s="148"/>
      <c r="F15" s="149"/>
      <c r="G15" s="149"/>
      <c r="H15" s="149"/>
      <c r="I15" s="149"/>
      <c r="J15" s="150"/>
      <c r="K15" s="138"/>
      <c r="L15" s="132"/>
      <c r="M15" s="129"/>
      <c r="N15" s="138"/>
      <c r="O15" s="138"/>
      <c r="P15" s="138"/>
      <c r="Q15" s="138"/>
      <c r="R15" s="138"/>
      <c r="S15" s="138"/>
      <c r="T15" s="138"/>
      <c r="U15" s="138"/>
      <c r="V15" s="138"/>
    </row>
    <row r="16" spans="1:22" x14ac:dyDescent="0.45">
      <c r="A16" s="131"/>
      <c r="B16" s="138"/>
      <c r="C16" s="146"/>
      <c r="D16" s="347" t="s">
        <v>211</v>
      </c>
      <c r="E16" s="148"/>
      <c r="F16" s="149"/>
      <c r="G16" s="149"/>
      <c r="H16" s="149"/>
      <c r="I16" s="149"/>
      <c r="J16" s="150">
        <f>+SUM(J17:J18)</f>
        <v>50921.805602249995</v>
      </c>
      <c r="K16" s="138"/>
      <c r="L16" s="132"/>
      <c r="M16" s="129"/>
      <c r="N16" s="138"/>
      <c r="O16" s="138"/>
      <c r="P16" s="138"/>
      <c r="Q16" s="138"/>
      <c r="R16" s="138"/>
      <c r="S16" s="138"/>
      <c r="T16" s="138"/>
      <c r="U16" s="138"/>
      <c r="V16" s="138"/>
    </row>
    <row r="17" spans="1:22" x14ac:dyDescent="0.45">
      <c r="A17" s="131"/>
      <c r="B17" s="138"/>
      <c r="C17" s="146"/>
      <c r="D17" s="147" t="s">
        <v>212</v>
      </c>
      <c r="E17" s="148"/>
      <c r="F17" s="149">
        <f>+'DETAILED ESTIMATE'!M$69</f>
        <v>1969.5527500000003</v>
      </c>
      <c r="G17" s="149">
        <f>+'DETAILED ESTIMATE'!N$69</f>
        <v>3015.5692600000002</v>
      </c>
      <c r="H17" s="149">
        <f>+'DETAILED ESTIMATE'!O$69</f>
        <v>0</v>
      </c>
      <c r="I17" s="149">
        <f t="shared" ref="I17:I47" si="0">+F17+G17+H17</f>
        <v>4985.122010000001</v>
      </c>
      <c r="J17" s="150">
        <f>+I17*(1+E$66)</f>
        <v>5907.3695818500019</v>
      </c>
      <c r="K17" s="138"/>
      <c r="L17" s="132"/>
      <c r="M17" s="129"/>
      <c r="N17" s="138"/>
      <c r="O17" s="138"/>
      <c r="P17" s="138"/>
      <c r="Q17" s="138"/>
      <c r="R17" s="138"/>
      <c r="S17" s="138"/>
      <c r="T17" s="138"/>
      <c r="U17" s="138"/>
      <c r="V17" s="138"/>
    </row>
    <row r="18" spans="1:22" x14ac:dyDescent="0.45">
      <c r="A18" s="131"/>
      <c r="B18" s="138"/>
      <c r="C18" s="146"/>
      <c r="D18" s="147" t="s">
        <v>213</v>
      </c>
      <c r="E18" s="148"/>
      <c r="F18" s="149">
        <f>+'DETAILED ESTIMATE'!M$100</f>
        <v>15580.638360000001</v>
      </c>
      <c r="G18" s="149">
        <f>+'DETAILED ESTIMATE'!N$100</f>
        <v>22406.227480000001</v>
      </c>
      <c r="H18" s="149">
        <f>+'DETAILED ESTIMATE'!O$100</f>
        <v>0</v>
      </c>
      <c r="I18" s="149">
        <f t="shared" si="0"/>
        <v>37986.865839999999</v>
      </c>
      <c r="J18" s="150">
        <f>+I18*(1+E$66)</f>
        <v>45014.436020399997</v>
      </c>
      <c r="K18" s="138"/>
      <c r="L18" s="132"/>
      <c r="M18" s="129"/>
      <c r="N18" s="138"/>
      <c r="O18" s="138"/>
      <c r="P18" s="138"/>
      <c r="Q18" s="138"/>
      <c r="R18" s="138"/>
      <c r="S18" s="138"/>
      <c r="T18" s="138"/>
      <c r="U18" s="138"/>
      <c r="V18" s="138"/>
    </row>
    <row r="19" spans="1:22" x14ac:dyDescent="0.45">
      <c r="A19" s="131"/>
      <c r="B19" s="138"/>
      <c r="C19" s="146"/>
      <c r="D19" s="347"/>
      <c r="E19" s="148"/>
      <c r="F19" s="149"/>
      <c r="G19" s="149"/>
      <c r="H19" s="149"/>
      <c r="I19" s="149"/>
      <c r="J19" s="150"/>
      <c r="K19" s="138"/>
      <c r="L19" s="132"/>
      <c r="M19" s="129"/>
      <c r="N19" s="138"/>
      <c r="O19" s="138"/>
      <c r="P19" s="138"/>
      <c r="Q19" s="138"/>
      <c r="R19" s="138"/>
      <c r="S19" s="138"/>
      <c r="T19" s="138"/>
      <c r="U19" s="138"/>
      <c r="V19" s="138"/>
    </row>
    <row r="20" spans="1:22" x14ac:dyDescent="0.45">
      <c r="A20" s="131"/>
      <c r="B20" s="138"/>
      <c r="C20" s="146"/>
      <c r="D20" s="347" t="s">
        <v>73</v>
      </c>
      <c r="E20" s="148"/>
      <c r="F20" s="149"/>
      <c r="G20" s="149"/>
      <c r="H20" s="149"/>
      <c r="I20" s="149"/>
      <c r="J20" s="150">
        <f>+SUM(J21:J24)</f>
        <v>31661.83155015</v>
      </c>
      <c r="K20" s="138"/>
      <c r="L20" s="132"/>
      <c r="M20" s="129"/>
      <c r="N20" s="138"/>
      <c r="O20" s="138"/>
      <c r="P20" s="138"/>
      <c r="Q20" s="138"/>
      <c r="R20" s="138"/>
      <c r="S20" s="138"/>
      <c r="T20" s="138"/>
      <c r="U20" s="138"/>
      <c r="V20" s="138"/>
    </row>
    <row r="21" spans="1:22" x14ac:dyDescent="0.45">
      <c r="A21" s="131"/>
      <c r="B21" s="138"/>
      <c r="C21" s="146"/>
      <c r="D21" s="147" t="s">
        <v>214</v>
      </c>
      <c r="E21" s="148"/>
      <c r="F21" s="149">
        <f>+'DETAILED ESTIMATE'!M$110</f>
        <v>2903.9</v>
      </c>
      <c r="G21" s="149">
        <f>+'DETAILED ESTIMATE'!N$110</f>
        <v>3890.5109499999999</v>
      </c>
      <c r="H21" s="149">
        <f>+'DETAILED ESTIMATE'!O$110</f>
        <v>0</v>
      </c>
      <c r="I21" s="149">
        <f t="shared" si="0"/>
        <v>6794.4109499999995</v>
      </c>
      <c r="J21" s="150">
        <f>+I21*(1+E$66)</f>
        <v>8051.3769757499995</v>
      </c>
      <c r="K21" s="138"/>
      <c r="L21" s="132"/>
      <c r="M21" s="129"/>
      <c r="N21" s="138"/>
      <c r="O21" s="138"/>
      <c r="P21" s="138"/>
      <c r="Q21" s="138"/>
      <c r="R21" s="138"/>
      <c r="S21" s="138"/>
      <c r="T21" s="138"/>
      <c r="U21" s="138"/>
      <c r="V21" s="138"/>
    </row>
    <row r="22" spans="1:22" x14ac:dyDescent="0.45">
      <c r="A22" s="131"/>
      <c r="B22" s="138"/>
      <c r="C22" s="146"/>
      <c r="D22" s="147" t="s">
        <v>215</v>
      </c>
      <c r="E22" s="148"/>
      <c r="F22" s="149">
        <f>+'DETAILED ESTIMATE'!M$119</f>
        <v>4620.5599999999995</v>
      </c>
      <c r="G22" s="149">
        <f>+'DETAILED ESTIMATE'!N$119</f>
        <v>7881.7522399999998</v>
      </c>
      <c r="H22" s="149">
        <f>+'DETAILED ESTIMATE'!O$119</f>
        <v>0</v>
      </c>
      <c r="I22" s="149">
        <f t="shared" si="0"/>
        <v>12502.312239999999</v>
      </c>
      <c r="J22" s="150">
        <f>+I22*(1+E$66)</f>
        <v>14815.240004400001</v>
      </c>
      <c r="K22" s="138"/>
      <c r="L22" s="132"/>
      <c r="M22" s="129"/>
      <c r="N22" s="138"/>
      <c r="O22" s="138"/>
      <c r="P22" s="138"/>
      <c r="Q22" s="138"/>
      <c r="R22" s="138"/>
      <c r="S22" s="138"/>
      <c r="T22" s="138"/>
      <c r="U22" s="138"/>
      <c r="V22" s="138"/>
    </row>
    <row r="23" spans="1:22" x14ac:dyDescent="0.45">
      <c r="A23" s="131"/>
      <c r="B23" s="138"/>
      <c r="C23" s="146"/>
      <c r="D23" s="147" t="s">
        <v>216</v>
      </c>
      <c r="E23" s="148"/>
      <c r="F23" s="149">
        <f>+'DETAILED ESTIMATE'!M$124</f>
        <v>530.21</v>
      </c>
      <c r="G23" s="149">
        <f>+'DETAILED ESTIMATE'!N$124</f>
        <v>710.3549999999999</v>
      </c>
      <c r="H23" s="149">
        <f>+'DETAILED ESTIMATE'!O$124</f>
        <v>0</v>
      </c>
      <c r="I23" s="149">
        <f t="shared" si="0"/>
        <v>1240.5650000000001</v>
      </c>
      <c r="J23" s="150">
        <f>+I23*(1+E$66)</f>
        <v>1470.0695250000001</v>
      </c>
      <c r="K23" s="138"/>
      <c r="L23" s="132"/>
      <c r="M23" s="151"/>
      <c r="N23" s="138"/>
      <c r="O23" s="138"/>
      <c r="P23" s="138"/>
      <c r="Q23" s="138"/>
      <c r="R23" s="138"/>
      <c r="S23" s="138"/>
      <c r="T23" s="138"/>
      <c r="U23" s="138"/>
      <c r="V23" s="138"/>
    </row>
    <row r="24" spans="1:22" x14ac:dyDescent="0.45">
      <c r="A24" s="131"/>
      <c r="B24" s="138"/>
      <c r="C24" s="146"/>
      <c r="D24" s="147" t="s">
        <v>217</v>
      </c>
      <c r="E24" s="148"/>
      <c r="F24" s="149">
        <f>+'DETAILED ESTIMATE'!M$132</f>
        <v>1966.4199999999996</v>
      </c>
      <c r="G24" s="149">
        <f>+'DETAILED ESTIMATE'!N$132</f>
        <v>4215.1370000000006</v>
      </c>
      <c r="H24" s="149">
        <f>+'DETAILED ESTIMATE'!O$132</f>
        <v>0</v>
      </c>
      <c r="I24" s="149">
        <f t="shared" si="0"/>
        <v>6181.5570000000007</v>
      </c>
      <c r="J24" s="150">
        <f>+I24*(1+E$66)</f>
        <v>7325.1450450000011</v>
      </c>
      <c r="K24" s="138"/>
      <c r="L24" s="132"/>
      <c r="M24" s="129"/>
      <c r="N24" s="138"/>
      <c r="O24" s="138"/>
      <c r="P24" s="138"/>
      <c r="Q24" s="138"/>
      <c r="R24" s="138"/>
      <c r="S24" s="138"/>
      <c r="T24" s="138"/>
      <c r="U24" s="138"/>
      <c r="V24" s="138"/>
    </row>
    <row r="25" spans="1:22" x14ac:dyDescent="0.45">
      <c r="A25" s="131"/>
      <c r="B25" s="138"/>
      <c r="C25" s="146"/>
      <c r="D25" s="347"/>
      <c r="E25" s="148"/>
      <c r="F25" s="149"/>
      <c r="G25" s="149"/>
      <c r="H25" s="149"/>
      <c r="I25" s="149"/>
      <c r="J25" s="150"/>
      <c r="K25" s="138"/>
      <c r="L25" s="132"/>
      <c r="M25" s="129"/>
      <c r="N25" s="138"/>
      <c r="O25" s="138"/>
      <c r="P25" s="138"/>
      <c r="Q25" s="138"/>
      <c r="R25" s="138"/>
      <c r="S25" s="138"/>
      <c r="T25" s="138"/>
      <c r="U25" s="138"/>
      <c r="V25" s="138"/>
    </row>
    <row r="26" spans="1:22" x14ac:dyDescent="0.45">
      <c r="A26" s="131"/>
      <c r="B26" s="138"/>
      <c r="C26" s="146"/>
      <c r="D26" s="347" t="s">
        <v>81</v>
      </c>
      <c r="E26" s="148"/>
      <c r="F26" s="149"/>
      <c r="G26" s="149"/>
      <c r="H26" s="149"/>
      <c r="I26" s="149"/>
      <c r="J26" s="150">
        <f>+SUM(J27:J33)</f>
        <v>104620.09552008336</v>
      </c>
      <c r="K26" s="138"/>
      <c r="L26" s="132"/>
      <c r="M26" s="129"/>
      <c r="N26" s="138"/>
      <c r="O26" s="138"/>
      <c r="P26" s="138"/>
      <c r="Q26" s="138"/>
      <c r="R26" s="138"/>
      <c r="S26" s="138"/>
      <c r="T26" s="138"/>
      <c r="U26" s="138"/>
      <c r="V26" s="138"/>
    </row>
    <row r="27" spans="1:22" x14ac:dyDescent="0.45">
      <c r="A27" s="131"/>
      <c r="B27" s="138"/>
      <c r="C27" s="146"/>
      <c r="D27" s="147" t="s">
        <v>218</v>
      </c>
      <c r="E27" s="148"/>
      <c r="F27" s="149">
        <f>+'DETAILED ESTIMATE'!M$154</f>
        <v>20294.2124</v>
      </c>
      <c r="G27" s="149">
        <f>+'DETAILED ESTIMATE'!N$154</f>
        <v>19271.916400000002</v>
      </c>
      <c r="H27" s="149">
        <f>+'DETAILED ESTIMATE'!O$154</f>
        <v>0</v>
      </c>
      <c r="I27" s="149">
        <f t="shared" si="0"/>
        <v>39566.128800000006</v>
      </c>
      <c r="J27" s="150">
        <f t="shared" ref="J27:J33" si="1">+I27*(1+E$66)</f>
        <v>46885.86262800001</v>
      </c>
      <c r="K27" s="138"/>
      <c r="L27" s="132"/>
      <c r="M27" s="129"/>
      <c r="N27" s="138"/>
      <c r="O27" s="138"/>
      <c r="P27" s="138"/>
      <c r="Q27" s="138"/>
      <c r="R27" s="138"/>
      <c r="S27" s="138"/>
      <c r="T27" s="138"/>
      <c r="U27" s="138"/>
      <c r="V27" s="138"/>
    </row>
    <row r="28" spans="1:22" x14ac:dyDescent="0.45">
      <c r="A28" s="131"/>
      <c r="B28" s="138"/>
      <c r="C28" s="146"/>
      <c r="D28" s="147" t="s">
        <v>219</v>
      </c>
      <c r="E28" s="148"/>
      <c r="F28" s="149">
        <f>+'DETAILED ESTIMATE'!M$269</f>
        <v>12204.380100000006</v>
      </c>
      <c r="G28" s="149">
        <f>+'DETAILED ESTIMATE'!N$269</f>
        <v>5243.7917400000024</v>
      </c>
      <c r="H28" s="149">
        <f>+'DETAILED ESTIMATE'!O$269</f>
        <v>0</v>
      </c>
      <c r="I28" s="149">
        <f t="shared" si="0"/>
        <v>17448.17184000001</v>
      </c>
      <c r="J28" s="150">
        <f t="shared" si="1"/>
        <v>20676.083630400011</v>
      </c>
      <c r="K28" s="138"/>
      <c r="L28" s="132"/>
      <c r="M28" s="129"/>
      <c r="N28" s="138"/>
      <c r="O28" s="138"/>
      <c r="P28" s="138"/>
      <c r="Q28" s="138"/>
      <c r="R28" s="138"/>
      <c r="S28" s="138"/>
      <c r="T28" s="138"/>
      <c r="U28" s="138"/>
      <c r="V28" s="138"/>
    </row>
    <row r="29" spans="1:22" x14ac:dyDescent="0.45">
      <c r="A29" s="131"/>
      <c r="B29" s="138"/>
      <c r="C29" s="146"/>
      <c r="D29" s="147" t="s">
        <v>220</v>
      </c>
      <c r="E29" s="148"/>
      <c r="F29" s="149">
        <f>+'DETAILED ESTIMATE'!M$275</f>
        <v>466.90160000000003</v>
      </c>
      <c r="G29" s="149">
        <f>+'DETAILED ESTIMATE'!N$275</f>
        <v>442.37600000000009</v>
      </c>
      <c r="H29" s="149">
        <f>+'DETAILED ESTIMATE'!O$275</f>
        <v>0</v>
      </c>
      <c r="I29" s="149">
        <f t="shared" si="0"/>
        <v>909.27760000000012</v>
      </c>
      <c r="J29" s="150">
        <f t="shared" si="1"/>
        <v>1077.4939560000003</v>
      </c>
      <c r="K29" s="138"/>
      <c r="L29" s="132"/>
      <c r="M29" s="129"/>
      <c r="N29" s="138"/>
      <c r="O29" s="138"/>
      <c r="P29" s="138"/>
      <c r="Q29" s="138"/>
      <c r="R29" s="138"/>
      <c r="S29" s="138"/>
      <c r="T29" s="138"/>
      <c r="U29" s="138"/>
      <c r="V29" s="138"/>
    </row>
    <row r="30" spans="1:22" x14ac:dyDescent="0.45">
      <c r="A30" s="131"/>
      <c r="B30" s="138"/>
      <c r="C30" s="146"/>
      <c r="D30" s="147" t="s">
        <v>221</v>
      </c>
      <c r="E30" s="148"/>
      <c r="F30" s="149">
        <f>+'DETAILED ESTIMATE'!M$282</f>
        <v>6393.8490000000002</v>
      </c>
      <c r="G30" s="149">
        <f>+'DETAILED ESTIMATE'!N$282</f>
        <v>9061.188888888888</v>
      </c>
      <c r="H30" s="149">
        <f>+'DETAILED ESTIMATE'!O$282</f>
        <v>0</v>
      </c>
      <c r="I30" s="149">
        <f t="shared" si="0"/>
        <v>15455.037888888888</v>
      </c>
      <c r="J30" s="150">
        <f t="shared" si="1"/>
        <v>18314.219898333333</v>
      </c>
      <c r="K30" s="138"/>
      <c r="L30" s="132"/>
      <c r="M30" s="129"/>
      <c r="N30" s="138"/>
      <c r="O30" s="138"/>
      <c r="P30" s="138"/>
      <c r="Q30" s="138"/>
      <c r="R30" s="138"/>
      <c r="S30" s="138"/>
      <c r="T30" s="138"/>
      <c r="U30" s="138"/>
      <c r="V30" s="138"/>
    </row>
    <row r="31" spans="1:22" x14ac:dyDescent="0.45">
      <c r="A31" s="131"/>
      <c r="B31" s="138"/>
      <c r="C31" s="146"/>
      <c r="D31" s="147" t="s">
        <v>376</v>
      </c>
      <c r="E31" s="148"/>
      <c r="F31" s="149">
        <f>+'DETAILED ESTIMATE'!M$287</f>
        <v>1630.3782000000001</v>
      </c>
      <c r="G31" s="149">
        <f>+'DETAILED ESTIMATE'!N$287</f>
        <v>1796.0316000000003</v>
      </c>
      <c r="H31" s="149">
        <f>+'DETAILED ESTIMATE'!O$287</f>
        <v>0</v>
      </c>
      <c r="I31" s="149">
        <f t="shared" si="0"/>
        <v>3426.4098000000004</v>
      </c>
      <c r="J31" s="150">
        <f t="shared" si="1"/>
        <v>4060.2956130000007</v>
      </c>
      <c r="K31" s="138"/>
      <c r="L31" s="132"/>
      <c r="M31" s="129"/>
      <c r="N31" s="138"/>
      <c r="O31" s="138"/>
      <c r="P31" s="138"/>
      <c r="Q31" s="138"/>
      <c r="R31" s="138"/>
      <c r="S31" s="138"/>
      <c r="T31" s="138"/>
      <c r="U31" s="138"/>
      <c r="V31" s="138"/>
    </row>
    <row r="32" spans="1:22" x14ac:dyDescent="0.45">
      <c r="A32" s="131"/>
      <c r="B32" s="138"/>
      <c r="C32" s="146"/>
      <c r="D32" s="147" t="s">
        <v>222</v>
      </c>
      <c r="E32" s="148"/>
      <c r="F32" s="149">
        <f>+'DETAILED ESTIMATE'!M$293</f>
        <v>179.81480000000002</v>
      </c>
      <c r="G32" s="149">
        <f>+'DETAILED ESTIMATE'!N$293</f>
        <v>166.62690000000001</v>
      </c>
      <c r="H32" s="149">
        <f>+'DETAILED ESTIMATE'!O$293</f>
        <v>0</v>
      </c>
      <c r="I32" s="149">
        <f t="shared" si="0"/>
        <v>346.44170000000003</v>
      </c>
      <c r="J32" s="150">
        <f t="shared" si="1"/>
        <v>410.53341450000005</v>
      </c>
      <c r="K32" s="138"/>
      <c r="L32" s="132"/>
      <c r="M32" s="129"/>
      <c r="N32" s="138"/>
      <c r="O32" s="138"/>
      <c r="P32" s="138"/>
      <c r="Q32" s="138"/>
      <c r="R32" s="138"/>
      <c r="S32" s="138"/>
      <c r="T32" s="138"/>
      <c r="U32" s="138"/>
      <c r="V32" s="138"/>
    </row>
    <row r="33" spans="1:22" x14ac:dyDescent="0.45">
      <c r="A33" s="131"/>
      <c r="B33" s="138"/>
      <c r="C33" s="146"/>
      <c r="D33" s="147" t="s">
        <v>223</v>
      </c>
      <c r="E33" s="148"/>
      <c r="F33" s="149">
        <f>+'DETAILED ESTIMATE'!M$306</f>
        <v>8415.6494100000018</v>
      </c>
      <c r="G33" s="149">
        <f>+'DETAILED ESTIMATE'!N$306</f>
        <v>2719.8834000000002</v>
      </c>
      <c r="H33" s="149">
        <f>+'DETAILED ESTIMATE'!O$306</f>
        <v>0</v>
      </c>
      <c r="I33" s="149">
        <f t="shared" si="0"/>
        <v>11135.532810000002</v>
      </c>
      <c r="J33" s="150">
        <f t="shared" si="1"/>
        <v>13195.606379850004</v>
      </c>
      <c r="K33" s="138"/>
      <c r="L33" s="132"/>
      <c r="M33" s="129"/>
      <c r="N33" s="138"/>
      <c r="O33" s="138"/>
      <c r="P33" s="138"/>
      <c r="Q33" s="138"/>
      <c r="R33" s="138"/>
      <c r="S33" s="138"/>
      <c r="T33" s="138"/>
      <c r="U33" s="138"/>
      <c r="V33" s="138"/>
    </row>
    <row r="34" spans="1:22" x14ac:dyDescent="0.45">
      <c r="A34" s="131"/>
      <c r="B34" s="138"/>
      <c r="C34" s="146"/>
      <c r="D34" s="347"/>
      <c r="E34" s="148"/>
      <c r="F34" s="149"/>
      <c r="G34" s="149"/>
      <c r="H34" s="149"/>
      <c r="I34" s="149"/>
      <c r="J34" s="150"/>
      <c r="K34" s="138"/>
      <c r="L34" s="132"/>
      <c r="M34" s="129"/>
      <c r="N34" s="138"/>
      <c r="O34" s="138"/>
      <c r="P34" s="138"/>
      <c r="Q34" s="138"/>
      <c r="R34" s="138"/>
      <c r="S34" s="138"/>
      <c r="T34" s="138"/>
      <c r="U34" s="138"/>
      <c r="V34" s="138"/>
    </row>
    <row r="35" spans="1:22" x14ac:dyDescent="0.45">
      <c r="A35" s="131"/>
      <c r="B35" s="138"/>
      <c r="C35" s="146"/>
      <c r="D35" s="347" t="s">
        <v>99</v>
      </c>
      <c r="E35" s="148"/>
      <c r="F35" s="149"/>
      <c r="G35" s="149"/>
      <c r="H35" s="149"/>
      <c r="I35" s="149"/>
      <c r="J35" s="150">
        <f>+SUM(J36:J39)</f>
        <v>12789.657599999999</v>
      </c>
      <c r="K35" s="138"/>
      <c r="L35" s="132"/>
      <c r="M35" s="129"/>
      <c r="N35" s="138"/>
      <c r="O35" s="138"/>
      <c r="P35" s="138"/>
      <c r="Q35" s="138"/>
      <c r="R35" s="138"/>
      <c r="S35" s="138"/>
      <c r="T35" s="138"/>
      <c r="U35" s="138"/>
      <c r="V35" s="138"/>
    </row>
    <row r="36" spans="1:22" x14ac:dyDescent="0.45">
      <c r="A36" s="131"/>
      <c r="B36" s="138"/>
      <c r="C36" s="146"/>
      <c r="D36" s="147" t="s">
        <v>224</v>
      </c>
      <c r="E36" s="148"/>
      <c r="F36" s="149">
        <f>+'DETAILED ESTIMATE'!M$317</f>
        <v>1231.56</v>
      </c>
      <c r="G36" s="149">
        <f>+'DETAILED ESTIMATE'!N$317</f>
        <v>3526.875</v>
      </c>
      <c r="H36" s="149">
        <f>+'DETAILED ESTIMATE'!O$317</f>
        <v>0</v>
      </c>
      <c r="I36" s="149">
        <f t="shared" si="0"/>
        <v>4758.4349999999995</v>
      </c>
      <c r="J36" s="150">
        <f>+I36*(1+E$66)</f>
        <v>5638.7454749999997</v>
      </c>
      <c r="K36" s="138"/>
      <c r="L36" s="132"/>
      <c r="M36" s="129"/>
      <c r="N36" s="138"/>
      <c r="O36" s="138"/>
      <c r="P36" s="138"/>
      <c r="Q36" s="138"/>
      <c r="R36" s="138"/>
      <c r="S36" s="138"/>
      <c r="T36" s="138"/>
      <c r="U36" s="138"/>
      <c r="V36" s="138"/>
    </row>
    <row r="37" spans="1:22" x14ac:dyDescent="0.45">
      <c r="A37" s="131"/>
      <c r="B37" s="138"/>
      <c r="C37" s="146"/>
      <c r="D37" s="147" t="s">
        <v>225</v>
      </c>
      <c r="E37" s="148"/>
      <c r="F37" s="149">
        <f>+'DETAILED ESTIMATE'!M$326</f>
        <v>1669.29</v>
      </c>
      <c r="G37" s="149">
        <f>+'DETAILED ESTIMATE'!N$326</f>
        <v>988.8599999999999</v>
      </c>
      <c r="H37" s="149">
        <f>+'DETAILED ESTIMATE'!O$326</f>
        <v>0</v>
      </c>
      <c r="I37" s="149">
        <f t="shared" si="0"/>
        <v>2658.1499999999996</v>
      </c>
      <c r="J37" s="150">
        <f>+I37*(1+E$66)</f>
        <v>3149.9077499999999</v>
      </c>
      <c r="K37" s="138"/>
      <c r="L37" s="132"/>
      <c r="M37" s="129"/>
      <c r="N37" s="138"/>
      <c r="O37" s="138"/>
      <c r="P37" s="138"/>
      <c r="Q37" s="138"/>
      <c r="R37" s="138"/>
      <c r="S37" s="138"/>
      <c r="T37" s="138"/>
      <c r="U37" s="138"/>
      <c r="V37" s="138"/>
    </row>
    <row r="38" spans="1:22" x14ac:dyDescent="0.45">
      <c r="A38" s="131"/>
      <c r="B38" s="138"/>
      <c r="C38" s="146"/>
      <c r="D38" s="147" t="s">
        <v>226</v>
      </c>
      <c r="E38" s="148"/>
      <c r="F38" s="149">
        <f>+'DETAILED ESTIMATE'!M$333</f>
        <v>501.96999999999991</v>
      </c>
      <c r="G38" s="149">
        <f>+'DETAILED ESTIMATE'!N$333</f>
        <v>1235.24</v>
      </c>
      <c r="H38" s="149">
        <f>+'DETAILED ESTIMATE'!O$333</f>
        <v>0</v>
      </c>
      <c r="I38" s="149">
        <f t="shared" si="0"/>
        <v>1737.21</v>
      </c>
      <c r="J38" s="150">
        <f>+I38*(1+E$66)</f>
        <v>2058.5938500000002</v>
      </c>
      <c r="K38" s="138"/>
      <c r="L38" s="132"/>
      <c r="M38" s="129"/>
      <c r="N38" s="138"/>
      <c r="O38" s="138"/>
      <c r="P38" s="138"/>
      <c r="Q38" s="138"/>
      <c r="R38" s="138"/>
      <c r="S38" s="138"/>
      <c r="T38" s="138"/>
      <c r="U38" s="138"/>
      <c r="V38" s="138"/>
    </row>
    <row r="39" spans="1:22" x14ac:dyDescent="0.45">
      <c r="A39" s="131"/>
      <c r="B39" s="138"/>
      <c r="C39" s="146"/>
      <c r="D39" s="147" t="s">
        <v>227</v>
      </c>
      <c r="E39" s="148"/>
      <c r="F39" s="149">
        <f>+'DETAILED ESTIMATE'!M$339</f>
        <v>730.14700000000016</v>
      </c>
      <c r="G39" s="149">
        <f>+'DETAILED ESTIMATE'!N$339</f>
        <v>909.01800000000003</v>
      </c>
      <c r="H39" s="149">
        <f>+'DETAILED ESTIMATE'!O$339</f>
        <v>0</v>
      </c>
      <c r="I39" s="149">
        <f t="shared" si="0"/>
        <v>1639.1650000000002</v>
      </c>
      <c r="J39" s="150">
        <f>+I39*(1+E$66)</f>
        <v>1942.4105250000002</v>
      </c>
      <c r="K39" s="138"/>
      <c r="L39" s="132"/>
      <c r="M39" s="129"/>
      <c r="N39" s="138"/>
      <c r="O39" s="138"/>
      <c r="P39" s="138"/>
      <c r="Q39" s="138"/>
      <c r="R39" s="138"/>
      <c r="S39" s="138"/>
      <c r="T39" s="138"/>
      <c r="U39" s="138"/>
      <c r="V39" s="138"/>
    </row>
    <row r="40" spans="1:22" x14ac:dyDescent="0.45">
      <c r="A40" s="131"/>
      <c r="B40" s="138"/>
      <c r="C40" s="146"/>
      <c r="D40" s="347"/>
      <c r="E40" s="148"/>
      <c r="F40" s="149"/>
      <c r="G40" s="149"/>
      <c r="H40" s="149"/>
      <c r="I40" s="149"/>
      <c r="J40" s="150"/>
      <c r="K40" s="138"/>
      <c r="L40" s="132"/>
      <c r="M40" s="129"/>
      <c r="N40" s="138"/>
      <c r="O40" s="138"/>
      <c r="P40" s="138"/>
      <c r="Q40" s="138"/>
      <c r="R40" s="138"/>
      <c r="S40" s="138"/>
      <c r="T40" s="138"/>
      <c r="U40" s="138"/>
      <c r="V40" s="138"/>
    </row>
    <row r="41" spans="1:22" x14ac:dyDescent="0.45">
      <c r="A41" s="131"/>
      <c r="B41" s="138"/>
      <c r="C41" s="146"/>
      <c r="D41" s="347" t="s">
        <v>109</v>
      </c>
      <c r="E41" s="148"/>
      <c r="F41" s="149"/>
      <c r="G41" s="149"/>
      <c r="H41" s="149"/>
      <c r="I41" s="149"/>
      <c r="J41" s="150">
        <f>+SUM(J42)</f>
        <v>23796.39975</v>
      </c>
      <c r="K41" s="138"/>
      <c r="L41" s="132"/>
      <c r="M41" s="129"/>
      <c r="N41" s="138"/>
      <c r="O41" s="138"/>
      <c r="P41" s="138"/>
      <c r="Q41" s="138"/>
      <c r="R41" s="138"/>
      <c r="S41" s="138"/>
      <c r="T41" s="138"/>
      <c r="U41" s="138"/>
      <c r="V41" s="138"/>
    </row>
    <row r="42" spans="1:22" x14ac:dyDescent="0.45">
      <c r="A42" s="131"/>
      <c r="B42" s="138"/>
      <c r="C42" s="146"/>
      <c r="D42" s="147" t="s">
        <v>228</v>
      </c>
      <c r="E42" s="148"/>
      <c r="F42" s="149">
        <f>+'DETAILED ESTIMATE'!M$348</f>
        <v>3685.3500000000004</v>
      </c>
      <c r="G42" s="149">
        <f>+'DETAILED ESTIMATE'!N$348</f>
        <v>16396</v>
      </c>
      <c r="H42" s="149">
        <f>+'DETAILED ESTIMATE'!O$348</f>
        <v>0</v>
      </c>
      <c r="I42" s="149">
        <f t="shared" si="0"/>
        <v>20081.349999999999</v>
      </c>
      <c r="J42" s="150">
        <f>+I42*(1+E$66)</f>
        <v>23796.39975</v>
      </c>
      <c r="K42" s="138"/>
      <c r="L42" s="132"/>
      <c r="M42" s="129"/>
      <c r="N42" s="138"/>
      <c r="O42" s="138"/>
      <c r="P42" s="138"/>
      <c r="Q42" s="138"/>
      <c r="R42" s="138"/>
      <c r="S42" s="138"/>
      <c r="T42" s="138"/>
      <c r="U42" s="138"/>
      <c r="V42" s="138"/>
    </row>
    <row r="43" spans="1:22" x14ac:dyDescent="0.45">
      <c r="A43" s="131"/>
      <c r="B43" s="138"/>
      <c r="C43" s="146"/>
      <c r="D43" s="347"/>
      <c r="E43" s="148"/>
      <c r="F43" s="149"/>
      <c r="G43" s="149"/>
      <c r="H43" s="149"/>
      <c r="I43" s="149"/>
      <c r="J43" s="150"/>
      <c r="K43" s="138"/>
      <c r="L43" s="132"/>
      <c r="M43" s="129"/>
      <c r="N43" s="138"/>
      <c r="O43" s="138"/>
      <c r="P43" s="138"/>
      <c r="Q43" s="138"/>
      <c r="R43" s="138"/>
      <c r="S43" s="138"/>
      <c r="T43" s="138"/>
      <c r="U43" s="138"/>
      <c r="V43" s="138"/>
    </row>
    <row r="44" spans="1:22" x14ac:dyDescent="0.45">
      <c r="A44" s="131"/>
      <c r="B44" s="138"/>
      <c r="C44" s="146"/>
      <c r="D44" s="347" t="s">
        <v>113</v>
      </c>
      <c r="E44" s="148"/>
      <c r="F44" s="149"/>
      <c r="G44" s="149"/>
      <c r="H44" s="149"/>
      <c r="I44" s="149"/>
      <c r="J44" s="150">
        <f>+SUM(J45:J47)</f>
        <v>121129.88681349999</v>
      </c>
      <c r="K44" s="138"/>
      <c r="L44" s="132"/>
      <c r="M44" s="129"/>
      <c r="N44" s="138"/>
      <c r="O44" s="138"/>
      <c r="P44" s="138"/>
      <c r="Q44" s="138"/>
      <c r="R44" s="138"/>
      <c r="S44" s="138"/>
      <c r="T44" s="138"/>
      <c r="U44" s="138"/>
      <c r="V44" s="138"/>
    </row>
    <row r="45" spans="1:22" x14ac:dyDescent="0.45">
      <c r="A45" s="131"/>
      <c r="B45" s="138"/>
      <c r="C45" s="146"/>
      <c r="D45" s="147" t="s">
        <v>229</v>
      </c>
      <c r="E45" s="148"/>
      <c r="F45" s="149">
        <f>+'DETAILED ESTIMATE'!M$359</f>
        <v>19376.609999999997</v>
      </c>
      <c r="G45" s="149">
        <f>+'DETAILED ESTIMATE'!N$359</f>
        <v>69019.45</v>
      </c>
      <c r="H45" s="149">
        <f>+'DETAILED ESTIMATE'!O$359</f>
        <v>0</v>
      </c>
      <c r="I45" s="149">
        <f t="shared" si="0"/>
        <v>88396.06</v>
      </c>
      <c r="J45" s="150">
        <f>+I45*(1+E$66)</f>
        <v>104749.3311</v>
      </c>
      <c r="K45" s="138"/>
      <c r="L45" s="132"/>
      <c r="M45" s="129"/>
      <c r="N45" s="138"/>
      <c r="O45" s="138"/>
      <c r="P45" s="138"/>
      <c r="Q45" s="138"/>
      <c r="R45" s="138"/>
      <c r="S45" s="138"/>
      <c r="T45" s="138"/>
      <c r="U45" s="138"/>
      <c r="V45" s="138"/>
    </row>
    <row r="46" spans="1:22" x14ac:dyDescent="0.45">
      <c r="A46" s="131"/>
      <c r="B46" s="138"/>
      <c r="C46" s="146"/>
      <c r="D46" s="147" t="s">
        <v>230</v>
      </c>
      <c r="E46" s="148"/>
      <c r="F46" s="149">
        <f>+'DETAILED ESTIMATE'!M$366</f>
        <v>1013.144</v>
      </c>
      <c r="G46" s="149">
        <f>+'DETAILED ESTIMATE'!N$366</f>
        <v>2344.7911666666669</v>
      </c>
      <c r="H46" s="149">
        <f>+'DETAILED ESTIMATE'!O$366</f>
        <v>0</v>
      </c>
      <c r="I46" s="149">
        <f t="shared" ref="I46" si="2">+F46+G46+H46</f>
        <v>3357.9351666666671</v>
      </c>
      <c r="J46" s="150">
        <f>+I46*(1+E$66)</f>
        <v>3979.1531725000009</v>
      </c>
      <c r="K46" s="138"/>
      <c r="L46" s="132"/>
      <c r="M46" s="129"/>
      <c r="N46" s="138"/>
      <c r="O46" s="138"/>
      <c r="P46" s="138"/>
      <c r="Q46" s="138"/>
      <c r="R46" s="138"/>
      <c r="S46" s="138"/>
      <c r="T46" s="138"/>
      <c r="U46" s="138"/>
      <c r="V46" s="138"/>
    </row>
    <row r="47" spans="1:22" x14ac:dyDescent="0.45">
      <c r="A47" s="131"/>
      <c r="B47" s="138"/>
      <c r="C47" s="146"/>
      <c r="D47" s="147" t="s">
        <v>231</v>
      </c>
      <c r="E47" s="148"/>
      <c r="F47" s="149">
        <f>+'DETAILED ESTIMATE'!M$372</f>
        <v>3711.8598000000002</v>
      </c>
      <c r="G47" s="149">
        <f>+'DETAILED ESTIMATE'!N$372</f>
        <v>6753.4588000000003</v>
      </c>
      <c r="H47" s="149">
        <f>+'DETAILED ESTIMATE'!O$372</f>
        <v>0</v>
      </c>
      <c r="I47" s="149">
        <f t="shared" si="0"/>
        <v>10465.318600000001</v>
      </c>
      <c r="J47" s="150">
        <f>+I47*(1+E$66)</f>
        <v>12401.402541000001</v>
      </c>
      <c r="K47" s="138"/>
      <c r="L47" s="132"/>
      <c r="M47" s="129"/>
      <c r="N47" s="138"/>
      <c r="O47" s="138"/>
      <c r="P47" s="138"/>
      <c r="Q47" s="138"/>
      <c r="R47" s="138"/>
      <c r="S47" s="138"/>
      <c r="T47" s="138"/>
      <c r="U47" s="138"/>
      <c r="V47" s="138"/>
    </row>
    <row r="48" spans="1:22" x14ac:dyDescent="0.45">
      <c r="A48" s="131"/>
      <c r="B48" s="138"/>
      <c r="C48" s="146"/>
      <c r="D48" s="347"/>
      <c r="E48" s="148"/>
      <c r="F48" s="149"/>
      <c r="G48" s="149"/>
      <c r="H48" s="149"/>
      <c r="I48" s="149"/>
      <c r="J48" s="150"/>
      <c r="K48" s="138"/>
      <c r="L48" s="132"/>
      <c r="M48" s="129"/>
      <c r="N48" s="138"/>
      <c r="O48" s="138"/>
      <c r="P48" s="138"/>
      <c r="Q48" s="138"/>
      <c r="R48" s="138"/>
      <c r="S48" s="138"/>
      <c r="T48" s="138"/>
      <c r="U48" s="138"/>
      <c r="V48" s="138"/>
    </row>
    <row r="49" spans="1:22" x14ac:dyDescent="0.45">
      <c r="A49" s="131"/>
      <c r="B49" s="138"/>
      <c r="C49" s="146"/>
      <c r="D49" s="347" t="s">
        <v>399</v>
      </c>
      <c r="E49" s="148"/>
      <c r="F49" s="149"/>
      <c r="G49" s="149"/>
      <c r="H49" s="149"/>
      <c r="I49" s="149"/>
      <c r="J49" s="150">
        <f>+SUM(J50:J51)</f>
        <v>20170.601142900003</v>
      </c>
      <c r="K49" s="138"/>
      <c r="L49" s="132"/>
      <c r="M49" s="129"/>
      <c r="N49" s="138"/>
      <c r="O49" s="138"/>
      <c r="P49" s="138"/>
      <c r="Q49" s="138"/>
      <c r="R49" s="138"/>
      <c r="S49" s="138"/>
      <c r="T49" s="138"/>
      <c r="U49" s="138"/>
      <c r="V49" s="138"/>
    </row>
    <row r="50" spans="1:22" x14ac:dyDescent="0.45">
      <c r="A50" s="131"/>
      <c r="B50" s="138"/>
      <c r="C50" s="146"/>
      <c r="D50" s="147" t="s">
        <v>565</v>
      </c>
      <c r="E50" s="148"/>
      <c r="F50" s="149">
        <f>'DETAILED ESTIMATE'!M397</f>
        <v>11456.490000000002</v>
      </c>
      <c r="G50" s="149">
        <f>'DETAILED ESTIMATE'!N397</f>
        <v>5565.114340000001</v>
      </c>
      <c r="H50" s="149">
        <f>'DETAILED ESTIMATE'!O397</f>
        <v>0</v>
      </c>
      <c r="I50" s="149">
        <f t="shared" ref="I50" si="3">+F50+G50+H50</f>
        <v>17021.604340000002</v>
      </c>
      <c r="J50" s="150">
        <f>+I50*(1+E$66)</f>
        <v>20170.601142900003</v>
      </c>
      <c r="K50" s="138"/>
      <c r="L50" s="132"/>
      <c r="M50" s="129"/>
      <c r="N50" s="138"/>
      <c r="O50" s="138"/>
      <c r="P50" s="138"/>
      <c r="Q50" s="138"/>
      <c r="R50" s="138"/>
      <c r="S50" s="138"/>
      <c r="T50" s="138"/>
      <c r="U50" s="138"/>
      <c r="V50" s="138"/>
    </row>
    <row r="51" spans="1:22" x14ac:dyDescent="0.45">
      <c r="A51" s="131"/>
      <c r="B51" s="138"/>
      <c r="C51" s="146"/>
      <c r="D51" s="147"/>
      <c r="E51" s="148"/>
      <c r="F51" s="149"/>
      <c r="G51" s="149"/>
      <c r="H51" s="149"/>
      <c r="I51" s="149"/>
      <c r="J51" s="150"/>
      <c r="K51" s="138"/>
      <c r="L51" s="132"/>
      <c r="M51" s="129"/>
      <c r="N51" s="138"/>
      <c r="O51" s="138"/>
      <c r="P51" s="138"/>
      <c r="Q51" s="138"/>
      <c r="R51" s="138"/>
      <c r="S51" s="138"/>
      <c r="T51" s="138"/>
      <c r="U51" s="138"/>
      <c r="V51" s="138"/>
    </row>
    <row r="52" spans="1:22" x14ac:dyDescent="0.45">
      <c r="A52" s="131"/>
      <c r="B52" s="138"/>
      <c r="C52" s="146"/>
      <c r="D52" s="347" t="s">
        <v>420</v>
      </c>
      <c r="E52" s="148"/>
      <c r="F52" s="149"/>
      <c r="G52" s="149"/>
      <c r="H52" s="149"/>
      <c r="I52" s="149"/>
      <c r="J52" s="150">
        <f>+SUM(J53:J54)</f>
        <v>38033.804005863756</v>
      </c>
      <c r="K52" s="138"/>
      <c r="L52" s="132"/>
      <c r="M52" s="129"/>
      <c r="N52" s="138"/>
      <c r="O52" s="138"/>
      <c r="P52" s="138"/>
      <c r="Q52" s="138"/>
      <c r="R52" s="138"/>
      <c r="S52" s="138"/>
      <c r="T52" s="138"/>
      <c r="U52" s="138"/>
      <c r="V52" s="138"/>
    </row>
    <row r="53" spans="1:22" x14ac:dyDescent="0.45">
      <c r="A53" s="131"/>
      <c r="B53" s="138"/>
      <c r="C53" s="146"/>
      <c r="D53" s="147" t="s">
        <v>566</v>
      </c>
      <c r="E53" s="148"/>
      <c r="F53" s="149">
        <f>'DETAILED ESTIMATE'!M455</f>
        <v>16416.356625</v>
      </c>
      <c r="G53" s="149">
        <f>'DETAILED ESTIMATE'!N455</f>
        <v>15679.680510750002</v>
      </c>
      <c r="H53" s="149">
        <f>'DETAILED ESTIMATE'!O400</f>
        <v>0</v>
      </c>
      <c r="I53" s="149">
        <f t="shared" ref="I53" si="4">+F53+G53+H53</f>
        <v>32096.037135750004</v>
      </c>
      <c r="J53" s="150">
        <f>+I53*(1+E$66)</f>
        <v>38033.804005863756</v>
      </c>
      <c r="K53" s="138"/>
      <c r="L53" s="132"/>
      <c r="M53" s="129"/>
      <c r="N53" s="138"/>
      <c r="O53" s="138"/>
      <c r="P53" s="138"/>
      <c r="Q53" s="138"/>
      <c r="R53" s="138"/>
      <c r="S53" s="138"/>
      <c r="T53" s="138"/>
      <c r="U53" s="138"/>
      <c r="V53" s="138"/>
    </row>
    <row r="54" spans="1:22" x14ac:dyDescent="0.45">
      <c r="A54" s="131"/>
      <c r="B54" s="138"/>
      <c r="C54" s="146"/>
      <c r="D54" s="147"/>
      <c r="E54" s="148"/>
      <c r="F54" s="149"/>
      <c r="G54" s="149"/>
      <c r="H54" s="149"/>
      <c r="I54" s="149"/>
      <c r="J54" s="150"/>
      <c r="K54" s="138"/>
      <c r="L54" s="132"/>
      <c r="M54" s="129"/>
      <c r="N54" s="138"/>
      <c r="O54" s="138"/>
      <c r="P54" s="138"/>
      <c r="Q54" s="138"/>
      <c r="R54" s="138"/>
      <c r="S54" s="138"/>
      <c r="T54" s="138"/>
      <c r="U54" s="138"/>
      <c r="V54" s="138"/>
    </row>
    <row r="55" spans="1:22" x14ac:dyDescent="0.45">
      <c r="A55" s="131"/>
      <c r="B55" s="138"/>
      <c r="C55" s="146"/>
      <c r="D55" s="347" t="s">
        <v>460</v>
      </c>
      <c r="E55" s="148"/>
      <c r="F55" s="149"/>
      <c r="G55" s="149"/>
      <c r="H55" s="149"/>
      <c r="I55" s="149"/>
      <c r="J55" s="150">
        <f>+SUM(J56:J57)</f>
        <v>56696.148909395008</v>
      </c>
      <c r="K55" s="138"/>
      <c r="L55" s="132"/>
      <c r="M55" s="129"/>
      <c r="N55" s="138"/>
      <c r="O55" s="138"/>
      <c r="P55" s="138"/>
      <c r="Q55" s="138"/>
      <c r="R55" s="138"/>
      <c r="S55" s="138"/>
      <c r="T55" s="138"/>
      <c r="U55" s="138"/>
      <c r="V55" s="138"/>
    </row>
    <row r="56" spans="1:22" x14ac:dyDescent="0.45">
      <c r="A56" s="131"/>
      <c r="B56" s="138"/>
      <c r="C56" s="146"/>
      <c r="D56" s="147" t="s">
        <v>460</v>
      </c>
      <c r="E56" s="148"/>
      <c r="F56" s="149">
        <f>'DETAILED ESTIMATE'!M516</f>
        <v>26918.46779000001</v>
      </c>
      <c r="G56" s="149">
        <f>'DETAILED ESTIMATE'!N516</f>
        <v>20926.383610333331</v>
      </c>
      <c r="H56" s="149">
        <f>'DETAILED ESTIMATE'!O516</f>
        <v>0</v>
      </c>
      <c r="I56" s="149">
        <f t="shared" ref="I56" si="5">+F56+G56+H56</f>
        <v>47844.85140033334</v>
      </c>
      <c r="J56" s="150">
        <f>+I56*(1+E$66)</f>
        <v>56696.148909395008</v>
      </c>
      <c r="K56" s="138"/>
      <c r="L56" s="132"/>
      <c r="M56" s="129"/>
      <c r="N56" s="138"/>
      <c r="O56" s="138"/>
      <c r="P56" s="138"/>
      <c r="Q56" s="138"/>
      <c r="R56" s="138"/>
      <c r="S56" s="138"/>
      <c r="T56" s="138"/>
      <c r="U56" s="138"/>
      <c r="V56" s="138"/>
    </row>
    <row r="57" spans="1:22" x14ac:dyDescent="0.45">
      <c r="A57" s="131"/>
      <c r="B57" s="138"/>
      <c r="C57" s="146"/>
      <c r="D57" s="147"/>
      <c r="E57" s="148"/>
      <c r="F57" s="149"/>
      <c r="G57" s="149"/>
      <c r="H57" s="149"/>
      <c r="I57" s="149"/>
      <c r="J57" s="150"/>
      <c r="K57" s="138"/>
      <c r="L57" s="132"/>
      <c r="M57" s="129"/>
      <c r="N57" s="138"/>
      <c r="O57" s="138"/>
      <c r="P57" s="138"/>
      <c r="Q57" s="138"/>
      <c r="R57" s="138"/>
      <c r="S57" s="138"/>
      <c r="T57" s="138"/>
      <c r="U57" s="138"/>
      <c r="V57" s="138"/>
    </row>
    <row r="58" spans="1:22" x14ac:dyDescent="0.45">
      <c r="A58" s="131"/>
      <c r="B58" s="138"/>
      <c r="C58" s="146"/>
      <c r="D58" s="347" t="s">
        <v>511</v>
      </c>
      <c r="E58" s="148"/>
      <c r="F58" s="149"/>
      <c r="G58" s="149"/>
      <c r="H58" s="149"/>
      <c r="I58" s="149"/>
      <c r="J58" s="150">
        <f>+SUM(J59:J60)</f>
        <v>66312.100167000011</v>
      </c>
      <c r="K58" s="138"/>
      <c r="L58" s="132"/>
      <c r="M58" s="129"/>
      <c r="N58" s="138"/>
      <c r="O58" s="138"/>
      <c r="P58" s="138"/>
      <c r="Q58" s="138"/>
      <c r="R58" s="138"/>
      <c r="S58" s="138"/>
      <c r="T58" s="138"/>
      <c r="U58" s="138"/>
      <c r="V58" s="138"/>
    </row>
    <row r="59" spans="1:22" x14ac:dyDescent="0.45">
      <c r="A59" s="131"/>
      <c r="B59" s="138"/>
      <c r="C59" s="146"/>
      <c r="D59" s="147" t="s">
        <v>567</v>
      </c>
      <c r="E59" s="148"/>
      <c r="F59" s="149">
        <f>'DETAILED ESTIMATE'!M559</f>
        <v>36257.457800000004</v>
      </c>
      <c r="G59" s="149">
        <f>'DETAILED ESTIMATE'!N559</f>
        <v>19702.1204</v>
      </c>
      <c r="H59" s="149">
        <f>'DETAILED ESTIMATE'!O559</f>
        <v>0</v>
      </c>
      <c r="I59" s="149">
        <f t="shared" ref="I59" si="6">+F59+G59+H59</f>
        <v>55959.578200000004</v>
      </c>
      <c r="J59" s="150">
        <f>+I59*(1+E$66)</f>
        <v>66312.100167000011</v>
      </c>
      <c r="K59" s="138"/>
      <c r="L59" s="132"/>
      <c r="M59" s="129"/>
      <c r="N59" s="138"/>
      <c r="O59" s="138"/>
      <c r="P59" s="138"/>
      <c r="Q59" s="138"/>
      <c r="R59" s="138"/>
      <c r="S59" s="138"/>
      <c r="T59" s="138"/>
      <c r="U59" s="138"/>
      <c r="V59" s="138"/>
    </row>
    <row r="60" spans="1:22" x14ac:dyDescent="0.45">
      <c r="A60" s="131"/>
      <c r="B60" s="138"/>
      <c r="C60" s="146"/>
      <c r="D60" s="147"/>
      <c r="E60" s="148"/>
      <c r="F60" s="149"/>
      <c r="G60" s="149"/>
      <c r="H60" s="149"/>
      <c r="I60" s="149"/>
      <c r="J60" s="150"/>
      <c r="K60" s="138"/>
      <c r="L60" s="132"/>
      <c r="M60" s="129"/>
      <c r="N60" s="138"/>
      <c r="O60" s="138"/>
      <c r="P60" s="138"/>
      <c r="Q60" s="138"/>
      <c r="R60" s="138"/>
      <c r="S60" s="138"/>
      <c r="T60" s="138"/>
      <c r="U60" s="138"/>
      <c r="V60" s="138"/>
    </row>
    <row r="61" spans="1:22" x14ac:dyDescent="0.45">
      <c r="A61" s="131"/>
      <c r="B61" s="138"/>
      <c r="C61" s="146"/>
      <c r="D61" s="147"/>
      <c r="E61" s="148"/>
      <c r="F61" s="149"/>
      <c r="G61" s="149"/>
      <c r="H61" s="149"/>
      <c r="I61" s="149"/>
      <c r="J61" s="150"/>
      <c r="K61" s="138"/>
      <c r="L61" s="132"/>
      <c r="M61" s="129"/>
      <c r="N61" s="138"/>
      <c r="O61" s="138"/>
      <c r="P61" s="138"/>
      <c r="Q61" s="138"/>
      <c r="R61" s="138"/>
      <c r="S61" s="138"/>
      <c r="T61" s="138"/>
      <c r="U61" s="138"/>
      <c r="V61" s="138"/>
    </row>
    <row r="62" spans="1:22" x14ac:dyDescent="0.45">
      <c r="A62" s="131"/>
      <c r="B62" s="138"/>
      <c r="C62" s="146"/>
      <c r="D62" s="347"/>
      <c r="E62" s="148"/>
      <c r="F62" s="149"/>
      <c r="G62" s="149"/>
      <c r="H62" s="149"/>
      <c r="I62" s="149"/>
      <c r="J62" s="150"/>
      <c r="K62" s="138"/>
      <c r="L62" s="132"/>
      <c r="M62" s="129"/>
      <c r="N62" s="138"/>
      <c r="O62" s="138"/>
      <c r="P62" s="138"/>
      <c r="Q62" s="138"/>
      <c r="R62" s="138"/>
      <c r="S62" s="138"/>
      <c r="T62" s="138"/>
      <c r="U62" s="138"/>
      <c r="V62" s="138"/>
    </row>
    <row r="63" spans="1:22" x14ac:dyDescent="0.45">
      <c r="A63" s="131"/>
      <c r="B63" s="138"/>
      <c r="C63" s="146"/>
      <c r="D63" s="347" t="s">
        <v>232</v>
      </c>
      <c r="E63" s="148"/>
      <c r="F63" s="149"/>
      <c r="G63" s="149"/>
      <c r="H63" s="149"/>
      <c r="I63" s="149"/>
      <c r="J63" s="150"/>
      <c r="K63" s="138"/>
      <c r="L63" s="132"/>
      <c r="M63" s="129"/>
      <c r="N63" s="138"/>
      <c r="O63" s="138"/>
      <c r="P63" s="138"/>
      <c r="Q63" s="138"/>
      <c r="R63" s="138"/>
      <c r="S63" s="138"/>
      <c r="T63" s="138"/>
      <c r="U63" s="138"/>
      <c r="V63" s="138"/>
    </row>
    <row r="64" spans="1:22" x14ac:dyDescent="0.45">
      <c r="A64" s="131"/>
      <c r="B64" s="138"/>
      <c r="C64" s="146"/>
      <c r="D64" s="152"/>
      <c r="E64" s="148"/>
      <c r="F64" s="149"/>
      <c r="G64" s="149"/>
      <c r="H64" s="149"/>
      <c r="I64" s="149"/>
      <c r="J64" s="150"/>
      <c r="K64" s="138"/>
      <c r="L64" s="132"/>
      <c r="M64" s="129"/>
      <c r="N64" s="138"/>
      <c r="O64" s="138"/>
      <c r="P64" s="138"/>
      <c r="Q64" s="138"/>
      <c r="R64" s="138"/>
      <c r="S64" s="138"/>
      <c r="T64" s="138"/>
      <c r="U64" s="138"/>
      <c r="V64" s="138"/>
    </row>
    <row r="65" spans="1:22" ht="16.75" x14ac:dyDescent="0.45">
      <c r="A65" s="131"/>
      <c r="B65" s="138"/>
      <c r="C65" s="146"/>
      <c r="D65" s="153" t="s">
        <v>53</v>
      </c>
      <c r="E65" s="148"/>
      <c r="F65" s="154">
        <f>SUM(F6:F64)</f>
        <v>255410.48383500005</v>
      </c>
      <c r="G65" s="154">
        <f>SUM(G6:G64)</f>
        <v>248138.72960663895</v>
      </c>
      <c r="H65" s="154">
        <f>SUM(H6:H64)</f>
        <v>0</v>
      </c>
      <c r="I65" s="154">
        <f>SUM(I6:I64)</f>
        <v>503549.21344163892</v>
      </c>
      <c r="J65" s="412">
        <f>SUM(J6:J64)/2</f>
        <v>596705.81792834192</v>
      </c>
      <c r="K65" s="138"/>
      <c r="L65" s="132"/>
      <c r="M65" s="129"/>
      <c r="N65" s="138"/>
      <c r="O65" s="138"/>
      <c r="P65" s="138"/>
      <c r="Q65" s="138"/>
      <c r="R65" s="138"/>
      <c r="S65" s="138"/>
      <c r="T65" s="138"/>
      <c r="U65" s="138"/>
      <c r="V65" s="138"/>
    </row>
    <row r="66" spans="1:22" ht="16.75" x14ac:dyDescent="0.45">
      <c r="A66" s="131"/>
      <c r="B66" s="138"/>
      <c r="C66" s="146"/>
      <c r="D66" s="155" t="s">
        <v>54</v>
      </c>
      <c r="E66" s="156">
        <f>+'DETAILED ESTIMATE'!L$577</f>
        <v>0.185</v>
      </c>
      <c r="F66" s="157"/>
      <c r="G66" s="157"/>
      <c r="H66" s="157"/>
      <c r="I66" s="157">
        <f>+I65*E66</f>
        <v>93156.604486703203</v>
      </c>
      <c r="J66" s="157"/>
      <c r="K66" s="138"/>
      <c r="L66" s="132"/>
      <c r="M66" s="129"/>
      <c r="N66" s="138"/>
      <c r="O66" s="138"/>
      <c r="P66" s="138"/>
      <c r="Q66" s="138"/>
      <c r="R66" s="138"/>
      <c r="S66" s="138"/>
      <c r="T66" s="138"/>
      <c r="U66" s="138"/>
      <c r="V66" s="138"/>
    </row>
    <row r="67" spans="1:22" ht="16.3" thickBot="1" x14ac:dyDescent="0.5">
      <c r="A67" s="131"/>
      <c r="B67" s="138"/>
      <c r="C67" s="158"/>
      <c r="D67" s="159" t="s">
        <v>55</v>
      </c>
      <c r="E67" s="160"/>
      <c r="F67" s="160"/>
      <c r="G67" s="160"/>
      <c r="H67" s="160"/>
      <c r="I67" s="160">
        <f>+I66+I65</f>
        <v>596705.81792834215</v>
      </c>
      <c r="J67" s="160">
        <f>+J66+J65</f>
        <v>596705.81792834192</v>
      </c>
      <c r="K67" s="138"/>
      <c r="L67" s="132"/>
      <c r="M67" s="161"/>
      <c r="N67" s="129"/>
      <c r="O67" s="129"/>
      <c r="P67" s="129"/>
      <c r="Q67" s="129"/>
      <c r="R67" s="138"/>
      <c r="S67" s="138"/>
      <c r="T67" s="138"/>
      <c r="U67" s="138"/>
      <c r="V67" s="138"/>
    </row>
    <row r="68" spans="1:22" x14ac:dyDescent="0.45">
      <c r="A68" s="131"/>
      <c r="B68" s="138"/>
      <c r="C68" s="138"/>
      <c r="D68" s="138"/>
      <c r="E68" s="138"/>
      <c r="F68" s="138"/>
      <c r="G68" s="138"/>
      <c r="H68" s="138"/>
      <c r="I68" s="138"/>
      <c r="J68" s="138"/>
      <c r="K68" s="162"/>
      <c r="L68" s="132"/>
      <c r="M68" s="129"/>
      <c r="N68" s="129"/>
      <c r="O68" s="129"/>
      <c r="P68" s="129"/>
      <c r="Q68" s="129"/>
      <c r="R68" s="138"/>
      <c r="S68" s="138"/>
      <c r="T68" s="138"/>
      <c r="U68" s="138"/>
      <c r="V68" s="138"/>
    </row>
    <row r="69" spans="1:22" ht="16.3" thickBot="1" x14ac:dyDescent="0.5">
      <c r="A69" s="163"/>
      <c r="B69" s="164"/>
      <c r="C69" s="164"/>
      <c r="D69" s="165" t="s">
        <v>56</v>
      </c>
      <c r="E69" s="164"/>
      <c r="F69" s="164"/>
      <c r="G69" s="164"/>
      <c r="H69" s="164"/>
      <c r="I69" s="164"/>
      <c r="J69" s="164"/>
      <c r="K69" s="166"/>
      <c r="L69" s="167"/>
      <c r="M69" s="129"/>
      <c r="N69" s="138"/>
      <c r="O69" s="138"/>
      <c r="P69" s="138"/>
      <c r="Q69" s="138"/>
      <c r="R69" s="138"/>
      <c r="S69" s="138"/>
      <c r="T69" s="138"/>
      <c r="U69" s="138"/>
      <c r="V69" s="138"/>
    </row>
    <row r="70" spans="1:22" ht="116.15" thickBot="1" x14ac:dyDescent="0.5">
      <c r="A70" s="129"/>
      <c r="B70" s="138"/>
      <c r="C70" s="138"/>
      <c r="D70" s="318" t="s">
        <v>57</v>
      </c>
      <c r="E70" s="138"/>
      <c r="F70" s="138"/>
      <c r="G70" s="138"/>
      <c r="H70" s="138"/>
      <c r="I70" s="138"/>
      <c r="J70" s="138"/>
      <c r="K70" s="138"/>
      <c r="L70" s="138"/>
      <c r="M70" s="138"/>
      <c r="N70" s="138"/>
      <c r="O70" s="138"/>
      <c r="P70" s="138"/>
      <c r="Q70" s="138"/>
      <c r="R70" s="138"/>
      <c r="S70" s="138"/>
      <c r="T70" s="138"/>
      <c r="U70" s="138"/>
      <c r="V70" s="138"/>
    </row>
    <row r="71" spans="1:22" x14ac:dyDescent="0.45">
      <c r="A71" s="129"/>
      <c r="B71" s="138"/>
      <c r="C71" s="138"/>
      <c r="D71" s="138"/>
      <c r="E71" s="138"/>
      <c r="F71" s="138"/>
      <c r="G71" s="138"/>
      <c r="H71" s="138"/>
      <c r="I71" s="138"/>
      <c r="J71" s="138"/>
      <c r="K71" s="138"/>
      <c r="L71" s="138"/>
      <c r="M71" s="138"/>
      <c r="N71" s="138"/>
      <c r="O71" s="138"/>
      <c r="P71" s="138"/>
      <c r="Q71" s="138"/>
      <c r="R71" s="138"/>
      <c r="S71" s="138"/>
      <c r="T71" s="138"/>
      <c r="U71" s="138"/>
      <c r="V71" s="138"/>
    </row>
    <row r="72" spans="1:22" x14ac:dyDescent="0.45">
      <c r="A72" s="129"/>
      <c r="B72" s="138"/>
      <c r="C72" s="138"/>
      <c r="D72" s="168"/>
      <c r="E72" s="138"/>
      <c r="F72" s="138"/>
      <c r="G72" s="138"/>
      <c r="H72" s="138"/>
      <c r="I72" s="138"/>
      <c r="J72" s="138"/>
      <c r="K72" s="138"/>
      <c r="L72" s="138"/>
      <c r="M72" s="138"/>
      <c r="N72" s="138"/>
      <c r="O72" s="138"/>
      <c r="P72" s="138"/>
      <c r="Q72" s="138"/>
      <c r="R72" s="138"/>
      <c r="S72" s="138"/>
      <c r="T72" s="138"/>
      <c r="U72" s="138"/>
      <c r="V72" s="138"/>
    </row>
    <row r="73" spans="1:22" x14ac:dyDescent="0.45">
      <c r="A73" s="129"/>
      <c r="B73" s="138"/>
      <c r="C73" s="138"/>
      <c r="D73" s="168"/>
      <c r="E73" s="138"/>
      <c r="F73" s="138"/>
      <c r="G73" s="138"/>
      <c r="H73" s="138"/>
      <c r="I73" s="138"/>
      <c r="J73" s="138"/>
      <c r="K73" s="138"/>
      <c r="L73" s="138"/>
      <c r="M73" s="138"/>
      <c r="N73" s="138"/>
      <c r="O73" s="138"/>
      <c r="P73" s="138"/>
      <c r="Q73" s="138"/>
      <c r="R73" s="138"/>
      <c r="S73" s="138"/>
      <c r="T73" s="138"/>
      <c r="U73" s="138"/>
      <c r="V73" s="138"/>
    </row>
    <row r="74" spans="1:22" x14ac:dyDescent="0.45">
      <c r="A74" s="129"/>
      <c r="B74" s="138"/>
      <c r="C74" s="138"/>
      <c r="D74" s="168"/>
      <c r="E74" s="138"/>
      <c r="F74" s="138"/>
      <c r="G74" s="138"/>
      <c r="H74" s="138"/>
      <c r="I74" s="138"/>
      <c r="J74" s="138"/>
      <c r="K74" s="138"/>
      <c r="L74" s="138"/>
      <c r="M74" s="138"/>
      <c r="N74" s="138"/>
      <c r="O74" s="138"/>
      <c r="P74" s="138"/>
      <c r="Q74" s="138"/>
      <c r="R74" s="138"/>
      <c r="S74" s="138"/>
      <c r="T74" s="138"/>
      <c r="U74" s="138"/>
      <c r="V74" s="138"/>
    </row>
    <row r="75" spans="1:22" x14ac:dyDescent="0.45">
      <c r="A75" s="129"/>
      <c r="B75" s="138"/>
      <c r="C75" s="138"/>
      <c r="D75" s="168"/>
      <c r="E75" s="138"/>
      <c r="F75" s="138"/>
      <c r="G75" s="138"/>
      <c r="H75" s="138"/>
      <c r="I75" s="138"/>
      <c r="J75" s="138"/>
      <c r="K75" s="138"/>
      <c r="L75" s="138"/>
      <c r="M75" s="138"/>
      <c r="N75" s="138"/>
      <c r="O75" s="138"/>
      <c r="P75" s="138"/>
      <c r="Q75" s="138"/>
      <c r="R75" s="138"/>
      <c r="S75" s="138"/>
      <c r="T75" s="138"/>
      <c r="U75" s="138"/>
      <c r="V75" s="138"/>
    </row>
    <row r="76" spans="1:22" x14ac:dyDescent="0.45">
      <c r="A76" s="129"/>
      <c r="B76" s="138"/>
      <c r="C76" s="138"/>
      <c r="D76" s="138"/>
      <c r="E76" s="138"/>
      <c r="F76" s="138"/>
      <c r="G76" s="138"/>
      <c r="H76" s="138"/>
      <c r="I76" s="138"/>
      <c r="J76" s="138"/>
      <c r="K76" s="138"/>
      <c r="L76" s="138"/>
      <c r="M76" s="138"/>
      <c r="N76" s="138"/>
      <c r="O76" s="138"/>
      <c r="P76" s="138"/>
      <c r="Q76" s="138"/>
      <c r="R76" s="138"/>
      <c r="S76" s="138"/>
      <c r="T76" s="138"/>
      <c r="U76" s="138"/>
      <c r="V76" s="138"/>
    </row>
    <row r="77" spans="1:22" x14ac:dyDescent="0.45">
      <c r="A77" s="129"/>
      <c r="B77" s="138"/>
      <c r="C77" s="138"/>
      <c r="D77" s="138"/>
      <c r="E77" s="138"/>
      <c r="F77" s="138"/>
      <c r="G77" s="138"/>
      <c r="H77" s="138"/>
      <c r="I77" s="138"/>
      <c r="J77" s="138"/>
      <c r="K77" s="138"/>
      <c r="L77" s="138"/>
      <c r="M77" s="138"/>
      <c r="N77" s="138"/>
      <c r="O77" s="138"/>
      <c r="P77" s="138"/>
      <c r="Q77" s="138"/>
      <c r="R77" s="138"/>
      <c r="S77" s="138"/>
      <c r="T77" s="138"/>
      <c r="U77" s="138"/>
      <c r="V77" s="138"/>
    </row>
  </sheetData>
  <pageMargins left="0.7" right="0.7" top="0.75" bottom="0.75" header="0.3" footer="0.3"/>
  <pageSetup paperSize="9" scale="44" fitToHeight="0" orientation="portrait" r:id="rId1"/>
  <headerFoot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BU580"/>
  <sheetViews>
    <sheetView tabSelected="1" view="pageBreakPreview" zoomScale="55" zoomScaleNormal="80" zoomScaleSheetLayoutView="55" workbookViewId="0">
      <pane ySplit="6" topLeftCell="A7" activePane="bottomLeft" state="frozen"/>
      <selection pane="bottomLeft" activeCell="L579" sqref="L579"/>
    </sheetView>
  </sheetViews>
  <sheetFormatPr defaultColWidth="9.75" defaultRowHeight="15.9" x14ac:dyDescent="0.35"/>
  <cols>
    <col min="1" max="1" width="5.25" style="6" customWidth="1"/>
    <col min="2" max="2" width="16.3125" style="7" customWidth="1"/>
    <col min="3" max="3" width="19.6875" style="7" customWidth="1"/>
    <col min="4" max="4" width="7.6875" style="8" customWidth="1"/>
    <col min="5" max="5" width="48.75" style="9" customWidth="1"/>
    <col min="6" max="6" width="7.25" style="204" customWidth="1"/>
    <col min="7" max="7" width="6.3125" style="204" customWidth="1"/>
    <col min="8" max="8" width="8.4375" style="204" customWidth="1"/>
    <col min="9" max="9" width="6.25" style="313" customWidth="1"/>
    <col min="10" max="10" width="13.25" style="314" customWidth="1"/>
    <col min="11" max="12" width="13" style="314" customWidth="1"/>
    <col min="13" max="13" width="14.25" style="315" customWidth="1"/>
    <col min="14" max="14" width="13.125" style="315" customWidth="1"/>
    <col min="15" max="15" width="11.4375" style="315" customWidth="1"/>
    <col min="16" max="18" width="11.75" style="315" customWidth="1"/>
    <col min="19" max="19" width="13.6875" style="11" bestFit="1" customWidth="1"/>
    <col min="20" max="20" width="11.25" style="11" bestFit="1" customWidth="1"/>
    <col min="21" max="16384" width="9.75" style="11"/>
  </cols>
  <sheetData>
    <row r="1" spans="1:19" s="1" customFormat="1" x14ac:dyDescent="0.35">
      <c r="A1" s="50" t="s">
        <v>0</v>
      </c>
      <c r="B1" s="50"/>
      <c r="C1" s="50" t="s">
        <v>235</v>
      </c>
      <c r="D1" s="51"/>
      <c r="E1" s="52"/>
      <c r="F1" s="190"/>
      <c r="G1" s="190"/>
      <c r="H1" s="190"/>
      <c r="I1" s="190"/>
      <c r="J1" s="191"/>
      <c r="K1" s="191"/>
      <c r="L1" s="191"/>
      <c r="M1" s="192"/>
      <c r="N1" s="193"/>
      <c r="O1" s="193"/>
      <c r="P1" s="194"/>
      <c r="Q1" s="195"/>
      <c r="R1" s="317" t="s">
        <v>120</v>
      </c>
    </row>
    <row r="2" spans="1:19" x14ac:dyDescent="0.35">
      <c r="A2" s="2" t="s">
        <v>1</v>
      </c>
      <c r="B2" s="3"/>
      <c r="C2" s="42" t="s">
        <v>377</v>
      </c>
      <c r="D2" s="53"/>
      <c r="E2" s="54"/>
      <c r="F2" s="196"/>
      <c r="G2" s="197"/>
      <c r="H2" s="197"/>
      <c r="I2" s="198"/>
      <c r="J2" s="199"/>
      <c r="K2" s="199"/>
      <c r="L2" s="199"/>
      <c r="M2" s="200"/>
      <c r="N2" s="198"/>
      <c r="O2" s="198"/>
      <c r="P2" s="196"/>
      <c r="Q2" s="201"/>
      <c r="R2" s="202"/>
      <c r="S2" s="32"/>
    </row>
    <row r="3" spans="1:19" x14ac:dyDescent="0.35">
      <c r="A3" s="4" t="s">
        <v>39</v>
      </c>
      <c r="B3" s="3"/>
      <c r="C3" s="55">
        <v>45960</v>
      </c>
      <c r="D3" s="53"/>
      <c r="E3" s="54"/>
      <c r="F3" s="203"/>
      <c r="G3" s="203"/>
      <c r="I3" s="198"/>
      <c r="J3" s="199"/>
      <c r="K3" s="199"/>
      <c r="L3" s="199"/>
      <c r="M3" s="200"/>
      <c r="N3" s="198"/>
      <c r="O3" s="198"/>
      <c r="P3" s="196"/>
      <c r="Q3" s="201"/>
      <c r="R3" s="202"/>
      <c r="S3" s="41"/>
    </row>
    <row r="4" spans="1:19" x14ac:dyDescent="0.35">
      <c r="A4" s="4" t="s">
        <v>2</v>
      </c>
      <c r="B4" s="3"/>
      <c r="C4" s="55">
        <v>45618</v>
      </c>
      <c r="D4" s="53"/>
      <c r="E4" s="54"/>
      <c r="F4" s="196"/>
      <c r="G4" s="196"/>
      <c r="H4" s="205"/>
      <c r="I4" s="316" t="s">
        <v>60</v>
      </c>
      <c r="J4" s="197"/>
      <c r="K4" s="199"/>
      <c r="L4" s="199"/>
      <c r="M4" s="200"/>
      <c r="N4" s="198"/>
      <c r="O4" s="198"/>
      <c r="P4" s="196"/>
      <c r="Q4" s="206"/>
      <c r="R4" s="202"/>
    </row>
    <row r="5" spans="1:19" ht="16.3" thickBot="1" x14ac:dyDescent="0.4">
      <c r="A5" s="42" t="s">
        <v>20</v>
      </c>
      <c r="B5" s="3"/>
      <c r="C5" s="58">
        <f>R$578</f>
        <v>596705.81792834215</v>
      </c>
      <c r="D5" s="56"/>
      <c r="E5" s="14"/>
      <c r="F5" s="196"/>
      <c r="G5" s="196"/>
      <c r="H5" s="207"/>
      <c r="I5" s="316" t="s">
        <v>40</v>
      </c>
      <c r="J5" s="198"/>
      <c r="K5" s="199"/>
      <c r="L5" s="199"/>
      <c r="M5" s="200"/>
      <c r="N5" s="198"/>
      <c r="O5" s="198"/>
      <c r="P5" s="196"/>
      <c r="Q5" s="206"/>
      <c r="R5" s="202"/>
    </row>
    <row r="6" spans="1:19" s="5" customFormat="1" ht="32.15" thickBot="1" x14ac:dyDescent="0.4">
      <c r="A6" s="43" t="s">
        <v>3</v>
      </c>
      <c r="B6" s="44" t="s">
        <v>4</v>
      </c>
      <c r="C6" s="43" t="s">
        <v>5</v>
      </c>
      <c r="D6" s="45" t="s">
        <v>6</v>
      </c>
      <c r="E6" s="46" t="s">
        <v>7</v>
      </c>
      <c r="F6" s="208" t="s">
        <v>17</v>
      </c>
      <c r="G6" s="208" t="s">
        <v>8</v>
      </c>
      <c r="H6" s="208" t="s">
        <v>9</v>
      </c>
      <c r="I6" s="209" t="s">
        <v>10</v>
      </c>
      <c r="J6" s="210" t="s">
        <v>31</v>
      </c>
      <c r="K6" s="210" t="s">
        <v>32</v>
      </c>
      <c r="L6" s="210" t="s">
        <v>37</v>
      </c>
      <c r="M6" s="210" t="s">
        <v>33</v>
      </c>
      <c r="N6" s="210" t="s">
        <v>34</v>
      </c>
      <c r="O6" s="210" t="s">
        <v>36</v>
      </c>
      <c r="P6" s="210" t="s">
        <v>35</v>
      </c>
      <c r="Q6" s="211" t="s">
        <v>11</v>
      </c>
      <c r="R6" s="212" t="s">
        <v>19</v>
      </c>
    </row>
    <row r="7" spans="1:19" s="59" customFormat="1" ht="18.899999999999999" thickBot="1" x14ac:dyDescent="0.4">
      <c r="A7" s="100" t="str">
        <f>IF(F7&lt;&gt;"",1+MAX(#REF!),"")</f>
        <v/>
      </c>
      <c r="B7" s="72"/>
      <c r="C7" s="73"/>
      <c r="D7" s="74" t="s">
        <v>62</v>
      </c>
      <c r="E7" s="75" t="s">
        <v>61</v>
      </c>
      <c r="F7" s="213"/>
      <c r="G7" s="214"/>
      <c r="H7" s="214"/>
      <c r="I7" s="214"/>
      <c r="J7" s="215"/>
      <c r="K7" s="215"/>
      <c r="L7" s="215"/>
      <c r="M7" s="216"/>
      <c r="N7" s="217"/>
      <c r="O7" s="217"/>
      <c r="P7" s="215"/>
      <c r="Q7" s="218"/>
      <c r="R7" s="189"/>
    </row>
    <row r="8" spans="1:19" ht="16.3" thickBot="1" x14ac:dyDescent="0.4">
      <c r="A8" s="60" t="str">
        <f>IF(F8&lt;&gt;"",1+MAX($A1:A$6),"")</f>
        <v/>
      </c>
      <c r="B8" s="40"/>
      <c r="C8" s="80"/>
      <c r="D8" s="81"/>
      <c r="E8" s="82" t="s">
        <v>63</v>
      </c>
      <c r="F8" s="240"/>
      <c r="G8" s="241"/>
      <c r="H8" s="119"/>
      <c r="I8" s="114"/>
      <c r="J8" s="242"/>
      <c r="K8" s="242"/>
      <c r="L8" s="242"/>
      <c r="M8" s="243"/>
      <c r="N8" s="244"/>
      <c r="O8" s="244"/>
      <c r="P8" s="245"/>
      <c r="Q8" s="233"/>
      <c r="R8" s="246"/>
    </row>
    <row r="9" spans="1:19" s="59" customFormat="1" x14ac:dyDescent="0.35">
      <c r="A9" s="60">
        <f>IF(F9&lt;&gt;"",1+MAX($A$6:A8),"")</f>
        <v>1</v>
      </c>
      <c r="B9" s="40"/>
      <c r="C9" s="12"/>
      <c r="D9" s="182"/>
      <c r="E9" s="65" t="s">
        <v>248</v>
      </c>
      <c r="F9" s="220">
        <v>1</v>
      </c>
      <c r="G9" s="112">
        <v>0</v>
      </c>
      <c r="H9" s="113">
        <f>F9*(1+G9)</f>
        <v>1</v>
      </c>
      <c r="I9" s="114" t="s">
        <v>18</v>
      </c>
      <c r="J9" s="219">
        <v>2500</v>
      </c>
      <c r="K9" s="219"/>
      <c r="L9" s="120">
        <v>0</v>
      </c>
      <c r="M9" s="115">
        <f>+H9*J9</f>
        <v>2500</v>
      </c>
      <c r="N9" s="116">
        <f>K9*H9</f>
        <v>0</v>
      </c>
      <c r="O9" s="116">
        <f>L9*H9</f>
        <v>0</v>
      </c>
      <c r="P9" s="188">
        <f>+J9+K9+L9</f>
        <v>2500</v>
      </c>
      <c r="Q9" s="117">
        <f>+H9*P9</f>
        <v>2500</v>
      </c>
      <c r="R9" s="189"/>
    </row>
    <row r="10" spans="1:19" ht="16.3" thickBot="1" x14ac:dyDescent="0.4">
      <c r="A10" s="60" t="str">
        <f>IF(F10&lt;&gt;"",1+MAX($A$6:A9),"")</f>
        <v/>
      </c>
      <c r="B10" s="66"/>
      <c r="C10" s="12"/>
      <c r="D10" s="67"/>
      <c r="E10" s="37"/>
      <c r="F10" s="221"/>
      <c r="G10" s="222"/>
      <c r="H10" s="223"/>
      <c r="I10" s="224"/>
      <c r="J10" s="225"/>
      <c r="K10" s="225"/>
      <c r="L10" s="225"/>
      <c r="M10" s="226"/>
      <c r="N10" s="227"/>
      <c r="O10" s="227"/>
      <c r="P10" s="228"/>
      <c r="Q10" s="229"/>
      <c r="R10" s="189"/>
    </row>
    <row r="11" spans="1:19" ht="16.3" thickBot="1" x14ac:dyDescent="0.4">
      <c r="A11" s="60" t="str">
        <f>IF(F11&lt;&gt;"",1+MAX($A$6:A10),"")</f>
        <v/>
      </c>
      <c r="B11" s="40"/>
      <c r="C11" s="12"/>
      <c r="D11" s="61"/>
      <c r="E11" s="38" t="s">
        <v>247</v>
      </c>
      <c r="F11" s="111"/>
      <c r="G11" s="118"/>
      <c r="H11" s="119"/>
      <c r="I11" s="114"/>
      <c r="J11" s="230"/>
      <c r="K11" s="230"/>
      <c r="L11" s="230"/>
      <c r="M11" s="231">
        <f>SUM(M8:M10)</f>
        <v>2500</v>
      </c>
      <c r="N11" s="231">
        <f t="shared" ref="N11:O11" si="0">SUM(N8:N10)</f>
        <v>0</v>
      </c>
      <c r="O11" s="231">
        <f t="shared" si="0"/>
        <v>0</v>
      </c>
      <c r="P11" s="232"/>
      <c r="Q11" s="233"/>
      <c r="R11" s="234">
        <f>SUM(Q8:Q10)</f>
        <v>2500</v>
      </c>
    </row>
    <row r="12" spans="1:19" ht="16.3" thickBot="1" x14ac:dyDescent="0.4">
      <c r="A12" s="60" t="str">
        <f>IF(F12&lt;&gt;"",1+MAX($A$6:A11),"")</f>
        <v/>
      </c>
      <c r="B12" s="68"/>
      <c r="C12" s="12"/>
      <c r="D12" s="70"/>
      <c r="E12" s="71"/>
      <c r="F12" s="329"/>
      <c r="G12" s="112"/>
      <c r="H12" s="113"/>
      <c r="I12" s="254"/>
      <c r="J12" s="280"/>
      <c r="K12" s="280"/>
      <c r="L12" s="280"/>
      <c r="M12" s="281"/>
      <c r="N12" s="257"/>
      <c r="O12" s="257"/>
      <c r="P12" s="110"/>
      <c r="Q12" s="335"/>
      <c r="R12" s="339"/>
    </row>
    <row r="13" spans="1:19" ht="16.3" thickBot="1" x14ac:dyDescent="0.4">
      <c r="A13" s="60" t="str">
        <f>IF(F13&lt;&gt;"",1+MAX($A$6:A12),"")</f>
        <v/>
      </c>
      <c r="B13" s="40"/>
      <c r="C13" s="80"/>
      <c r="D13" s="81"/>
      <c r="E13" s="82" t="s">
        <v>64</v>
      </c>
      <c r="F13" s="330"/>
      <c r="G13" s="112"/>
      <c r="H13" s="113"/>
      <c r="I13" s="254"/>
      <c r="J13" s="331"/>
      <c r="K13" s="331"/>
      <c r="L13" s="331"/>
      <c r="M13" s="332"/>
      <c r="N13" s="333"/>
      <c r="O13" s="333"/>
      <c r="P13" s="334"/>
      <c r="Q13" s="336"/>
      <c r="R13" s="340"/>
    </row>
    <row r="14" spans="1:19" s="59" customFormat="1" ht="142.75" x14ac:dyDescent="0.35">
      <c r="A14" s="60">
        <f>IF(F14&lt;&gt;"",1+MAX($A$6:A13),"")</f>
        <v>2</v>
      </c>
      <c r="B14" s="40"/>
      <c r="C14" s="12"/>
      <c r="D14" s="182"/>
      <c r="E14" s="62" t="s">
        <v>41</v>
      </c>
      <c r="F14" s="111">
        <v>1</v>
      </c>
      <c r="G14" s="112">
        <v>0</v>
      </c>
      <c r="H14" s="113">
        <f>F14*(1+G14)</f>
        <v>1</v>
      </c>
      <c r="I14" s="114" t="s">
        <v>18</v>
      </c>
      <c r="J14" s="219">
        <v>35000</v>
      </c>
      <c r="K14" s="219"/>
      <c r="L14" s="120">
        <v>0</v>
      </c>
      <c r="M14" s="115">
        <f>+H14*J14</f>
        <v>35000</v>
      </c>
      <c r="N14" s="116">
        <f>K14*H14</f>
        <v>0</v>
      </c>
      <c r="O14" s="116">
        <f>L14*H14</f>
        <v>0</v>
      </c>
      <c r="P14" s="188">
        <f>+J14+K14+L14</f>
        <v>35000</v>
      </c>
      <c r="Q14" s="337">
        <f>+H14*P14</f>
        <v>35000</v>
      </c>
      <c r="R14" s="341"/>
      <c r="S14" s="64"/>
    </row>
    <row r="15" spans="1:19" ht="16.3" thickBot="1" x14ac:dyDescent="0.4">
      <c r="A15" s="60" t="str">
        <f>IF(F15&lt;&gt;"",1+MAX($A$6:A14),"")</f>
        <v/>
      </c>
      <c r="B15" s="66"/>
      <c r="C15" s="12"/>
      <c r="D15" s="67"/>
      <c r="E15" s="37"/>
      <c r="F15" s="221"/>
      <c r="G15" s="222"/>
      <c r="H15" s="223"/>
      <c r="I15" s="224"/>
      <c r="J15" s="225"/>
      <c r="K15" s="225"/>
      <c r="L15" s="225"/>
      <c r="M15" s="226"/>
      <c r="N15" s="227"/>
      <c r="O15" s="227"/>
      <c r="P15" s="228"/>
      <c r="Q15" s="338"/>
      <c r="R15" s="342"/>
    </row>
    <row r="16" spans="1:19" ht="16.3" thickBot="1" x14ac:dyDescent="0.4">
      <c r="A16" s="60" t="str">
        <f>IF(F16&lt;&gt;"",1+MAX($A$6:A15),"")</f>
        <v/>
      </c>
      <c r="B16" s="40"/>
      <c r="C16" s="12"/>
      <c r="D16" s="61"/>
      <c r="E16" s="38" t="s">
        <v>65</v>
      </c>
      <c r="F16" s="111"/>
      <c r="G16" s="118"/>
      <c r="H16" s="119"/>
      <c r="I16" s="114"/>
      <c r="J16" s="230"/>
      <c r="K16" s="230"/>
      <c r="L16" s="230"/>
      <c r="M16" s="231">
        <f>SUM(M13:M15)</f>
        <v>35000</v>
      </c>
      <c r="N16" s="231">
        <f t="shared" ref="N16:O16" si="1">SUM(N13:N15)</f>
        <v>0</v>
      </c>
      <c r="O16" s="231">
        <f t="shared" si="1"/>
        <v>0</v>
      </c>
      <c r="P16" s="232"/>
      <c r="Q16" s="233"/>
      <c r="R16" s="234">
        <f>SUM(Q13:Q15)</f>
        <v>35000</v>
      </c>
    </row>
    <row r="17" spans="1:73" ht="16.3" thickBot="1" x14ac:dyDescent="0.4">
      <c r="A17" s="60" t="str">
        <f>IF(F17&lt;&gt;"",1+MAX($A$6:A16),"")</f>
        <v/>
      </c>
      <c r="B17" s="68"/>
      <c r="C17" s="69"/>
      <c r="D17" s="70"/>
      <c r="E17" s="71"/>
      <c r="F17" s="121"/>
      <c r="G17" s="122"/>
      <c r="H17" s="123"/>
      <c r="I17" s="124"/>
      <c r="J17" s="235"/>
      <c r="K17" s="235"/>
      <c r="L17" s="235"/>
      <c r="M17" s="236"/>
      <c r="N17" s="237"/>
      <c r="O17" s="237"/>
      <c r="P17" s="238"/>
      <c r="Q17" s="239"/>
      <c r="R17" s="202"/>
    </row>
    <row r="18" spans="1:73" s="59" customFormat="1" ht="18.899999999999999" thickBot="1" x14ac:dyDescent="0.4">
      <c r="A18" s="60" t="str">
        <f>IF(F18&lt;&gt;"",1+MAX($A$6:A17),"")</f>
        <v/>
      </c>
      <c r="B18" s="72"/>
      <c r="C18" s="73"/>
      <c r="D18" s="74" t="s">
        <v>290</v>
      </c>
      <c r="E18" s="75" t="s">
        <v>291</v>
      </c>
      <c r="F18" s="213"/>
      <c r="G18" s="214"/>
      <c r="H18" s="214"/>
      <c r="I18" s="214"/>
      <c r="J18" s="215"/>
      <c r="K18" s="215"/>
      <c r="L18" s="215"/>
      <c r="M18" s="216"/>
      <c r="N18" s="217"/>
      <c r="O18" s="217"/>
      <c r="P18" s="215"/>
      <c r="Q18" s="218"/>
      <c r="R18" s="189"/>
      <c r="T18" s="11"/>
      <c r="U18" s="11"/>
    </row>
    <row r="19" spans="1:73" ht="16.3" thickBot="1" x14ac:dyDescent="0.4">
      <c r="A19" s="60" t="str">
        <f>IF(F19&lt;&gt;"",1+MAX($A$6:A18),"")</f>
        <v/>
      </c>
      <c r="B19" s="40"/>
      <c r="C19" s="80"/>
      <c r="D19" s="81"/>
      <c r="E19" s="82" t="s">
        <v>292</v>
      </c>
      <c r="F19" s="240"/>
      <c r="G19" s="241"/>
      <c r="H19" s="119"/>
      <c r="I19" s="114"/>
      <c r="J19" s="242"/>
      <c r="K19" s="242"/>
      <c r="L19" s="242"/>
      <c r="M19" s="243"/>
      <c r="N19" s="244"/>
      <c r="O19" s="244"/>
      <c r="P19" s="245"/>
      <c r="Q19" s="233"/>
      <c r="R19" s="246"/>
    </row>
    <row r="20" spans="1:73" ht="16.3" thickBot="1" x14ac:dyDescent="0.4">
      <c r="A20" s="60" t="str">
        <f>IF(F20&lt;&gt;"",1+MAX($A$6:A19),"")</f>
        <v/>
      </c>
      <c r="B20" s="40"/>
      <c r="C20" s="106"/>
      <c r="D20" s="325"/>
      <c r="E20" s="326" t="s">
        <v>293</v>
      </c>
      <c r="F20" s="241"/>
      <c r="G20" s="119"/>
      <c r="H20" s="119"/>
      <c r="I20" s="114"/>
      <c r="J20" s="242"/>
      <c r="K20" s="242"/>
      <c r="L20" s="242"/>
      <c r="M20" s="243"/>
      <c r="N20" s="244"/>
      <c r="O20" s="244"/>
      <c r="P20" s="245"/>
      <c r="Q20" s="233"/>
      <c r="R20" s="246"/>
    </row>
    <row r="21" spans="1:73" x14ac:dyDescent="0.35">
      <c r="A21" s="60">
        <f>IF(F21&lt;&gt;"",1+MAX($A$6:A20),"")</f>
        <v>3</v>
      </c>
      <c r="B21" s="40" t="s">
        <v>298</v>
      </c>
      <c r="C21" s="106"/>
      <c r="D21" s="87"/>
      <c r="E21" s="37" t="s">
        <v>294</v>
      </c>
      <c r="F21" s="247">
        <v>2</v>
      </c>
      <c r="G21" s="112">
        <v>0</v>
      </c>
      <c r="H21" s="113">
        <f t="shared" ref="H21:H38" si="2">F21*(1+G21)</f>
        <v>2</v>
      </c>
      <c r="I21" s="114" t="s">
        <v>21</v>
      </c>
      <c r="J21" s="398">
        <v>33.419999999999995</v>
      </c>
      <c r="K21" s="356">
        <v>0</v>
      </c>
      <c r="L21" s="248">
        <v>0</v>
      </c>
      <c r="M21" s="115">
        <f t="shared" ref="M21:M38" si="3">+H21*J21</f>
        <v>66.839999999999989</v>
      </c>
      <c r="N21" s="116">
        <f t="shared" ref="N21:N38" si="4">K21*H21</f>
        <v>0</v>
      </c>
      <c r="O21" s="116">
        <f t="shared" ref="O21:O38" si="5">L21*H21</f>
        <v>0</v>
      </c>
      <c r="P21" s="188">
        <f t="shared" ref="P21:P38" si="6">+J21+K21+L21</f>
        <v>33.419999999999995</v>
      </c>
      <c r="Q21" s="117">
        <f t="shared" ref="Q21:Q38" si="7">+H21*P21</f>
        <v>66.839999999999989</v>
      </c>
      <c r="R21" s="202"/>
    </row>
    <row r="22" spans="1:73" x14ac:dyDescent="0.35">
      <c r="A22" s="60">
        <f>IF(F22&lt;&gt;"",1+MAX($A$6:A21),"")</f>
        <v>4</v>
      </c>
      <c r="B22" s="40" t="s">
        <v>298</v>
      </c>
      <c r="C22" s="106"/>
      <c r="D22" s="87"/>
      <c r="E22" s="37" t="s">
        <v>295</v>
      </c>
      <c r="F22" s="247">
        <v>25</v>
      </c>
      <c r="G22" s="112">
        <v>0</v>
      </c>
      <c r="H22" s="113">
        <f t="shared" si="2"/>
        <v>25</v>
      </c>
      <c r="I22" s="114" t="s">
        <v>13</v>
      </c>
      <c r="J22" s="398">
        <v>29.7</v>
      </c>
      <c r="K22" s="356">
        <v>0</v>
      </c>
      <c r="L22" s="248">
        <v>0</v>
      </c>
      <c r="M22" s="115">
        <f t="shared" si="3"/>
        <v>742.5</v>
      </c>
      <c r="N22" s="116">
        <f t="shared" si="4"/>
        <v>0</v>
      </c>
      <c r="O22" s="116">
        <f t="shared" si="5"/>
        <v>0</v>
      </c>
      <c r="P22" s="188">
        <f t="shared" si="6"/>
        <v>29.7</v>
      </c>
      <c r="Q22" s="117">
        <f t="shared" si="7"/>
        <v>742.5</v>
      </c>
      <c r="R22" s="202"/>
    </row>
    <row r="23" spans="1:73" x14ac:dyDescent="0.35">
      <c r="A23" s="60">
        <f>IF(F23&lt;&gt;"",1+MAX($A$6:A22),"")</f>
        <v>5</v>
      </c>
      <c r="B23" s="40" t="s">
        <v>298</v>
      </c>
      <c r="C23" s="106"/>
      <c r="D23" s="87"/>
      <c r="E23" s="37" t="s">
        <v>296</v>
      </c>
      <c r="F23" s="247">
        <v>1</v>
      </c>
      <c r="G23" s="112">
        <v>0</v>
      </c>
      <c r="H23" s="113">
        <f t="shared" si="2"/>
        <v>1</v>
      </c>
      <c r="I23" s="114" t="s">
        <v>21</v>
      </c>
      <c r="J23" s="398">
        <v>237.6</v>
      </c>
      <c r="K23" s="356">
        <v>0</v>
      </c>
      <c r="L23" s="248">
        <v>0</v>
      </c>
      <c r="M23" s="115">
        <f t="shared" si="3"/>
        <v>237.6</v>
      </c>
      <c r="N23" s="116">
        <f t="shared" si="4"/>
        <v>0</v>
      </c>
      <c r="O23" s="116">
        <f t="shared" si="5"/>
        <v>0</v>
      </c>
      <c r="P23" s="188">
        <f t="shared" si="6"/>
        <v>237.6</v>
      </c>
      <c r="Q23" s="117">
        <f t="shared" si="7"/>
        <v>237.6</v>
      </c>
      <c r="R23" s="202"/>
    </row>
    <row r="24" spans="1:73" x14ac:dyDescent="0.35">
      <c r="A24" s="60">
        <f>IF(F24&lt;&gt;"",1+MAX($A$6:A23),"")</f>
        <v>6</v>
      </c>
      <c r="B24" s="40" t="s">
        <v>298</v>
      </c>
      <c r="C24" s="106"/>
      <c r="D24" s="87"/>
      <c r="E24" s="37" t="s">
        <v>297</v>
      </c>
      <c r="F24" s="247">
        <v>13.87</v>
      </c>
      <c r="G24" s="112">
        <v>0</v>
      </c>
      <c r="H24" s="113">
        <f t="shared" si="2"/>
        <v>13.87</v>
      </c>
      <c r="I24" s="114" t="s">
        <v>13</v>
      </c>
      <c r="J24" s="398">
        <v>2.38</v>
      </c>
      <c r="K24" s="356">
        <v>0</v>
      </c>
      <c r="L24" s="248">
        <v>0</v>
      </c>
      <c r="M24" s="115">
        <f t="shared" si="3"/>
        <v>33.010599999999997</v>
      </c>
      <c r="N24" s="116">
        <f t="shared" si="4"/>
        <v>0</v>
      </c>
      <c r="O24" s="116">
        <f t="shared" si="5"/>
        <v>0</v>
      </c>
      <c r="P24" s="188">
        <f t="shared" si="6"/>
        <v>2.38</v>
      </c>
      <c r="Q24" s="117">
        <f t="shared" si="7"/>
        <v>33.010599999999997</v>
      </c>
      <c r="R24" s="202"/>
    </row>
    <row r="25" spans="1:73" s="49" customFormat="1" x14ac:dyDescent="0.35">
      <c r="A25" s="60">
        <f>IF(F25&lt;&gt;"",1+MAX($A$6:A24),"")</f>
        <v>7</v>
      </c>
      <c r="B25" s="349" t="s">
        <v>378</v>
      </c>
      <c r="C25" s="350"/>
      <c r="D25" s="327"/>
      <c r="E25" s="351" t="s">
        <v>379</v>
      </c>
      <c r="F25" s="352">
        <v>109.59</v>
      </c>
      <c r="G25" s="353">
        <v>0</v>
      </c>
      <c r="H25" s="354">
        <f t="shared" si="2"/>
        <v>109.59</v>
      </c>
      <c r="I25" s="355" t="s">
        <v>13</v>
      </c>
      <c r="J25" s="398">
        <v>9.2899999999999991</v>
      </c>
      <c r="K25" s="356">
        <v>0</v>
      </c>
      <c r="L25" s="248">
        <v>0</v>
      </c>
      <c r="M25" s="115">
        <f t="shared" si="3"/>
        <v>1018.0911</v>
      </c>
      <c r="N25" s="116">
        <f t="shared" si="4"/>
        <v>0</v>
      </c>
      <c r="O25" s="116">
        <f t="shared" si="5"/>
        <v>0</v>
      </c>
      <c r="P25" s="188">
        <f t="shared" si="6"/>
        <v>9.2899999999999991</v>
      </c>
      <c r="Q25" s="117">
        <f t="shared" si="7"/>
        <v>1018.0911</v>
      </c>
      <c r="R25" s="357"/>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row>
    <row r="26" spans="1:73" s="49" customFormat="1" x14ac:dyDescent="0.35">
      <c r="A26" s="60">
        <f>IF(F26&lt;&gt;"",1+MAX($A$6:A25),"")</f>
        <v>8</v>
      </c>
      <c r="B26" s="349" t="s">
        <v>378</v>
      </c>
      <c r="C26" s="350"/>
      <c r="D26" s="327"/>
      <c r="E26" s="351" t="s">
        <v>380</v>
      </c>
      <c r="F26" s="352">
        <v>22</v>
      </c>
      <c r="G26" s="353">
        <v>0</v>
      </c>
      <c r="H26" s="354">
        <f t="shared" si="2"/>
        <v>22</v>
      </c>
      <c r="I26" s="355" t="s">
        <v>21</v>
      </c>
      <c r="J26" s="398">
        <v>35.64</v>
      </c>
      <c r="K26" s="356">
        <v>0</v>
      </c>
      <c r="L26" s="248">
        <v>0</v>
      </c>
      <c r="M26" s="115">
        <f t="shared" si="3"/>
        <v>784.08</v>
      </c>
      <c r="N26" s="116">
        <f t="shared" si="4"/>
        <v>0</v>
      </c>
      <c r="O26" s="116">
        <f t="shared" si="5"/>
        <v>0</v>
      </c>
      <c r="P26" s="188">
        <f t="shared" si="6"/>
        <v>35.64</v>
      </c>
      <c r="Q26" s="117">
        <f t="shared" si="7"/>
        <v>784.08</v>
      </c>
      <c r="R26" s="357"/>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48"/>
      <c r="BO26" s="48"/>
      <c r="BP26" s="48"/>
      <c r="BQ26" s="48"/>
      <c r="BR26" s="48"/>
      <c r="BS26" s="48"/>
      <c r="BT26" s="48"/>
      <c r="BU26" s="48"/>
    </row>
    <row r="27" spans="1:73" x14ac:dyDescent="0.35">
      <c r="A27" s="60">
        <f>IF(F27&lt;&gt;"",1+MAX($A$6:A26),"")</f>
        <v>9</v>
      </c>
      <c r="B27" s="40" t="s">
        <v>381</v>
      </c>
      <c r="C27" s="33"/>
      <c r="D27" s="87"/>
      <c r="E27" s="37" t="s">
        <v>382</v>
      </c>
      <c r="F27" s="247">
        <v>1</v>
      </c>
      <c r="G27" s="112">
        <v>0</v>
      </c>
      <c r="H27" s="113">
        <f t="shared" si="2"/>
        <v>1</v>
      </c>
      <c r="I27" s="114" t="s">
        <v>21</v>
      </c>
      <c r="J27" s="398">
        <v>81.680000000000007</v>
      </c>
      <c r="K27" s="356">
        <v>0</v>
      </c>
      <c r="L27" s="248">
        <v>0</v>
      </c>
      <c r="M27" s="115">
        <f t="shared" si="3"/>
        <v>81.680000000000007</v>
      </c>
      <c r="N27" s="116">
        <f t="shared" si="4"/>
        <v>0</v>
      </c>
      <c r="O27" s="116">
        <f t="shared" si="5"/>
        <v>0</v>
      </c>
      <c r="P27" s="188">
        <f t="shared" si="6"/>
        <v>81.680000000000007</v>
      </c>
      <c r="Q27" s="117">
        <f t="shared" si="7"/>
        <v>81.680000000000007</v>
      </c>
      <c r="R27" s="246"/>
    </row>
    <row r="28" spans="1:73" x14ac:dyDescent="0.35">
      <c r="A28" s="60">
        <f>IF(F28&lt;&gt;"",1+MAX($A$6:A27),"")</f>
        <v>10</v>
      </c>
      <c r="B28" s="40" t="s">
        <v>381</v>
      </c>
      <c r="C28" s="33"/>
      <c r="D28" s="87"/>
      <c r="E28" s="37" t="s">
        <v>383</v>
      </c>
      <c r="F28" s="247">
        <v>4</v>
      </c>
      <c r="G28" s="112">
        <v>0</v>
      </c>
      <c r="H28" s="113">
        <f t="shared" si="2"/>
        <v>4</v>
      </c>
      <c r="I28" s="114" t="s">
        <v>21</v>
      </c>
      <c r="J28" s="398">
        <v>92.820000000000007</v>
      </c>
      <c r="K28" s="356">
        <v>0</v>
      </c>
      <c r="L28" s="248">
        <v>0</v>
      </c>
      <c r="M28" s="115">
        <f t="shared" si="3"/>
        <v>371.28000000000003</v>
      </c>
      <c r="N28" s="116">
        <f t="shared" si="4"/>
        <v>0</v>
      </c>
      <c r="O28" s="116">
        <f t="shared" si="5"/>
        <v>0</v>
      </c>
      <c r="P28" s="188">
        <f t="shared" si="6"/>
        <v>92.820000000000007</v>
      </c>
      <c r="Q28" s="117">
        <f t="shared" si="7"/>
        <v>371.28000000000003</v>
      </c>
      <c r="R28" s="246"/>
    </row>
    <row r="29" spans="1:73" x14ac:dyDescent="0.35">
      <c r="A29" s="60">
        <f>IF(F29&lt;&gt;"",1+MAX($A$6:A28),"")</f>
        <v>11</v>
      </c>
      <c r="B29" s="40" t="s">
        <v>381</v>
      </c>
      <c r="C29" s="33"/>
      <c r="D29" s="87"/>
      <c r="E29" s="37" t="s">
        <v>384</v>
      </c>
      <c r="F29" s="247">
        <v>1</v>
      </c>
      <c r="G29" s="112">
        <v>0</v>
      </c>
      <c r="H29" s="113">
        <f t="shared" si="2"/>
        <v>1</v>
      </c>
      <c r="I29" s="114" t="s">
        <v>21</v>
      </c>
      <c r="J29" s="398">
        <v>400.95</v>
      </c>
      <c r="K29" s="356">
        <v>0</v>
      </c>
      <c r="L29" s="248">
        <v>0</v>
      </c>
      <c r="M29" s="115">
        <f t="shared" si="3"/>
        <v>400.95</v>
      </c>
      <c r="N29" s="116">
        <f t="shared" si="4"/>
        <v>0</v>
      </c>
      <c r="O29" s="116">
        <f t="shared" si="5"/>
        <v>0</v>
      </c>
      <c r="P29" s="188">
        <f t="shared" si="6"/>
        <v>400.95</v>
      </c>
      <c r="Q29" s="117">
        <f t="shared" si="7"/>
        <v>400.95</v>
      </c>
      <c r="R29" s="246"/>
    </row>
    <row r="30" spans="1:73" x14ac:dyDescent="0.35">
      <c r="A30" s="60">
        <f>IF(F30&lt;&gt;"",1+MAX($A$6:A29),"")</f>
        <v>12</v>
      </c>
      <c r="B30" s="40" t="s">
        <v>381</v>
      </c>
      <c r="C30" s="33"/>
      <c r="D30" s="87"/>
      <c r="E30" s="37" t="s">
        <v>385</v>
      </c>
      <c r="F30" s="247">
        <v>1</v>
      </c>
      <c r="G30" s="112">
        <v>0</v>
      </c>
      <c r="H30" s="113">
        <f t="shared" si="2"/>
        <v>1</v>
      </c>
      <c r="I30" s="114" t="s">
        <v>21</v>
      </c>
      <c r="J30" s="398">
        <v>278.44</v>
      </c>
      <c r="K30" s="356">
        <v>0</v>
      </c>
      <c r="L30" s="248">
        <v>0</v>
      </c>
      <c r="M30" s="115">
        <f t="shared" si="3"/>
        <v>278.44</v>
      </c>
      <c r="N30" s="116">
        <f t="shared" si="4"/>
        <v>0</v>
      </c>
      <c r="O30" s="116">
        <f t="shared" si="5"/>
        <v>0</v>
      </c>
      <c r="P30" s="188">
        <f t="shared" si="6"/>
        <v>278.44</v>
      </c>
      <c r="Q30" s="117">
        <f t="shared" si="7"/>
        <v>278.44</v>
      </c>
      <c r="R30" s="246"/>
    </row>
    <row r="31" spans="1:73" x14ac:dyDescent="0.35">
      <c r="A31" s="60">
        <f>IF(F31&lt;&gt;"",1+MAX($A$6:A30),"")</f>
        <v>13</v>
      </c>
      <c r="B31" s="40" t="s">
        <v>381</v>
      </c>
      <c r="C31" s="33"/>
      <c r="D31" s="87"/>
      <c r="E31" s="37" t="s">
        <v>386</v>
      </c>
      <c r="F31" s="247">
        <v>171.58</v>
      </c>
      <c r="G31" s="112">
        <v>0</v>
      </c>
      <c r="H31" s="113">
        <f t="shared" si="2"/>
        <v>171.58</v>
      </c>
      <c r="I31" s="114" t="s">
        <v>13</v>
      </c>
      <c r="J31" s="398">
        <v>11.44</v>
      </c>
      <c r="K31" s="356">
        <v>0</v>
      </c>
      <c r="L31" s="248">
        <v>0</v>
      </c>
      <c r="M31" s="115">
        <f t="shared" si="3"/>
        <v>1962.8751999999999</v>
      </c>
      <c r="N31" s="116">
        <f t="shared" si="4"/>
        <v>0</v>
      </c>
      <c r="O31" s="116">
        <f t="shared" si="5"/>
        <v>0</v>
      </c>
      <c r="P31" s="188">
        <f t="shared" si="6"/>
        <v>11.44</v>
      </c>
      <c r="Q31" s="117">
        <f t="shared" si="7"/>
        <v>1962.8751999999999</v>
      </c>
      <c r="R31" s="246"/>
    </row>
    <row r="32" spans="1:73" x14ac:dyDescent="0.35">
      <c r="A32" s="60">
        <f>IF(F32&lt;&gt;"",1+MAX($A$6:A31),"")</f>
        <v>14</v>
      </c>
      <c r="B32" s="40" t="s">
        <v>381</v>
      </c>
      <c r="C32" s="33"/>
      <c r="D32" s="87"/>
      <c r="E32" s="37" t="s">
        <v>387</v>
      </c>
      <c r="F32" s="247">
        <v>19</v>
      </c>
      <c r="G32" s="112">
        <v>0</v>
      </c>
      <c r="H32" s="113">
        <f t="shared" si="2"/>
        <v>19</v>
      </c>
      <c r="I32" s="114" t="s">
        <v>21</v>
      </c>
      <c r="J32" s="398">
        <v>271.02</v>
      </c>
      <c r="K32" s="356">
        <v>0</v>
      </c>
      <c r="L32" s="248">
        <v>0</v>
      </c>
      <c r="M32" s="115">
        <f t="shared" si="3"/>
        <v>5149.3799999999992</v>
      </c>
      <c r="N32" s="116">
        <f t="shared" si="4"/>
        <v>0</v>
      </c>
      <c r="O32" s="116">
        <f t="shared" si="5"/>
        <v>0</v>
      </c>
      <c r="P32" s="188">
        <f t="shared" si="6"/>
        <v>271.02</v>
      </c>
      <c r="Q32" s="117">
        <f t="shared" si="7"/>
        <v>5149.3799999999992</v>
      </c>
      <c r="R32" s="246"/>
    </row>
    <row r="33" spans="1:73" s="49" customFormat="1" ht="31.75" x14ac:dyDescent="0.35">
      <c r="A33" s="60">
        <f>IF(F33&lt;&gt;"",1+MAX($A$6:A32),"")</f>
        <v>15</v>
      </c>
      <c r="B33" s="349" t="s">
        <v>388</v>
      </c>
      <c r="C33" s="358"/>
      <c r="D33" s="327"/>
      <c r="E33" s="351" t="s">
        <v>389</v>
      </c>
      <c r="F33" s="352">
        <v>2</v>
      </c>
      <c r="G33" s="112">
        <v>0</v>
      </c>
      <c r="H33" s="354">
        <f t="shared" si="2"/>
        <v>2</v>
      </c>
      <c r="I33" s="355" t="s">
        <v>21</v>
      </c>
      <c r="J33" s="398">
        <v>68.31</v>
      </c>
      <c r="K33" s="356">
        <v>0</v>
      </c>
      <c r="L33" s="248">
        <v>0</v>
      </c>
      <c r="M33" s="115">
        <f t="shared" si="3"/>
        <v>136.62</v>
      </c>
      <c r="N33" s="116">
        <f t="shared" si="4"/>
        <v>0</v>
      </c>
      <c r="O33" s="116">
        <f t="shared" si="5"/>
        <v>0</v>
      </c>
      <c r="P33" s="188">
        <f t="shared" si="6"/>
        <v>68.31</v>
      </c>
      <c r="Q33" s="117">
        <f t="shared" si="7"/>
        <v>136.62</v>
      </c>
      <c r="R33" s="357"/>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row>
    <row r="34" spans="1:73" s="49" customFormat="1" ht="31.75" x14ac:dyDescent="0.35">
      <c r="A34" s="60">
        <f>IF(F34&lt;&gt;"",1+MAX($A$6:A33),"")</f>
        <v>16</v>
      </c>
      <c r="B34" s="349" t="s">
        <v>388</v>
      </c>
      <c r="C34" s="358"/>
      <c r="D34" s="327"/>
      <c r="E34" s="351" t="s">
        <v>390</v>
      </c>
      <c r="F34" s="352">
        <v>4</v>
      </c>
      <c r="G34" s="353">
        <v>0</v>
      </c>
      <c r="H34" s="354">
        <f t="shared" si="2"/>
        <v>4</v>
      </c>
      <c r="I34" s="355" t="s">
        <v>21</v>
      </c>
      <c r="J34" s="398">
        <v>68.31</v>
      </c>
      <c r="K34" s="356">
        <v>0</v>
      </c>
      <c r="L34" s="248">
        <v>0</v>
      </c>
      <c r="M34" s="115">
        <f t="shared" si="3"/>
        <v>273.24</v>
      </c>
      <c r="N34" s="116">
        <f t="shared" si="4"/>
        <v>0</v>
      </c>
      <c r="O34" s="116">
        <f t="shared" si="5"/>
        <v>0</v>
      </c>
      <c r="P34" s="188">
        <f t="shared" si="6"/>
        <v>68.31</v>
      </c>
      <c r="Q34" s="117">
        <f t="shared" si="7"/>
        <v>273.24</v>
      </c>
      <c r="R34" s="357"/>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row>
    <row r="35" spans="1:73" s="49" customFormat="1" x14ac:dyDescent="0.35">
      <c r="A35" s="60">
        <f>IF(F35&lt;&gt;"",1+MAX($A$6:A34),"")</f>
        <v>17</v>
      </c>
      <c r="B35" s="349" t="s">
        <v>391</v>
      </c>
      <c r="C35" s="358"/>
      <c r="D35" s="327"/>
      <c r="E35" s="351" t="s">
        <v>392</v>
      </c>
      <c r="F35" s="352">
        <v>3</v>
      </c>
      <c r="G35" s="353">
        <v>0</v>
      </c>
      <c r="H35" s="354">
        <f t="shared" si="2"/>
        <v>3</v>
      </c>
      <c r="I35" s="355" t="s">
        <v>21</v>
      </c>
      <c r="J35" s="398">
        <v>81.680000000000007</v>
      </c>
      <c r="K35" s="356">
        <v>0</v>
      </c>
      <c r="L35" s="248">
        <v>0</v>
      </c>
      <c r="M35" s="115">
        <f t="shared" si="3"/>
        <v>245.04000000000002</v>
      </c>
      <c r="N35" s="116">
        <f t="shared" si="4"/>
        <v>0</v>
      </c>
      <c r="O35" s="116">
        <f t="shared" si="5"/>
        <v>0</v>
      </c>
      <c r="P35" s="188">
        <f t="shared" si="6"/>
        <v>81.680000000000007</v>
      </c>
      <c r="Q35" s="117">
        <f t="shared" si="7"/>
        <v>245.04000000000002</v>
      </c>
      <c r="R35" s="357"/>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8"/>
      <c r="BO35" s="48"/>
      <c r="BP35" s="48"/>
      <c r="BQ35" s="48"/>
      <c r="BR35" s="48"/>
      <c r="BS35" s="48"/>
      <c r="BT35" s="48"/>
      <c r="BU35" s="48"/>
    </row>
    <row r="36" spans="1:73" s="49" customFormat="1" ht="31.75" x14ac:dyDescent="0.35">
      <c r="A36" s="60">
        <f>IF(F36&lt;&gt;"",1+MAX($A$6:A35),"")</f>
        <v>18</v>
      </c>
      <c r="B36" s="349" t="s">
        <v>393</v>
      </c>
      <c r="C36" s="358"/>
      <c r="D36" s="327"/>
      <c r="E36" s="351" t="s">
        <v>394</v>
      </c>
      <c r="F36" s="352">
        <v>5</v>
      </c>
      <c r="G36" s="353">
        <v>0</v>
      </c>
      <c r="H36" s="354">
        <f t="shared" si="2"/>
        <v>5</v>
      </c>
      <c r="I36" s="355" t="s">
        <v>21</v>
      </c>
      <c r="J36" s="398">
        <v>129.94</v>
      </c>
      <c r="K36" s="356">
        <v>0</v>
      </c>
      <c r="L36" s="248">
        <v>0</v>
      </c>
      <c r="M36" s="115">
        <f t="shared" si="3"/>
        <v>649.70000000000005</v>
      </c>
      <c r="N36" s="116">
        <f t="shared" si="4"/>
        <v>0</v>
      </c>
      <c r="O36" s="116">
        <f t="shared" si="5"/>
        <v>0</v>
      </c>
      <c r="P36" s="188">
        <f t="shared" si="6"/>
        <v>129.94</v>
      </c>
      <c r="Q36" s="117">
        <f t="shared" si="7"/>
        <v>649.70000000000005</v>
      </c>
      <c r="R36" s="357"/>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48"/>
      <c r="BO36" s="48"/>
      <c r="BP36" s="48"/>
      <c r="BQ36" s="48"/>
      <c r="BR36" s="48"/>
      <c r="BS36" s="48"/>
      <c r="BT36" s="48"/>
      <c r="BU36" s="48"/>
    </row>
    <row r="37" spans="1:73" s="49" customFormat="1" x14ac:dyDescent="0.35">
      <c r="A37" s="60">
        <f>IF(F37&lt;&gt;"",1+MAX($A$6:A36),"")</f>
        <v>19</v>
      </c>
      <c r="B37" s="349" t="s">
        <v>395</v>
      </c>
      <c r="C37" s="358"/>
      <c r="D37" s="327"/>
      <c r="E37" s="351" t="s">
        <v>396</v>
      </c>
      <c r="F37" s="352">
        <v>1</v>
      </c>
      <c r="G37" s="353">
        <v>0</v>
      </c>
      <c r="H37" s="354">
        <f t="shared" si="2"/>
        <v>1</v>
      </c>
      <c r="I37" s="355" t="s">
        <v>21</v>
      </c>
      <c r="J37" s="398">
        <v>46.78</v>
      </c>
      <c r="K37" s="356">
        <v>0</v>
      </c>
      <c r="L37" s="248">
        <v>0</v>
      </c>
      <c r="M37" s="115">
        <f t="shared" si="3"/>
        <v>46.78</v>
      </c>
      <c r="N37" s="116">
        <f t="shared" si="4"/>
        <v>0</v>
      </c>
      <c r="O37" s="116">
        <f t="shared" si="5"/>
        <v>0</v>
      </c>
      <c r="P37" s="188">
        <f t="shared" si="6"/>
        <v>46.78</v>
      </c>
      <c r="Q37" s="117">
        <f t="shared" si="7"/>
        <v>46.78</v>
      </c>
      <c r="R37" s="357"/>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8"/>
      <c r="BO37" s="48"/>
      <c r="BP37" s="48"/>
      <c r="BQ37" s="48"/>
      <c r="BR37" s="48"/>
      <c r="BS37" s="48"/>
      <c r="BT37" s="48"/>
      <c r="BU37" s="48"/>
    </row>
    <row r="38" spans="1:73" s="49" customFormat="1" ht="31.75" x14ac:dyDescent="0.35">
      <c r="A38" s="60">
        <f>IF(F38&lt;&gt;"",1+MAX($A$6:A37),"")</f>
        <v>20</v>
      </c>
      <c r="B38" s="349" t="s">
        <v>393</v>
      </c>
      <c r="C38" s="358"/>
      <c r="D38" s="327"/>
      <c r="E38" s="351" t="s">
        <v>397</v>
      </c>
      <c r="F38" s="352">
        <v>12</v>
      </c>
      <c r="G38" s="353">
        <v>0</v>
      </c>
      <c r="H38" s="354">
        <f t="shared" si="2"/>
        <v>12</v>
      </c>
      <c r="I38" s="355" t="s">
        <v>21</v>
      </c>
      <c r="J38" s="398">
        <v>81.680000000000007</v>
      </c>
      <c r="K38" s="356">
        <v>0</v>
      </c>
      <c r="L38" s="248">
        <v>0</v>
      </c>
      <c r="M38" s="115">
        <f t="shared" si="3"/>
        <v>980.16000000000008</v>
      </c>
      <c r="N38" s="116">
        <f t="shared" si="4"/>
        <v>0</v>
      </c>
      <c r="O38" s="116">
        <f t="shared" si="5"/>
        <v>0</v>
      </c>
      <c r="P38" s="188">
        <f t="shared" si="6"/>
        <v>81.680000000000007</v>
      </c>
      <c r="Q38" s="117">
        <f t="shared" si="7"/>
        <v>980.16000000000008</v>
      </c>
      <c r="R38" s="357"/>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row>
    <row r="39" spans="1:73" ht="16.3" thickBot="1" x14ac:dyDescent="0.4">
      <c r="A39" s="60" t="str">
        <f>IF(F39&lt;&gt;"",1+MAX($A$6:A38),"")</f>
        <v/>
      </c>
      <c r="B39" s="11"/>
      <c r="C39" s="12"/>
      <c r="D39" s="67"/>
      <c r="E39" s="84"/>
      <c r="F39" s="221"/>
      <c r="G39" s="222"/>
      <c r="H39" s="223"/>
      <c r="I39" s="224"/>
      <c r="J39" s="249"/>
      <c r="K39" s="249"/>
      <c r="L39" s="249"/>
      <c r="M39" s="250"/>
      <c r="N39" s="227"/>
      <c r="O39" s="227"/>
      <c r="P39" s="228"/>
      <c r="Q39" s="229"/>
      <c r="R39" s="251"/>
      <c r="S39" s="77"/>
      <c r="T39" s="77"/>
    </row>
    <row r="40" spans="1:73" ht="16.3" thickBot="1" x14ac:dyDescent="0.4">
      <c r="A40" s="60" t="str">
        <f>IF(F40&lt;&gt;"",1+MAX($A$6:A39),"")</f>
        <v/>
      </c>
      <c r="B40" s="40"/>
      <c r="C40" s="12"/>
      <c r="D40" s="61"/>
      <c r="E40" s="38" t="s">
        <v>299</v>
      </c>
      <c r="F40" s="111"/>
      <c r="G40" s="118"/>
      <c r="H40" s="119"/>
      <c r="I40" s="114"/>
      <c r="J40" s="252"/>
      <c r="K40" s="252"/>
      <c r="L40" s="252"/>
      <c r="M40" s="231">
        <f>SUM(M19:M39)</f>
        <v>13458.266900000002</v>
      </c>
      <c r="N40" s="231">
        <f>SUM(N19:N39)</f>
        <v>0</v>
      </c>
      <c r="O40" s="231">
        <f>SUM(O19:O39)</f>
        <v>0</v>
      </c>
      <c r="P40" s="232"/>
      <c r="Q40" s="233"/>
      <c r="R40" s="234">
        <f>SUM(Q19:Q39)</f>
        <v>13458.266900000002</v>
      </c>
      <c r="S40" s="77"/>
      <c r="T40" s="77"/>
    </row>
    <row r="41" spans="1:73" ht="16.3" thickBot="1" x14ac:dyDescent="0.4">
      <c r="A41" s="60" t="str">
        <f>IF(F41&lt;&gt;"",1+MAX($A$6:A40),"")</f>
        <v/>
      </c>
      <c r="B41" s="40"/>
      <c r="C41" s="12"/>
      <c r="D41" s="70"/>
      <c r="E41" s="71"/>
      <c r="F41" s="253"/>
      <c r="G41" s="112"/>
      <c r="H41" s="113"/>
      <c r="I41" s="254"/>
      <c r="J41" s="255"/>
      <c r="K41" s="255"/>
      <c r="L41" s="255"/>
      <c r="M41" s="256"/>
      <c r="N41" s="257"/>
      <c r="O41" s="257"/>
      <c r="P41" s="110"/>
      <c r="Q41" s="258"/>
      <c r="R41" s="189"/>
      <c r="S41" s="77"/>
      <c r="T41" s="77"/>
    </row>
    <row r="42" spans="1:73" s="59" customFormat="1" ht="18.899999999999999" thickBot="1" x14ac:dyDescent="0.4">
      <c r="A42" s="60" t="str">
        <f>IF(F42&lt;&gt;"",1+MAX($A$6:A41),"")</f>
        <v/>
      </c>
      <c r="B42" s="72"/>
      <c r="C42" s="73"/>
      <c r="D42" s="74" t="s">
        <v>300</v>
      </c>
      <c r="E42" s="75" t="s">
        <v>301</v>
      </c>
      <c r="F42" s="213"/>
      <c r="G42" s="214"/>
      <c r="H42" s="214"/>
      <c r="I42" s="214"/>
      <c r="J42" s="215"/>
      <c r="K42" s="215"/>
      <c r="L42" s="215"/>
      <c r="M42" s="216"/>
      <c r="N42" s="217"/>
      <c r="O42" s="217"/>
      <c r="P42" s="215"/>
      <c r="Q42" s="218"/>
      <c r="R42" s="189"/>
      <c r="T42" s="11"/>
      <c r="U42" s="11"/>
    </row>
    <row r="43" spans="1:73" ht="16.3" thickBot="1" x14ac:dyDescent="0.4">
      <c r="A43" s="60" t="str">
        <f>IF(F43&lt;&gt;"",1+MAX($A$6:A42),"")</f>
        <v/>
      </c>
      <c r="B43" s="40"/>
      <c r="C43" s="80"/>
      <c r="D43" s="81"/>
      <c r="E43" s="82" t="s">
        <v>337</v>
      </c>
      <c r="F43" s="240"/>
      <c r="G43" s="241"/>
      <c r="H43" s="119"/>
      <c r="I43" s="114"/>
      <c r="J43" s="242"/>
      <c r="K43" s="242"/>
      <c r="L43" s="242"/>
      <c r="M43" s="243"/>
      <c r="N43" s="244"/>
      <c r="O43" s="244"/>
      <c r="P43" s="245"/>
      <c r="Q43" s="233"/>
      <c r="R43" s="246"/>
    </row>
    <row r="44" spans="1:73" x14ac:dyDescent="0.35">
      <c r="A44" s="60">
        <f>IF(F44&lt;&gt;"",1+MAX($A$6:A43),"")</f>
        <v>21</v>
      </c>
      <c r="B44" s="40" t="s">
        <v>335</v>
      </c>
      <c r="C44" s="106"/>
      <c r="D44" s="87"/>
      <c r="E44" s="37" t="s">
        <v>338</v>
      </c>
      <c r="F44" s="247">
        <v>14</v>
      </c>
      <c r="G44" s="112">
        <v>0</v>
      </c>
      <c r="H44" s="113">
        <f t="shared" ref="H44" si="8">F44*(1+G44)</f>
        <v>14</v>
      </c>
      <c r="I44" s="114" t="s">
        <v>21</v>
      </c>
      <c r="J44" s="398">
        <v>130.62</v>
      </c>
      <c r="K44" s="356">
        <v>163.1</v>
      </c>
      <c r="L44" s="248">
        <v>0</v>
      </c>
      <c r="M44" s="115">
        <f>+H44*J44</f>
        <v>1828.68</v>
      </c>
      <c r="N44" s="116">
        <f>K44*H44</f>
        <v>2283.4</v>
      </c>
      <c r="O44" s="116">
        <f>L44*H44</f>
        <v>0</v>
      </c>
      <c r="P44" s="188">
        <f>+J44+K44+L44</f>
        <v>293.72000000000003</v>
      </c>
      <c r="Q44" s="117">
        <f>+H44*P44</f>
        <v>4112.08</v>
      </c>
      <c r="R44" s="202"/>
    </row>
    <row r="45" spans="1:73" x14ac:dyDescent="0.35">
      <c r="A45" s="60">
        <f>IF(F45&lt;&gt;"",1+MAX($A$6:A44),"")</f>
        <v>22</v>
      </c>
      <c r="B45" s="40" t="s">
        <v>138</v>
      </c>
      <c r="C45" s="106"/>
      <c r="D45" s="87"/>
      <c r="E45" s="37" t="s">
        <v>353</v>
      </c>
      <c r="F45" s="247">
        <v>25.3</v>
      </c>
      <c r="G45" s="112">
        <v>0.1</v>
      </c>
      <c r="H45" s="113">
        <f t="shared" ref="H45:H53" si="9">F45*(1+G45)</f>
        <v>27.830000000000002</v>
      </c>
      <c r="I45" s="114" t="s">
        <v>13</v>
      </c>
      <c r="J45" s="398">
        <v>51.32</v>
      </c>
      <c r="K45" s="356">
        <v>51.4</v>
      </c>
      <c r="L45" s="248">
        <v>0</v>
      </c>
      <c r="M45" s="115">
        <f>+H45*J45</f>
        <v>1428.2356000000002</v>
      </c>
      <c r="N45" s="116">
        <f>K45*H45</f>
        <v>1430.462</v>
      </c>
      <c r="O45" s="116">
        <f>L45*H45</f>
        <v>0</v>
      </c>
      <c r="P45" s="188">
        <f>+J45+K45+L45</f>
        <v>102.72</v>
      </c>
      <c r="Q45" s="117">
        <f>+H45*P45</f>
        <v>2858.6976</v>
      </c>
      <c r="R45" s="202"/>
    </row>
    <row r="46" spans="1:73" ht="16.3" thickBot="1" x14ac:dyDescent="0.4">
      <c r="A46" s="60" t="str">
        <f>IF(F46&lt;&gt;"",1+MAX($A$6:A45),"")</f>
        <v/>
      </c>
      <c r="B46" s="40"/>
      <c r="C46" s="106"/>
      <c r="D46" s="87"/>
      <c r="E46" s="37"/>
      <c r="F46" s="247"/>
      <c r="G46" s="112"/>
      <c r="H46" s="113"/>
      <c r="I46" s="114"/>
      <c r="J46" s="242"/>
      <c r="K46" s="252"/>
      <c r="L46" s="248"/>
      <c r="M46" s="115"/>
      <c r="N46" s="116"/>
      <c r="O46" s="116"/>
      <c r="P46" s="188"/>
      <c r="Q46" s="117"/>
      <c r="R46" s="202"/>
    </row>
    <row r="47" spans="1:73" ht="16.3" thickBot="1" x14ac:dyDescent="0.4">
      <c r="A47" s="60" t="str">
        <f>IF(F47&lt;&gt;"",1+MAX($A$6:A46),"")</f>
        <v/>
      </c>
      <c r="B47" s="40"/>
      <c r="C47" s="106"/>
      <c r="D47" s="87"/>
      <c r="E47" s="326" t="s">
        <v>341</v>
      </c>
      <c r="F47" s="247"/>
      <c r="G47" s="112"/>
      <c r="H47" s="113"/>
      <c r="I47" s="114"/>
      <c r="J47" s="242"/>
      <c r="K47" s="252"/>
      <c r="L47" s="248"/>
      <c r="M47" s="115"/>
      <c r="N47" s="116"/>
      <c r="O47" s="116"/>
      <c r="P47" s="188"/>
      <c r="Q47" s="117"/>
      <c r="R47" s="202"/>
    </row>
    <row r="48" spans="1:73" x14ac:dyDescent="0.35">
      <c r="A48" s="60">
        <f>IF(F48&lt;&gt;"",1+MAX($A$6:A47),"")</f>
        <v>23</v>
      </c>
      <c r="B48" s="40" t="s">
        <v>335</v>
      </c>
      <c r="C48" s="106"/>
      <c r="D48" s="87"/>
      <c r="E48" s="37" t="s">
        <v>354</v>
      </c>
      <c r="F48" s="247">
        <v>31.97</v>
      </c>
      <c r="G48" s="112">
        <v>0.1</v>
      </c>
      <c r="H48" s="113">
        <f t="shared" ref="H48" si="10">F48*(1+G48)</f>
        <v>35.167000000000002</v>
      </c>
      <c r="I48" s="114" t="s">
        <v>13</v>
      </c>
      <c r="J48" s="398">
        <v>7.1</v>
      </c>
      <c r="K48" s="356">
        <v>6.76</v>
      </c>
      <c r="L48" s="248">
        <v>0</v>
      </c>
      <c r="M48" s="115">
        <f>+H48*J48</f>
        <v>249.6857</v>
      </c>
      <c r="N48" s="116">
        <f>K48*H48</f>
        <v>237.72892000000002</v>
      </c>
      <c r="O48" s="116">
        <f>L48*H48</f>
        <v>0</v>
      </c>
      <c r="P48" s="188">
        <f>+J48+K48+L48</f>
        <v>13.86</v>
      </c>
      <c r="Q48" s="117">
        <f>+H48*P48</f>
        <v>487.41462000000001</v>
      </c>
      <c r="R48" s="202"/>
    </row>
    <row r="49" spans="1:21" ht="16.3" thickBot="1" x14ac:dyDescent="0.4">
      <c r="A49" s="60" t="str">
        <f>IF(F49&lt;&gt;"",1+MAX($A$6:A48),"")</f>
        <v/>
      </c>
      <c r="B49" s="40"/>
      <c r="C49" s="106"/>
      <c r="D49" s="87"/>
      <c r="E49" s="37"/>
      <c r="F49" s="247"/>
      <c r="G49" s="112"/>
      <c r="H49" s="113"/>
      <c r="I49" s="114"/>
      <c r="J49" s="242"/>
      <c r="K49" s="252"/>
      <c r="L49" s="248"/>
      <c r="M49" s="115"/>
      <c r="N49" s="116"/>
      <c r="O49" s="116"/>
      <c r="P49" s="188"/>
      <c r="Q49" s="117"/>
      <c r="R49" s="202"/>
    </row>
    <row r="50" spans="1:21" ht="16.3" thickBot="1" x14ac:dyDescent="0.4">
      <c r="A50" s="60" t="str">
        <f>IF(F50&lt;&gt;"",1+MAX($A$6:A49),"")</f>
        <v/>
      </c>
      <c r="B50" s="40"/>
      <c r="C50" s="106"/>
      <c r="D50" s="87"/>
      <c r="E50" s="326" t="s">
        <v>343</v>
      </c>
      <c r="F50" s="247"/>
      <c r="G50" s="112"/>
      <c r="H50" s="113"/>
      <c r="I50" s="114"/>
      <c r="J50" s="242"/>
      <c r="K50" s="252"/>
      <c r="L50" s="248"/>
      <c r="M50" s="115"/>
      <c r="N50" s="116"/>
      <c r="O50" s="116"/>
      <c r="P50" s="188"/>
      <c r="Q50" s="117"/>
      <c r="R50" s="202"/>
    </row>
    <row r="51" spans="1:21" x14ac:dyDescent="0.35">
      <c r="A51" s="60">
        <f>IF(F51&lt;&gt;"",1+MAX($A$6:A50),"")</f>
        <v>24</v>
      </c>
      <c r="B51" s="40" t="s">
        <v>335</v>
      </c>
      <c r="C51" s="106"/>
      <c r="D51" s="87"/>
      <c r="E51" s="37" t="s">
        <v>355</v>
      </c>
      <c r="F51" s="247">
        <v>8</v>
      </c>
      <c r="G51" s="112">
        <v>0.1</v>
      </c>
      <c r="H51" s="113">
        <f t="shared" ref="H51:H52" si="11">F51*(1+G51)</f>
        <v>8.8000000000000007</v>
      </c>
      <c r="I51" s="114" t="s">
        <v>21</v>
      </c>
      <c r="J51" s="398">
        <v>26.880000000000003</v>
      </c>
      <c r="K51" s="356">
        <v>11.04</v>
      </c>
      <c r="L51" s="248">
        <v>0</v>
      </c>
      <c r="M51" s="115">
        <f>+H51*J51</f>
        <v>236.54400000000004</v>
      </c>
      <c r="N51" s="116">
        <f>K51*H51</f>
        <v>97.152000000000001</v>
      </c>
      <c r="O51" s="116">
        <f>L51*H51</f>
        <v>0</v>
      </c>
      <c r="P51" s="188">
        <f>+J51+K51+L51</f>
        <v>37.92</v>
      </c>
      <c r="Q51" s="117">
        <f>+H51*P51</f>
        <v>333.69600000000003</v>
      </c>
      <c r="R51" s="202"/>
    </row>
    <row r="52" spans="1:21" x14ac:dyDescent="0.35">
      <c r="A52" s="60">
        <f>IF(F52&lt;&gt;"",1+MAX($A$6:A51),"")</f>
        <v>25</v>
      </c>
      <c r="B52" s="40" t="s">
        <v>335</v>
      </c>
      <c r="C52" s="106"/>
      <c r="D52" s="87"/>
      <c r="E52" s="37" t="s">
        <v>356</v>
      </c>
      <c r="F52" s="247">
        <v>6</v>
      </c>
      <c r="G52" s="112">
        <v>0.1</v>
      </c>
      <c r="H52" s="113">
        <f t="shared" si="11"/>
        <v>6.6000000000000005</v>
      </c>
      <c r="I52" s="114" t="s">
        <v>21</v>
      </c>
      <c r="J52" s="398">
        <v>33.589999999999996</v>
      </c>
      <c r="K52" s="356">
        <v>11.04</v>
      </c>
      <c r="L52" s="248">
        <v>0</v>
      </c>
      <c r="M52" s="115">
        <f>+H52*J52</f>
        <v>221.69399999999999</v>
      </c>
      <c r="N52" s="116">
        <f>K52*H52</f>
        <v>72.864000000000004</v>
      </c>
      <c r="O52" s="116">
        <f>L52*H52</f>
        <v>0</v>
      </c>
      <c r="P52" s="188">
        <f>+J52+K52+L52</f>
        <v>44.629999999999995</v>
      </c>
      <c r="Q52" s="117">
        <f>+H52*P52</f>
        <v>294.55799999999999</v>
      </c>
      <c r="R52" s="202"/>
    </row>
    <row r="53" spans="1:21" x14ac:dyDescent="0.35">
      <c r="A53" s="60">
        <f>IF(F53&lt;&gt;"",1+MAX($A$6:A52),"")</f>
        <v>26</v>
      </c>
      <c r="B53" s="40" t="s">
        <v>335</v>
      </c>
      <c r="C53" s="106"/>
      <c r="D53" s="87"/>
      <c r="E53" s="37" t="s">
        <v>357</v>
      </c>
      <c r="F53" s="247">
        <v>14</v>
      </c>
      <c r="G53" s="112">
        <v>0.1</v>
      </c>
      <c r="H53" s="113">
        <f t="shared" si="9"/>
        <v>15.400000000000002</v>
      </c>
      <c r="I53" s="114" t="s">
        <v>21</v>
      </c>
      <c r="J53" s="398">
        <v>23.520000000000003</v>
      </c>
      <c r="K53" s="356">
        <v>9.66</v>
      </c>
      <c r="L53" s="248">
        <v>0</v>
      </c>
      <c r="M53" s="115">
        <f>+H53*J53</f>
        <v>362.20800000000008</v>
      </c>
      <c r="N53" s="116">
        <f>K53*H53</f>
        <v>148.76400000000001</v>
      </c>
      <c r="O53" s="116">
        <f>L53*H53</f>
        <v>0</v>
      </c>
      <c r="P53" s="188">
        <f>+J53+K53+L53</f>
        <v>33.180000000000007</v>
      </c>
      <c r="Q53" s="117">
        <f>+H53*P53</f>
        <v>510.97200000000015</v>
      </c>
      <c r="R53" s="202"/>
    </row>
    <row r="54" spans="1:21" ht="16.3" thickBot="1" x14ac:dyDescent="0.4">
      <c r="A54" s="60" t="str">
        <f>IF(F54&lt;&gt;"",1+MAX($A$6:A53),"")</f>
        <v/>
      </c>
      <c r="B54" s="11"/>
      <c r="C54" s="12"/>
      <c r="D54" s="67"/>
      <c r="E54" s="84"/>
      <c r="F54" s="221"/>
      <c r="G54" s="222"/>
      <c r="H54" s="223"/>
      <c r="I54" s="224"/>
      <c r="J54" s="249"/>
      <c r="K54" s="249"/>
      <c r="L54" s="249"/>
      <c r="M54" s="250"/>
      <c r="N54" s="227"/>
      <c r="O54" s="227"/>
      <c r="P54" s="228"/>
      <c r="Q54" s="229"/>
      <c r="R54" s="251"/>
      <c r="S54" s="77"/>
      <c r="T54" s="77"/>
    </row>
    <row r="55" spans="1:21" ht="16.3" thickBot="1" x14ac:dyDescent="0.4">
      <c r="A55" s="60" t="str">
        <f>IF(F55&lt;&gt;"",1+MAX($A$6:A54),"")</f>
        <v/>
      </c>
      <c r="B55" s="40"/>
      <c r="C55" s="12"/>
      <c r="D55" s="61"/>
      <c r="E55" s="38" t="s">
        <v>340</v>
      </c>
      <c r="F55" s="111"/>
      <c r="G55" s="118"/>
      <c r="H55" s="119"/>
      <c r="I55" s="114"/>
      <c r="J55" s="252"/>
      <c r="K55" s="252"/>
      <c r="L55" s="252"/>
      <c r="M55" s="231">
        <f>SUM(M43:M54)</f>
        <v>4327.0473000000002</v>
      </c>
      <c r="N55" s="231">
        <f>SUM(N43:N54)</f>
        <v>4270.3709200000003</v>
      </c>
      <c r="O55" s="231">
        <f>SUM(O43:O54)</f>
        <v>0</v>
      </c>
      <c r="P55" s="232"/>
      <c r="Q55" s="233"/>
      <c r="R55" s="234">
        <f>SUM(Q43:Q54)</f>
        <v>8597.4182199999996</v>
      </c>
      <c r="S55" s="77"/>
      <c r="T55" s="77"/>
    </row>
    <row r="56" spans="1:21" ht="16.3" thickBot="1" x14ac:dyDescent="0.4">
      <c r="A56" s="60" t="str">
        <f>IF(F56&lt;&gt;"",1+MAX($A$6:A55),"")</f>
        <v/>
      </c>
      <c r="B56" s="40"/>
      <c r="C56" s="12"/>
      <c r="D56" s="70"/>
      <c r="E56" s="71"/>
      <c r="F56" s="253"/>
      <c r="G56" s="112"/>
      <c r="H56" s="113"/>
      <c r="I56" s="254"/>
      <c r="J56" s="255"/>
      <c r="K56" s="255"/>
      <c r="L56" s="255"/>
      <c r="M56" s="256"/>
      <c r="N56" s="257"/>
      <c r="O56" s="257"/>
      <c r="P56" s="110"/>
      <c r="Q56" s="258"/>
      <c r="R56" s="189"/>
      <c r="S56" s="77"/>
      <c r="T56" s="77"/>
    </row>
    <row r="57" spans="1:21" s="59" customFormat="1" ht="18.899999999999999" thickBot="1" x14ac:dyDescent="0.4">
      <c r="A57" s="60" t="str">
        <f>IF(F57&lt;&gt;"",1+MAX($A$6:A56),"")</f>
        <v/>
      </c>
      <c r="B57" s="72"/>
      <c r="C57" s="73"/>
      <c r="D57" s="74" t="s">
        <v>66</v>
      </c>
      <c r="E57" s="75" t="s">
        <v>67</v>
      </c>
      <c r="F57" s="213"/>
      <c r="G57" s="214"/>
      <c r="H57" s="214"/>
      <c r="I57" s="214"/>
      <c r="J57" s="215"/>
      <c r="K57" s="215"/>
      <c r="L57" s="215"/>
      <c r="M57" s="216"/>
      <c r="N57" s="217"/>
      <c r="O57" s="217"/>
      <c r="P57" s="215"/>
      <c r="Q57" s="218"/>
      <c r="R57" s="189"/>
      <c r="T57" s="11"/>
      <c r="U57" s="11"/>
    </row>
    <row r="58" spans="1:21" ht="16.3" thickBot="1" x14ac:dyDescent="0.4">
      <c r="A58" s="60" t="str">
        <f>IF(F58&lt;&gt;"",1+MAX($A$6:A57),"")</f>
        <v/>
      </c>
      <c r="B58" s="40"/>
      <c r="C58" s="80"/>
      <c r="D58" s="81"/>
      <c r="E58" s="82" t="s">
        <v>68</v>
      </c>
      <c r="F58" s="240"/>
      <c r="G58" s="241"/>
      <c r="H58" s="119"/>
      <c r="I58" s="114"/>
      <c r="J58" s="242"/>
      <c r="K58" s="242"/>
      <c r="L58" s="242"/>
      <c r="M58" s="243"/>
      <c r="N58" s="244"/>
      <c r="O58" s="244"/>
      <c r="P58" s="245"/>
      <c r="Q58" s="233"/>
      <c r="R58" s="246"/>
    </row>
    <row r="59" spans="1:21" ht="16.3" thickBot="1" x14ac:dyDescent="0.4">
      <c r="A59" s="60" t="str">
        <f>IF(F59&lt;&gt;"",1+MAX($A$6:A58),"")</f>
        <v/>
      </c>
      <c r="B59" s="40"/>
      <c r="C59" s="106"/>
      <c r="D59" s="325"/>
      <c r="E59" s="326" t="s">
        <v>155</v>
      </c>
      <c r="F59" s="241"/>
      <c r="G59" s="119"/>
      <c r="H59" s="119"/>
      <c r="I59" s="114"/>
      <c r="J59" s="242"/>
      <c r="K59" s="242"/>
      <c r="L59" s="242"/>
      <c r="M59" s="243"/>
      <c r="N59" s="244"/>
      <c r="O59" s="244"/>
      <c r="P59" s="245"/>
      <c r="Q59" s="233"/>
      <c r="R59" s="246"/>
    </row>
    <row r="60" spans="1:21" x14ac:dyDescent="0.35">
      <c r="A60" s="60">
        <f>IF(F60&lt;&gt;"",1+MAX($A$6:A59),"")</f>
        <v>27</v>
      </c>
      <c r="B60" s="40" t="s">
        <v>136</v>
      </c>
      <c r="C60" s="106" t="s">
        <v>320</v>
      </c>
      <c r="D60" s="87"/>
      <c r="E60" s="37" t="s">
        <v>321</v>
      </c>
      <c r="F60" s="247">
        <v>2.66</v>
      </c>
      <c r="G60" s="112">
        <v>0.1</v>
      </c>
      <c r="H60" s="113">
        <f>F60*(1+G60)</f>
        <v>2.9260000000000006</v>
      </c>
      <c r="I60" s="114" t="s">
        <v>13</v>
      </c>
      <c r="J60" s="398">
        <v>89.320000000000007</v>
      </c>
      <c r="K60" s="356">
        <v>136.75</v>
      </c>
      <c r="L60" s="248">
        <v>0</v>
      </c>
      <c r="M60" s="115">
        <f>+H60*J60</f>
        <v>261.35032000000007</v>
      </c>
      <c r="N60" s="116">
        <f>K60*H60</f>
        <v>400.1305000000001</v>
      </c>
      <c r="O60" s="116">
        <f>L60*H60</f>
        <v>0</v>
      </c>
      <c r="P60" s="188">
        <f>+J60+K60+L60</f>
        <v>226.07</v>
      </c>
      <c r="Q60" s="117">
        <f>+H60*P60</f>
        <v>661.48082000000011</v>
      </c>
      <c r="R60" s="202"/>
    </row>
    <row r="61" spans="1:21" ht="16.3" thickBot="1" x14ac:dyDescent="0.4">
      <c r="A61" s="60" t="str">
        <f>IF(F61&lt;&gt;"",1+MAX($A$6:A60),"")</f>
        <v/>
      </c>
      <c r="B61" s="40"/>
      <c r="C61" s="106"/>
      <c r="D61" s="87"/>
      <c r="E61" s="37"/>
      <c r="F61" s="247"/>
      <c r="G61" s="112"/>
      <c r="H61" s="113"/>
      <c r="I61" s="114"/>
      <c r="J61" s="399"/>
      <c r="K61" s="346"/>
      <c r="L61" s="248"/>
      <c r="M61" s="115"/>
      <c r="N61" s="116"/>
      <c r="O61" s="116"/>
      <c r="P61" s="188"/>
      <c r="Q61" s="117"/>
      <c r="R61" s="202"/>
    </row>
    <row r="62" spans="1:21" ht="16.3" thickBot="1" x14ac:dyDescent="0.4">
      <c r="A62" s="60" t="str">
        <f>IF(F62&lt;&gt;"",1+MAX($A$6:A61),"")</f>
        <v/>
      </c>
      <c r="B62" s="40"/>
      <c r="C62" s="106"/>
      <c r="D62" s="325"/>
      <c r="E62" s="326" t="s">
        <v>157</v>
      </c>
      <c r="F62" s="241"/>
      <c r="G62" s="119"/>
      <c r="H62" s="119"/>
      <c r="I62" s="114"/>
      <c r="J62" s="242"/>
      <c r="K62" s="319"/>
      <c r="L62" s="242"/>
      <c r="M62" s="243"/>
      <c r="N62" s="244"/>
      <c r="O62" s="244"/>
      <c r="P62" s="245"/>
      <c r="Q62" s="233"/>
      <c r="R62" s="246"/>
    </row>
    <row r="63" spans="1:21" x14ac:dyDescent="0.35">
      <c r="A63" s="60">
        <f>IF(F63&lt;&gt;"",1+MAX($A$6:A62),"")</f>
        <v>28</v>
      </c>
      <c r="B63" s="40" t="s">
        <v>136</v>
      </c>
      <c r="C63" s="106" t="s">
        <v>314</v>
      </c>
      <c r="D63" s="87"/>
      <c r="E63" s="37" t="s">
        <v>249</v>
      </c>
      <c r="F63" s="247">
        <v>2.68</v>
      </c>
      <c r="G63" s="112">
        <v>0.1</v>
      </c>
      <c r="H63" s="113">
        <f t="shared" ref="H63:H67" si="12">F63*(1+G63)</f>
        <v>2.9480000000000004</v>
      </c>
      <c r="I63" s="114" t="s">
        <v>13</v>
      </c>
      <c r="J63" s="398">
        <v>92.28</v>
      </c>
      <c r="K63" s="356">
        <v>141.29</v>
      </c>
      <c r="L63" s="248">
        <v>0</v>
      </c>
      <c r="M63" s="115">
        <f>+H63*J63</f>
        <v>272.04144000000002</v>
      </c>
      <c r="N63" s="116">
        <f>K63*H63</f>
        <v>416.52292000000006</v>
      </c>
      <c r="O63" s="116">
        <f>L63*H63</f>
        <v>0</v>
      </c>
      <c r="P63" s="188">
        <f>+J63+K63+L63</f>
        <v>233.57</v>
      </c>
      <c r="Q63" s="117">
        <f>+H63*P63</f>
        <v>688.56436000000008</v>
      </c>
      <c r="R63" s="202"/>
    </row>
    <row r="64" spans="1:21" x14ac:dyDescent="0.35">
      <c r="A64" s="60">
        <f>IF(F64&lt;&gt;"",1+MAX($A$6:A63),"")</f>
        <v>29</v>
      </c>
      <c r="B64" s="40" t="s">
        <v>315</v>
      </c>
      <c r="C64" s="106" t="s">
        <v>316</v>
      </c>
      <c r="D64" s="87"/>
      <c r="E64" s="37" t="s">
        <v>250</v>
      </c>
      <c r="F64" s="247">
        <v>3.22</v>
      </c>
      <c r="G64" s="112">
        <v>0.1</v>
      </c>
      <c r="H64" s="113">
        <f t="shared" si="12"/>
        <v>3.5420000000000007</v>
      </c>
      <c r="I64" s="114" t="s">
        <v>13</v>
      </c>
      <c r="J64" s="398">
        <v>101.65</v>
      </c>
      <c r="K64" s="356">
        <v>155.63999999999999</v>
      </c>
      <c r="L64" s="248">
        <v>0</v>
      </c>
      <c r="M64" s="115">
        <f>+H64*J64</f>
        <v>360.04430000000008</v>
      </c>
      <c r="N64" s="116">
        <f>K64*H64</f>
        <v>551.27688000000001</v>
      </c>
      <c r="O64" s="116">
        <f>L64*H64</f>
        <v>0</v>
      </c>
      <c r="P64" s="188">
        <f>+J64+K64+L64</f>
        <v>257.28999999999996</v>
      </c>
      <c r="Q64" s="117">
        <f>+H64*P64</f>
        <v>911.32118000000003</v>
      </c>
      <c r="R64" s="202"/>
    </row>
    <row r="65" spans="1:20" ht="31.75" x14ac:dyDescent="0.35">
      <c r="A65" s="60">
        <f>IF(F65&lt;&gt;"",1+MAX($A$6:A64),"")</f>
        <v>30</v>
      </c>
      <c r="B65" s="40" t="s">
        <v>317</v>
      </c>
      <c r="C65" s="106" t="s">
        <v>319</v>
      </c>
      <c r="D65" s="87"/>
      <c r="E65" s="37" t="s">
        <v>251</v>
      </c>
      <c r="F65" s="247">
        <v>5.62</v>
      </c>
      <c r="G65" s="112">
        <v>0.1</v>
      </c>
      <c r="H65" s="113">
        <f t="shared" si="12"/>
        <v>6.1820000000000004</v>
      </c>
      <c r="I65" s="114" t="s">
        <v>13</v>
      </c>
      <c r="J65" s="398">
        <v>97.01</v>
      </c>
      <c r="K65" s="356">
        <v>148.53</v>
      </c>
      <c r="L65" s="248">
        <v>0</v>
      </c>
      <c r="M65" s="115">
        <f>+H65*J65</f>
        <v>599.71582000000012</v>
      </c>
      <c r="N65" s="116">
        <f>K65*H65</f>
        <v>918.21246000000008</v>
      </c>
      <c r="O65" s="116">
        <f>L65*H65</f>
        <v>0</v>
      </c>
      <c r="P65" s="188">
        <f>+J65+K65+L65</f>
        <v>245.54000000000002</v>
      </c>
      <c r="Q65" s="117">
        <f>+H65*P65</f>
        <v>1517.9282800000003</v>
      </c>
      <c r="R65" s="202"/>
    </row>
    <row r="66" spans="1:20" x14ac:dyDescent="0.35">
      <c r="A66" s="60">
        <f>IF(F66&lt;&gt;"",1+MAX($A$6:A65),"")</f>
        <v>31</v>
      </c>
      <c r="B66" s="40"/>
      <c r="C66" s="106"/>
      <c r="D66" s="87"/>
      <c r="E66" s="37" t="s">
        <v>252</v>
      </c>
      <c r="F66" s="247">
        <v>2.65</v>
      </c>
      <c r="G66" s="112">
        <v>0.1</v>
      </c>
      <c r="H66" s="113">
        <f t="shared" si="12"/>
        <v>2.915</v>
      </c>
      <c r="I66" s="114" t="s">
        <v>13</v>
      </c>
      <c r="J66" s="398">
        <v>106.55000000000001</v>
      </c>
      <c r="K66" s="356">
        <v>163.13999999999999</v>
      </c>
      <c r="L66" s="248">
        <v>0</v>
      </c>
      <c r="M66" s="115">
        <f>+H66*J66</f>
        <v>310.59325000000001</v>
      </c>
      <c r="N66" s="116">
        <f>K66*H66</f>
        <v>475.55309999999997</v>
      </c>
      <c r="O66" s="116">
        <f>L66*H66</f>
        <v>0</v>
      </c>
      <c r="P66" s="188">
        <f>+J66+K66+L66</f>
        <v>269.69</v>
      </c>
      <c r="Q66" s="117">
        <f>+H66*P66</f>
        <v>786.14634999999998</v>
      </c>
      <c r="R66" s="202"/>
    </row>
    <row r="67" spans="1:20" x14ac:dyDescent="0.35">
      <c r="A67" s="60">
        <f>IF(F67&lt;&gt;"",1+MAX($A$6:A66),"")</f>
        <v>32</v>
      </c>
      <c r="B67" s="40" t="s">
        <v>138</v>
      </c>
      <c r="C67" s="106" t="s">
        <v>322</v>
      </c>
      <c r="D67" s="87"/>
      <c r="E67" s="37" t="s">
        <v>253</v>
      </c>
      <c r="F67" s="247">
        <v>1.67</v>
      </c>
      <c r="G67" s="112">
        <v>0.1</v>
      </c>
      <c r="H67" s="113">
        <f t="shared" si="12"/>
        <v>1.837</v>
      </c>
      <c r="I67" s="114" t="s">
        <v>13</v>
      </c>
      <c r="J67" s="398">
        <v>90.26</v>
      </c>
      <c r="K67" s="356">
        <v>138.19999999999999</v>
      </c>
      <c r="L67" s="248">
        <v>0</v>
      </c>
      <c r="M67" s="115">
        <f>+H67*J67</f>
        <v>165.80762000000001</v>
      </c>
      <c r="N67" s="116">
        <f>K67*H67</f>
        <v>253.87339999999998</v>
      </c>
      <c r="O67" s="116">
        <f>L67*H67</f>
        <v>0</v>
      </c>
      <c r="P67" s="188">
        <f>+J67+K67+L67</f>
        <v>228.45999999999998</v>
      </c>
      <c r="Q67" s="117">
        <f>+H67*P67</f>
        <v>419.68101999999993</v>
      </c>
      <c r="R67" s="202"/>
    </row>
    <row r="68" spans="1:20" ht="16.3" thickBot="1" x14ac:dyDescent="0.4">
      <c r="A68" s="60" t="str">
        <f>IF(F68&lt;&gt;"",1+MAX($A$6:A67),"")</f>
        <v/>
      </c>
      <c r="B68" s="11"/>
      <c r="C68" s="12"/>
      <c r="D68" s="67"/>
      <c r="E68" s="84"/>
      <c r="F68" s="221"/>
      <c r="G68" s="222"/>
      <c r="H68" s="223"/>
      <c r="I68" s="224"/>
      <c r="J68" s="249"/>
      <c r="K68" s="249"/>
      <c r="L68" s="249"/>
      <c r="M68" s="250"/>
      <c r="N68" s="227"/>
      <c r="O68" s="227"/>
      <c r="P68" s="228"/>
      <c r="Q68" s="229"/>
      <c r="R68" s="251"/>
      <c r="S68" s="77"/>
      <c r="T68" s="77"/>
    </row>
    <row r="69" spans="1:20" ht="16.3" thickBot="1" x14ac:dyDescent="0.4">
      <c r="A69" s="60" t="str">
        <f>IF(F69&lt;&gt;"",1+MAX($A$6:A68),"")</f>
        <v/>
      </c>
      <c r="B69" s="40"/>
      <c r="C69" s="12"/>
      <c r="D69" s="61"/>
      <c r="E69" s="38" t="s">
        <v>69</v>
      </c>
      <c r="F69" s="111"/>
      <c r="G69" s="118"/>
      <c r="H69" s="119"/>
      <c r="I69" s="114"/>
      <c r="J69" s="252"/>
      <c r="K69" s="252"/>
      <c r="L69" s="252"/>
      <c r="M69" s="231">
        <f>SUM(M58:M68)</f>
        <v>1969.5527500000003</v>
      </c>
      <c r="N69" s="231">
        <f>SUM(N58:N68)</f>
        <v>3015.5692600000002</v>
      </c>
      <c r="O69" s="231">
        <f>SUM(O58:O68)</f>
        <v>0</v>
      </c>
      <c r="P69" s="232"/>
      <c r="Q69" s="233"/>
      <c r="R69" s="234">
        <f>SUM(Q58:Q68)</f>
        <v>4985.12201</v>
      </c>
      <c r="S69" s="77"/>
      <c r="T69" s="77"/>
    </row>
    <row r="70" spans="1:20" ht="16.3" thickBot="1" x14ac:dyDescent="0.4">
      <c r="A70" s="60" t="str">
        <f>IF(F70&lt;&gt;"",1+MAX($A$6:A69),"")</f>
        <v/>
      </c>
      <c r="B70" s="40"/>
      <c r="C70" s="12"/>
      <c r="D70" s="70"/>
      <c r="E70" s="71"/>
      <c r="F70" s="253"/>
      <c r="G70" s="112"/>
      <c r="H70" s="113"/>
      <c r="I70" s="254"/>
      <c r="J70" s="255"/>
      <c r="K70" s="255"/>
      <c r="L70" s="255"/>
      <c r="M70" s="256"/>
      <c r="N70" s="257"/>
      <c r="O70" s="257"/>
      <c r="P70" s="110"/>
      <c r="Q70" s="258"/>
      <c r="R70" s="189"/>
      <c r="S70" s="77"/>
      <c r="T70" s="77"/>
    </row>
    <row r="71" spans="1:20" ht="16.3" thickBot="1" x14ac:dyDescent="0.4">
      <c r="A71" s="60" t="str">
        <f>IF(F71&lt;&gt;"",1+MAX($A$6:A70),"")</f>
        <v/>
      </c>
      <c r="B71" s="40"/>
      <c r="C71" s="80"/>
      <c r="D71" s="81"/>
      <c r="E71" s="82" t="s">
        <v>70</v>
      </c>
      <c r="F71" s="240"/>
      <c r="G71" s="241"/>
      <c r="H71" s="119"/>
      <c r="I71" s="114"/>
      <c r="J71" s="242"/>
      <c r="K71" s="242"/>
      <c r="L71" s="242"/>
      <c r="M71" s="243"/>
      <c r="N71" s="244"/>
      <c r="O71" s="244"/>
      <c r="P71" s="245"/>
      <c r="Q71" s="233"/>
      <c r="R71" s="246"/>
    </row>
    <row r="72" spans="1:20" ht="16.3" thickBot="1" x14ac:dyDescent="0.4">
      <c r="A72" s="60" t="str">
        <f>IF(F72&lt;&gt;"",1+MAX($A$6:A71),"")</f>
        <v/>
      </c>
      <c r="B72" s="40"/>
      <c r="C72" s="106"/>
      <c r="D72" s="325"/>
      <c r="E72" s="326" t="s">
        <v>160</v>
      </c>
      <c r="F72" s="241"/>
      <c r="G72" s="119"/>
      <c r="H72" s="119"/>
      <c r="I72" s="114"/>
      <c r="J72" s="242"/>
      <c r="K72" s="242"/>
      <c r="L72" s="242"/>
      <c r="M72" s="243"/>
      <c r="N72" s="244"/>
      <c r="O72" s="244"/>
      <c r="P72" s="245"/>
      <c r="Q72" s="233"/>
      <c r="R72" s="246"/>
    </row>
    <row r="73" spans="1:20" x14ac:dyDescent="0.35">
      <c r="A73" s="60">
        <f>IF(F73&lt;&gt;"",1+MAX($A$6:A72),"")</f>
        <v>33</v>
      </c>
      <c r="B73" s="40" t="s">
        <v>138</v>
      </c>
      <c r="C73" s="106"/>
      <c r="D73" s="87"/>
      <c r="E73" s="37" t="s">
        <v>307</v>
      </c>
      <c r="F73" s="247">
        <v>396.3</v>
      </c>
      <c r="G73" s="112">
        <v>0.1</v>
      </c>
      <c r="H73" s="113">
        <f t="shared" ref="H73" si="13">F73*(1+G73)</f>
        <v>435.93000000000006</v>
      </c>
      <c r="I73" s="114" t="s">
        <v>12</v>
      </c>
      <c r="J73" s="398">
        <v>3.7399999999999998</v>
      </c>
      <c r="K73" s="356">
        <v>4.12</v>
      </c>
      <c r="L73" s="248">
        <v>0</v>
      </c>
      <c r="M73" s="115">
        <f>+H73*J73</f>
        <v>1630.3782000000001</v>
      </c>
      <c r="N73" s="116">
        <f>K73*H73</f>
        <v>1796.0316000000003</v>
      </c>
      <c r="O73" s="116">
        <f>L73*H73</f>
        <v>0</v>
      </c>
      <c r="P73" s="188">
        <f>+J73+K73+L73</f>
        <v>7.8599999999999994</v>
      </c>
      <c r="Q73" s="117">
        <f>+H73*P73</f>
        <v>3426.4098000000004</v>
      </c>
      <c r="R73" s="202"/>
    </row>
    <row r="74" spans="1:20" ht="16.3" thickBot="1" x14ac:dyDescent="0.4">
      <c r="A74" s="60" t="str">
        <f>IF(F74&lt;&gt;"",1+MAX($A$6:A73),"")</f>
        <v/>
      </c>
      <c r="B74" s="40"/>
      <c r="C74" s="106"/>
      <c r="D74" s="87"/>
      <c r="E74" s="37"/>
      <c r="F74" s="247"/>
      <c r="G74" s="112"/>
      <c r="H74" s="113"/>
      <c r="I74" s="114"/>
      <c r="J74" s="399"/>
      <c r="K74" s="114"/>
      <c r="L74" s="248"/>
      <c r="M74" s="115"/>
      <c r="N74" s="116"/>
      <c r="O74" s="116"/>
      <c r="P74" s="188"/>
      <c r="Q74" s="117"/>
      <c r="R74" s="202"/>
    </row>
    <row r="75" spans="1:20" ht="16.3" thickBot="1" x14ac:dyDescent="0.4">
      <c r="A75" s="60" t="str">
        <f>IF(F75&lt;&gt;"",1+MAX($A$6:A74),"")</f>
        <v/>
      </c>
      <c r="B75" s="40"/>
      <c r="C75" s="106"/>
      <c r="D75" s="325"/>
      <c r="E75" s="326" t="s">
        <v>159</v>
      </c>
      <c r="F75" s="241"/>
      <c r="G75" s="119"/>
      <c r="H75" s="119"/>
      <c r="I75" s="114"/>
      <c r="J75" s="242"/>
      <c r="K75" s="242"/>
      <c r="L75" s="242"/>
      <c r="M75" s="243"/>
      <c r="N75" s="244"/>
      <c r="O75" s="244"/>
      <c r="P75" s="245"/>
      <c r="Q75" s="233"/>
      <c r="R75" s="246"/>
    </row>
    <row r="76" spans="1:20" ht="31.75" x14ac:dyDescent="0.35">
      <c r="A76" s="60">
        <f>IF(F76&lt;&gt;"",1+MAX($A$6:A75),"")</f>
        <v>34</v>
      </c>
      <c r="B76" s="40" t="s">
        <v>317</v>
      </c>
      <c r="C76" s="106" t="s">
        <v>326</v>
      </c>
      <c r="D76" s="87"/>
      <c r="E76" s="37" t="s">
        <v>361</v>
      </c>
      <c r="F76" s="247">
        <v>8.6</v>
      </c>
      <c r="G76" s="112">
        <v>0.1</v>
      </c>
      <c r="H76" s="113">
        <f t="shared" ref="H76:H90" si="14">F76*(1+G76)</f>
        <v>9.4600000000000009</v>
      </c>
      <c r="I76" s="114" t="s">
        <v>13</v>
      </c>
      <c r="J76" s="398">
        <v>59.669999999999995</v>
      </c>
      <c r="K76" s="356">
        <v>91.35</v>
      </c>
      <c r="L76" s="248">
        <v>0</v>
      </c>
      <c r="M76" s="115">
        <f t="shared" ref="M76:M98" si="15">+H76*J76</f>
        <v>564.47820000000002</v>
      </c>
      <c r="N76" s="116">
        <f t="shared" ref="N76:N98" si="16">K76*H76</f>
        <v>864.17100000000005</v>
      </c>
      <c r="O76" s="116">
        <f t="shared" ref="O76:O98" si="17">L76*H76</f>
        <v>0</v>
      </c>
      <c r="P76" s="188">
        <f t="shared" ref="P76:P98" si="18">+J76+K76+L76</f>
        <v>151.01999999999998</v>
      </c>
      <c r="Q76" s="117">
        <f t="shared" ref="Q76:Q98" si="19">+H76*P76</f>
        <v>1428.6492000000001</v>
      </c>
      <c r="R76" s="202"/>
    </row>
    <row r="77" spans="1:20" ht="31.75" x14ac:dyDescent="0.35">
      <c r="A77" s="60">
        <f>IF(F77&lt;&gt;"",1+MAX($A$6:A76),"")</f>
        <v>35</v>
      </c>
      <c r="B77" s="40" t="s">
        <v>315</v>
      </c>
      <c r="C77" s="106" t="s">
        <v>316</v>
      </c>
      <c r="D77" s="87"/>
      <c r="E77" s="37" t="s">
        <v>363</v>
      </c>
      <c r="F77" s="247">
        <v>3.22</v>
      </c>
      <c r="G77" s="112">
        <v>0</v>
      </c>
      <c r="H77" s="113">
        <f t="shared" si="14"/>
        <v>3.22</v>
      </c>
      <c r="I77" s="114" t="s">
        <v>13</v>
      </c>
      <c r="J77" s="398">
        <v>63</v>
      </c>
      <c r="K77" s="356">
        <v>95.14</v>
      </c>
      <c r="L77" s="248">
        <v>0</v>
      </c>
      <c r="M77" s="115">
        <f t="shared" si="15"/>
        <v>202.86</v>
      </c>
      <c r="N77" s="116">
        <f t="shared" si="16"/>
        <v>306.35079999999999</v>
      </c>
      <c r="O77" s="116">
        <f t="shared" si="17"/>
        <v>0</v>
      </c>
      <c r="P77" s="188">
        <f t="shared" si="18"/>
        <v>158.13999999999999</v>
      </c>
      <c r="Q77" s="117">
        <f t="shared" si="19"/>
        <v>509.21080000000001</v>
      </c>
      <c r="R77" s="202"/>
    </row>
    <row r="78" spans="1:20" x14ac:dyDescent="0.35">
      <c r="A78" s="60">
        <f>IF(F78&lt;&gt;"",1+MAX($A$6:A77),"")</f>
        <v>36</v>
      </c>
      <c r="B78" s="40" t="s">
        <v>315</v>
      </c>
      <c r="C78" s="106" t="s">
        <v>328</v>
      </c>
      <c r="D78" s="87"/>
      <c r="E78" s="37" t="s">
        <v>362</v>
      </c>
      <c r="F78" s="247">
        <v>3.1</v>
      </c>
      <c r="G78" s="112">
        <v>0.1</v>
      </c>
      <c r="H78" s="113">
        <f t="shared" si="14"/>
        <v>3.4100000000000006</v>
      </c>
      <c r="I78" s="114" t="s">
        <v>13</v>
      </c>
      <c r="J78" s="398">
        <v>101.65</v>
      </c>
      <c r="K78" s="356">
        <v>155.63999999999999</v>
      </c>
      <c r="L78" s="248">
        <v>0</v>
      </c>
      <c r="M78" s="115">
        <f t="shared" si="15"/>
        <v>346.62650000000008</v>
      </c>
      <c r="N78" s="116">
        <f t="shared" si="16"/>
        <v>530.7324000000001</v>
      </c>
      <c r="O78" s="116">
        <f t="shared" si="17"/>
        <v>0</v>
      </c>
      <c r="P78" s="188">
        <f t="shared" si="18"/>
        <v>257.28999999999996</v>
      </c>
      <c r="Q78" s="117">
        <f t="shared" si="19"/>
        <v>877.35890000000006</v>
      </c>
      <c r="R78" s="202"/>
    </row>
    <row r="79" spans="1:20" x14ac:dyDescent="0.35">
      <c r="A79" s="60">
        <f>IF(F79&lt;&gt;"",1+MAX($A$6:A78),"")</f>
        <v>37</v>
      </c>
      <c r="B79" s="40" t="s">
        <v>171</v>
      </c>
      <c r="C79" s="106" t="s">
        <v>331</v>
      </c>
      <c r="D79" s="87"/>
      <c r="E79" s="37" t="s">
        <v>254</v>
      </c>
      <c r="F79" s="247">
        <v>6.26</v>
      </c>
      <c r="G79" s="112">
        <v>0.1</v>
      </c>
      <c r="H79" s="113">
        <f t="shared" si="14"/>
        <v>6.8860000000000001</v>
      </c>
      <c r="I79" s="114" t="s">
        <v>13</v>
      </c>
      <c r="J79" s="398">
        <v>88.76</v>
      </c>
      <c r="K79" s="356">
        <v>135.9</v>
      </c>
      <c r="L79" s="248">
        <v>0</v>
      </c>
      <c r="M79" s="115">
        <f t="shared" si="15"/>
        <v>611.20136000000002</v>
      </c>
      <c r="N79" s="116">
        <f t="shared" si="16"/>
        <v>935.80740000000003</v>
      </c>
      <c r="O79" s="116">
        <f t="shared" si="17"/>
        <v>0</v>
      </c>
      <c r="P79" s="188">
        <f t="shared" si="18"/>
        <v>224.66000000000003</v>
      </c>
      <c r="Q79" s="117">
        <f t="shared" si="19"/>
        <v>1547.0087600000002</v>
      </c>
      <c r="R79" s="202"/>
    </row>
    <row r="80" spans="1:20" ht="47.6" x14ac:dyDescent="0.35">
      <c r="A80" s="60">
        <f>IF(F80&lt;&gt;"",1+MAX($A$6:A79),"")</f>
        <v>38</v>
      </c>
      <c r="B80" s="40" t="s">
        <v>136</v>
      </c>
      <c r="C80" s="106" t="s">
        <v>334</v>
      </c>
      <c r="D80" s="87"/>
      <c r="E80" s="37" t="s">
        <v>255</v>
      </c>
      <c r="F80" s="247">
        <v>15.51</v>
      </c>
      <c r="G80" s="112">
        <v>0.1</v>
      </c>
      <c r="H80" s="113">
        <f t="shared" si="14"/>
        <v>17.061</v>
      </c>
      <c r="I80" s="114" t="s">
        <v>13</v>
      </c>
      <c r="J80" s="398">
        <v>136.5</v>
      </c>
      <c r="K80" s="356">
        <v>209</v>
      </c>
      <c r="L80" s="248">
        <v>0</v>
      </c>
      <c r="M80" s="115">
        <f t="shared" si="15"/>
        <v>2328.8265000000001</v>
      </c>
      <c r="N80" s="116">
        <f t="shared" si="16"/>
        <v>3565.7489999999998</v>
      </c>
      <c r="O80" s="116">
        <f t="shared" si="17"/>
        <v>0</v>
      </c>
      <c r="P80" s="188">
        <f t="shared" si="18"/>
        <v>345.5</v>
      </c>
      <c r="Q80" s="117">
        <f t="shared" si="19"/>
        <v>5894.5754999999999</v>
      </c>
      <c r="R80" s="202"/>
    </row>
    <row r="81" spans="1:18" x14ac:dyDescent="0.35">
      <c r="A81" s="60">
        <f>IF(F81&lt;&gt;"",1+MAX($A$6:A80),"")</f>
        <v>39</v>
      </c>
      <c r="B81" s="40" t="s">
        <v>317</v>
      </c>
      <c r="C81" s="106" t="s">
        <v>318</v>
      </c>
      <c r="D81" s="87"/>
      <c r="E81" s="37" t="s">
        <v>256</v>
      </c>
      <c r="F81" s="247">
        <v>2.98</v>
      </c>
      <c r="G81" s="112">
        <v>0.1</v>
      </c>
      <c r="H81" s="113">
        <f t="shared" si="14"/>
        <v>3.278</v>
      </c>
      <c r="I81" s="114" t="s">
        <v>13</v>
      </c>
      <c r="J81" s="398">
        <v>73.350000000000009</v>
      </c>
      <c r="K81" s="356">
        <v>112.3</v>
      </c>
      <c r="L81" s="248">
        <v>0</v>
      </c>
      <c r="M81" s="115">
        <f t="shared" si="15"/>
        <v>240.44130000000004</v>
      </c>
      <c r="N81" s="116">
        <f t="shared" si="16"/>
        <v>368.11939999999998</v>
      </c>
      <c r="O81" s="116">
        <f t="shared" si="17"/>
        <v>0</v>
      </c>
      <c r="P81" s="188">
        <f t="shared" si="18"/>
        <v>185.65</v>
      </c>
      <c r="Q81" s="117">
        <f t="shared" si="19"/>
        <v>608.5607</v>
      </c>
      <c r="R81" s="202"/>
    </row>
    <row r="82" spans="1:18" x14ac:dyDescent="0.35">
      <c r="A82" s="60">
        <f>IF(F82&lt;&gt;"",1+MAX($A$6:A81),"")</f>
        <v>40</v>
      </c>
      <c r="B82" s="40" t="s">
        <v>315</v>
      </c>
      <c r="C82" s="106" t="s">
        <v>333</v>
      </c>
      <c r="D82" s="87"/>
      <c r="E82" s="37" t="s">
        <v>257</v>
      </c>
      <c r="F82" s="247">
        <v>3.22</v>
      </c>
      <c r="G82" s="112">
        <v>0.1</v>
      </c>
      <c r="H82" s="113">
        <f t="shared" si="14"/>
        <v>3.5420000000000007</v>
      </c>
      <c r="I82" s="114" t="s">
        <v>13</v>
      </c>
      <c r="J82" s="398">
        <v>63.519999999999996</v>
      </c>
      <c r="K82" s="356">
        <v>97.25</v>
      </c>
      <c r="L82" s="248">
        <v>0</v>
      </c>
      <c r="M82" s="115">
        <f t="shared" si="15"/>
        <v>224.98784000000003</v>
      </c>
      <c r="N82" s="116">
        <f t="shared" si="16"/>
        <v>344.45950000000005</v>
      </c>
      <c r="O82" s="116">
        <f t="shared" si="17"/>
        <v>0</v>
      </c>
      <c r="P82" s="188">
        <f t="shared" si="18"/>
        <v>160.76999999999998</v>
      </c>
      <c r="Q82" s="117">
        <f t="shared" si="19"/>
        <v>569.44734000000005</v>
      </c>
      <c r="R82" s="202"/>
    </row>
    <row r="83" spans="1:18" x14ac:dyDescent="0.35">
      <c r="A83" s="60">
        <f>IF(F83&lt;&gt;"",1+MAX($A$6:A82),"")</f>
        <v>41</v>
      </c>
      <c r="B83" s="40" t="s">
        <v>315</v>
      </c>
      <c r="C83" s="106" t="s">
        <v>324</v>
      </c>
      <c r="D83" s="87"/>
      <c r="E83" s="37" t="s">
        <v>258</v>
      </c>
      <c r="F83" s="247">
        <v>5.14</v>
      </c>
      <c r="G83" s="112">
        <v>0</v>
      </c>
      <c r="H83" s="113">
        <f t="shared" si="14"/>
        <v>5.14</v>
      </c>
      <c r="I83" s="114" t="s">
        <v>13</v>
      </c>
      <c r="J83" s="398">
        <v>56.37</v>
      </c>
      <c r="K83" s="356">
        <v>86.3</v>
      </c>
      <c r="L83" s="248">
        <v>0</v>
      </c>
      <c r="M83" s="115">
        <f t="shared" si="15"/>
        <v>289.74179999999996</v>
      </c>
      <c r="N83" s="116">
        <f t="shared" si="16"/>
        <v>443.58199999999994</v>
      </c>
      <c r="O83" s="116">
        <f t="shared" si="17"/>
        <v>0</v>
      </c>
      <c r="P83" s="188">
        <f t="shared" si="18"/>
        <v>142.66999999999999</v>
      </c>
      <c r="Q83" s="117">
        <f t="shared" si="19"/>
        <v>733.32379999999989</v>
      </c>
      <c r="R83" s="202"/>
    </row>
    <row r="84" spans="1:18" x14ac:dyDescent="0.35">
      <c r="A84" s="60">
        <f>IF(F84&lt;&gt;"",1+MAX($A$6:A83),"")</f>
        <v>42</v>
      </c>
      <c r="B84" s="40" t="s">
        <v>315</v>
      </c>
      <c r="C84" s="106" t="s">
        <v>327</v>
      </c>
      <c r="D84" s="87"/>
      <c r="E84" s="37" t="s">
        <v>259</v>
      </c>
      <c r="F84" s="247">
        <v>5.15</v>
      </c>
      <c r="G84" s="112">
        <v>0.1</v>
      </c>
      <c r="H84" s="113">
        <f t="shared" si="14"/>
        <v>5.6650000000000009</v>
      </c>
      <c r="I84" s="114" t="s">
        <v>13</v>
      </c>
      <c r="J84" s="398">
        <v>73.350000000000009</v>
      </c>
      <c r="K84" s="356">
        <v>112.3</v>
      </c>
      <c r="L84" s="248">
        <v>0</v>
      </c>
      <c r="M84" s="115">
        <f t="shared" si="15"/>
        <v>415.52775000000014</v>
      </c>
      <c r="N84" s="116">
        <f t="shared" si="16"/>
        <v>636.17950000000008</v>
      </c>
      <c r="O84" s="116">
        <f t="shared" si="17"/>
        <v>0</v>
      </c>
      <c r="P84" s="188">
        <f t="shared" si="18"/>
        <v>185.65</v>
      </c>
      <c r="Q84" s="117">
        <f t="shared" si="19"/>
        <v>1051.7072500000002</v>
      </c>
      <c r="R84" s="202"/>
    </row>
    <row r="85" spans="1:18" x14ac:dyDescent="0.35">
      <c r="A85" s="60">
        <f>IF(F85&lt;&gt;"",1+MAX($A$6:A84),"")</f>
        <v>43</v>
      </c>
      <c r="B85" s="40" t="s">
        <v>136</v>
      </c>
      <c r="C85" s="106" t="s">
        <v>332</v>
      </c>
      <c r="D85" s="87"/>
      <c r="E85" s="37" t="s">
        <v>260</v>
      </c>
      <c r="F85" s="247">
        <v>23.74</v>
      </c>
      <c r="G85" s="112">
        <v>0</v>
      </c>
      <c r="H85" s="113">
        <f t="shared" si="14"/>
        <v>23.74</v>
      </c>
      <c r="I85" s="114" t="s">
        <v>13</v>
      </c>
      <c r="J85" s="398">
        <v>50.39</v>
      </c>
      <c r="K85" s="356">
        <v>77.14</v>
      </c>
      <c r="L85" s="248">
        <v>0</v>
      </c>
      <c r="M85" s="115">
        <f t="shared" si="15"/>
        <v>1196.2585999999999</v>
      </c>
      <c r="N85" s="116">
        <f t="shared" si="16"/>
        <v>1831.3036</v>
      </c>
      <c r="O85" s="116">
        <f t="shared" si="17"/>
        <v>0</v>
      </c>
      <c r="P85" s="188">
        <f t="shared" si="18"/>
        <v>127.53</v>
      </c>
      <c r="Q85" s="117">
        <f t="shared" si="19"/>
        <v>3027.5621999999998</v>
      </c>
      <c r="R85" s="202"/>
    </row>
    <row r="86" spans="1:18" x14ac:dyDescent="0.35">
      <c r="A86" s="60">
        <f>IF(F86&lt;&gt;"",1+MAX($A$6:A85),"")</f>
        <v>44</v>
      </c>
      <c r="B86" s="40" t="s">
        <v>43</v>
      </c>
      <c r="C86" s="106" t="s">
        <v>156</v>
      </c>
      <c r="D86" s="87"/>
      <c r="E86" s="37" t="s">
        <v>261</v>
      </c>
      <c r="F86" s="247">
        <v>24.45</v>
      </c>
      <c r="G86" s="112">
        <v>0.1</v>
      </c>
      <c r="H86" s="113">
        <f t="shared" si="14"/>
        <v>26.895000000000003</v>
      </c>
      <c r="I86" s="114" t="s">
        <v>13</v>
      </c>
      <c r="J86" s="398">
        <v>84.61</v>
      </c>
      <c r="K86" s="356">
        <v>129.54</v>
      </c>
      <c r="L86" s="248">
        <v>0</v>
      </c>
      <c r="M86" s="115">
        <f t="shared" si="15"/>
        <v>2275.5859500000001</v>
      </c>
      <c r="N86" s="116">
        <f t="shared" si="16"/>
        <v>3483.9783000000002</v>
      </c>
      <c r="O86" s="116">
        <f t="shared" si="17"/>
        <v>0</v>
      </c>
      <c r="P86" s="188">
        <f t="shared" si="18"/>
        <v>214.14999999999998</v>
      </c>
      <c r="Q86" s="117">
        <f t="shared" si="19"/>
        <v>5759.5642500000004</v>
      </c>
      <c r="R86" s="202"/>
    </row>
    <row r="87" spans="1:18" x14ac:dyDescent="0.35">
      <c r="A87" s="60">
        <f>IF(F87&lt;&gt;"",1+MAX($A$6:A86),"")</f>
        <v>45</v>
      </c>
      <c r="B87" s="40" t="s">
        <v>138</v>
      </c>
      <c r="C87" s="106" t="s">
        <v>313</v>
      </c>
      <c r="D87" s="87"/>
      <c r="E87" s="37" t="s">
        <v>262</v>
      </c>
      <c r="F87" s="247">
        <v>14.76</v>
      </c>
      <c r="G87" s="112">
        <v>0.1</v>
      </c>
      <c r="H87" s="113">
        <f t="shared" si="14"/>
        <v>16.236000000000001</v>
      </c>
      <c r="I87" s="114" t="s">
        <v>13</v>
      </c>
      <c r="J87" s="398">
        <v>89.910000000000011</v>
      </c>
      <c r="K87" s="356">
        <v>137.66</v>
      </c>
      <c r="L87" s="248">
        <v>0</v>
      </c>
      <c r="M87" s="115">
        <f t="shared" si="15"/>
        <v>1459.7787600000001</v>
      </c>
      <c r="N87" s="116">
        <f t="shared" si="16"/>
        <v>2235.0477599999999</v>
      </c>
      <c r="O87" s="116">
        <f t="shared" si="17"/>
        <v>0</v>
      </c>
      <c r="P87" s="188">
        <f t="shared" si="18"/>
        <v>227.57</v>
      </c>
      <c r="Q87" s="117">
        <f t="shared" si="19"/>
        <v>3694.8265200000001</v>
      </c>
      <c r="R87" s="202"/>
    </row>
    <row r="88" spans="1:18" x14ac:dyDescent="0.35">
      <c r="A88" s="60">
        <f>IF(F88&lt;&gt;"",1+MAX($A$6:A87),"")</f>
        <v>46</v>
      </c>
      <c r="B88" s="40" t="s">
        <v>315</v>
      </c>
      <c r="C88" s="106" t="s">
        <v>325</v>
      </c>
      <c r="D88" s="87"/>
      <c r="E88" s="37" t="s">
        <v>263</v>
      </c>
      <c r="F88" s="247">
        <v>3.73</v>
      </c>
      <c r="G88" s="112">
        <v>0.1</v>
      </c>
      <c r="H88" s="113">
        <f t="shared" si="14"/>
        <v>4.1030000000000006</v>
      </c>
      <c r="I88" s="114" t="s">
        <v>13</v>
      </c>
      <c r="J88" s="398">
        <v>86.37</v>
      </c>
      <c r="K88" s="356">
        <v>132.24</v>
      </c>
      <c r="L88" s="248">
        <v>0</v>
      </c>
      <c r="M88" s="115">
        <f t="shared" si="15"/>
        <v>354.3761100000001</v>
      </c>
      <c r="N88" s="116">
        <f t="shared" si="16"/>
        <v>542.58072000000016</v>
      </c>
      <c r="O88" s="116">
        <f t="shared" si="17"/>
        <v>0</v>
      </c>
      <c r="P88" s="188">
        <f t="shared" si="18"/>
        <v>218.61</v>
      </c>
      <c r="Q88" s="117">
        <f t="shared" si="19"/>
        <v>896.9568300000002</v>
      </c>
      <c r="R88" s="202"/>
    </row>
    <row r="89" spans="1:18" x14ac:dyDescent="0.35">
      <c r="A89" s="60">
        <f>IF(F89&lt;&gt;"",1+MAX($A$6:A88),"")</f>
        <v>47</v>
      </c>
      <c r="B89" s="40" t="s">
        <v>138</v>
      </c>
      <c r="C89" s="106" t="s">
        <v>158</v>
      </c>
      <c r="D89" s="87"/>
      <c r="E89" s="37" t="s">
        <v>264</v>
      </c>
      <c r="F89" s="247">
        <v>4.88</v>
      </c>
      <c r="G89" s="112">
        <v>0.1</v>
      </c>
      <c r="H89" s="113">
        <f t="shared" si="14"/>
        <v>5.3680000000000003</v>
      </c>
      <c r="I89" s="114" t="s">
        <v>13</v>
      </c>
      <c r="J89" s="398">
        <v>77.2</v>
      </c>
      <c r="K89" s="356">
        <v>118.2</v>
      </c>
      <c r="L89" s="248">
        <v>0</v>
      </c>
      <c r="M89" s="115">
        <f t="shared" si="15"/>
        <v>414.40960000000007</v>
      </c>
      <c r="N89" s="116">
        <f t="shared" si="16"/>
        <v>634.49760000000003</v>
      </c>
      <c r="O89" s="116">
        <f t="shared" si="17"/>
        <v>0</v>
      </c>
      <c r="P89" s="188">
        <f t="shared" si="18"/>
        <v>195.4</v>
      </c>
      <c r="Q89" s="117">
        <f t="shared" si="19"/>
        <v>1048.9072000000001</v>
      </c>
      <c r="R89" s="202"/>
    </row>
    <row r="90" spans="1:18" x14ac:dyDescent="0.35">
      <c r="A90" s="60">
        <f>IF(F90&lt;&gt;"",1+MAX($A$6:A89),"")</f>
        <v>48</v>
      </c>
      <c r="B90" s="40" t="s">
        <v>315</v>
      </c>
      <c r="C90" s="106" t="s">
        <v>329</v>
      </c>
      <c r="D90" s="87"/>
      <c r="E90" s="37" t="s">
        <v>265</v>
      </c>
      <c r="F90" s="247">
        <v>8.92</v>
      </c>
      <c r="G90" s="112">
        <v>0.1</v>
      </c>
      <c r="H90" s="113">
        <f t="shared" si="14"/>
        <v>9.8120000000000012</v>
      </c>
      <c r="I90" s="114" t="s">
        <v>13</v>
      </c>
      <c r="J90" s="398">
        <v>71.13000000000001</v>
      </c>
      <c r="K90" s="356">
        <v>108.9</v>
      </c>
      <c r="L90" s="248">
        <v>0</v>
      </c>
      <c r="M90" s="115">
        <f t="shared" si="15"/>
        <v>697.9275600000002</v>
      </c>
      <c r="N90" s="116">
        <f t="shared" si="16"/>
        <v>1068.5268000000001</v>
      </c>
      <c r="O90" s="116">
        <f t="shared" si="17"/>
        <v>0</v>
      </c>
      <c r="P90" s="188">
        <f t="shared" si="18"/>
        <v>180.03000000000003</v>
      </c>
      <c r="Q90" s="117">
        <f t="shared" si="19"/>
        <v>1766.4543600000004</v>
      </c>
      <c r="R90" s="202"/>
    </row>
    <row r="91" spans="1:18" x14ac:dyDescent="0.35">
      <c r="A91" s="60">
        <f>IF(F91&lt;&gt;"",1+MAX($A$6:A90),"")</f>
        <v>49</v>
      </c>
      <c r="B91" s="40" t="s">
        <v>315</v>
      </c>
      <c r="C91" s="106" t="s">
        <v>330</v>
      </c>
      <c r="D91" s="87"/>
      <c r="E91" s="37" t="s">
        <v>266</v>
      </c>
      <c r="F91" s="247">
        <v>1.95</v>
      </c>
      <c r="G91" s="112">
        <v>0.1</v>
      </c>
      <c r="H91" s="113">
        <f t="shared" ref="H91:H98" si="20">F91*(1+G91)</f>
        <v>2.145</v>
      </c>
      <c r="I91" s="114" t="s">
        <v>13</v>
      </c>
      <c r="J91" s="398">
        <v>55.519999999999996</v>
      </c>
      <c r="K91" s="356">
        <v>85</v>
      </c>
      <c r="L91" s="248">
        <v>0</v>
      </c>
      <c r="M91" s="115">
        <f t="shared" si="15"/>
        <v>119.09039999999999</v>
      </c>
      <c r="N91" s="116">
        <f t="shared" si="16"/>
        <v>182.32499999999999</v>
      </c>
      <c r="O91" s="116">
        <f t="shared" si="17"/>
        <v>0</v>
      </c>
      <c r="P91" s="188">
        <f t="shared" si="18"/>
        <v>140.51999999999998</v>
      </c>
      <c r="Q91" s="117">
        <f t="shared" si="19"/>
        <v>301.41539999999998</v>
      </c>
      <c r="R91" s="202"/>
    </row>
    <row r="92" spans="1:18" x14ac:dyDescent="0.35">
      <c r="A92" s="60">
        <f>IF(F92&lt;&gt;"",1+MAX($A$6:A91),"")</f>
        <v>50</v>
      </c>
      <c r="B92" s="40" t="s">
        <v>43</v>
      </c>
      <c r="C92" s="106" t="s">
        <v>312</v>
      </c>
      <c r="D92" s="87"/>
      <c r="E92" s="37" t="s">
        <v>267</v>
      </c>
      <c r="F92" s="247">
        <v>6.27</v>
      </c>
      <c r="G92" s="112">
        <v>0</v>
      </c>
      <c r="H92" s="113">
        <f t="shared" si="20"/>
        <v>6.27</v>
      </c>
      <c r="I92" s="114" t="s">
        <v>13</v>
      </c>
      <c r="J92" s="398">
        <v>122.92</v>
      </c>
      <c r="K92" s="356">
        <v>188.21</v>
      </c>
      <c r="L92" s="248">
        <v>0</v>
      </c>
      <c r="M92" s="115">
        <f t="shared" si="15"/>
        <v>770.70839999999998</v>
      </c>
      <c r="N92" s="116">
        <f t="shared" si="16"/>
        <v>1180.0767000000001</v>
      </c>
      <c r="O92" s="116">
        <f t="shared" si="17"/>
        <v>0</v>
      </c>
      <c r="P92" s="188">
        <f t="shared" si="18"/>
        <v>311.13</v>
      </c>
      <c r="Q92" s="117">
        <f t="shared" si="19"/>
        <v>1950.7850999999998</v>
      </c>
      <c r="R92" s="202"/>
    </row>
    <row r="93" spans="1:18" x14ac:dyDescent="0.35">
      <c r="A93" s="60">
        <f>IF(F93&lt;&gt;"",1+MAX($A$6:A92),"")</f>
        <v>51</v>
      </c>
      <c r="B93" s="40" t="s">
        <v>136</v>
      </c>
      <c r="C93" s="106" t="s">
        <v>323</v>
      </c>
      <c r="D93" s="87"/>
      <c r="E93" s="37" t="s">
        <v>268</v>
      </c>
      <c r="F93" s="247">
        <v>7.09</v>
      </c>
      <c r="G93" s="112">
        <v>0.1</v>
      </c>
      <c r="H93" s="113">
        <f t="shared" si="20"/>
        <v>7.7990000000000004</v>
      </c>
      <c r="I93" s="114" t="s">
        <v>13</v>
      </c>
      <c r="J93" s="398">
        <v>66.62</v>
      </c>
      <c r="K93" s="356">
        <v>102</v>
      </c>
      <c r="L93" s="248">
        <v>0</v>
      </c>
      <c r="M93" s="115">
        <f t="shared" si="15"/>
        <v>519.56938000000002</v>
      </c>
      <c r="N93" s="116">
        <f t="shared" si="16"/>
        <v>795.49800000000005</v>
      </c>
      <c r="O93" s="116">
        <f t="shared" si="17"/>
        <v>0</v>
      </c>
      <c r="P93" s="188">
        <f t="shared" si="18"/>
        <v>168.62</v>
      </c>
      <c r="Q93" s="117">
        <f t="shared" si="19"/>
        <v>1315.0673800000002</v>
      </c>
      <c r="R93" s="202"/>
    </row>
    <row r="94" spans="1:18" x14ac:dyDescent="0.35">
      <c r="A94" s="60">
        <f>IF(F94&lt;&gt;"",1+MAX($A$6:A93),"")</f>
        <v>52</v>
      </c>
      <c r="B94" s="40" t="s">
        <v>43</v>
      </c>
      <c r="C94" s="106" t="s">
        <v>312</v>
      </c>
      <c r="D94" s="87"/>
      <c r="E94" s="37" t="s">
        <v>269</v>
      </c>
      <c r="F94" s="247">
        <v>39.35</v>
      </c>
      <c r="G94" s="112">
        <v>0.1</v>
      </c>
      <c r="H94" s="113">
        <f t="shared" si="20"/>
        <v>43.285000000000004</v>
      </c>
      <c r="I94" s="114" t="s">
        <v>13</v>
      </c>
      <c r="J94" s="398">
        <v>5.39</v>
      </c>
      <c r="K94" s="356">
        <v>8.24</v>
      </c>
      <c r="L94" s="248">
        <v>0</v>
      </c>
      <c r="M94" s="115">
        <f t="shared" si="15"/>
        <v>233.30615</v>
      </c>
      <c r="N94" s="116">
        <f t="shared" si="16"/>
        <v>356.66840000000002</v>
      </c>
      <c r="O94" s="116">
        <f t="shared" si="17"/>
        <v>0</v>
      </c>
      <c r="P94" s="188">
        <f t="shared" si="18"/>
        <v>13.629999999999999</v>
      </c>
      <c r="Q94" s="117">
        <f t="shared" si="19"/>
        <v>589.97455000000002</v>
      </c>
      <c r="R94" s="202"/>
    </row>
    <row r="95" spans="1:18" x14ac:dyDescent="0.35">
      <c r="A95" s="60">
        <f>IF(F95&lt;&gt;"",1+MAX($A$6:A94),"")</f>
        <v>53</v>
      </c>
      <c r="B95" s="40" t="s">
        <v>43</v>
      </c>
      <c r="C95" s="106"/>
      <c r="D95" s="87"/>
      <c r="E95" s="37" t="s">
        <v>270</v>
      </c>
      <c r="F95" s="247">
        <v>3</v>
      </c>
      <c r="G95" s="112">
        <v>0</v>
      </c>
      <c r="H95" s="113">
        <f t="shared" si="20"/>
        <v>3</v>
      </c>
      <c r="I95" s="114" t="s">
        <v>21</v>
      </c>
      <c r="J95" s="398">
        <v>32.659999999999997</v>
      </c>
      <c r="K95" s="356">
        <v>16.89</v>
      </c>
      <c r="L95" s="248">
        <v>0</v>
      </c>
      <c r="M95" s="115">
        <f t="shared" si="15"/>
        <v>97.97999999999999</v>
      </c>
      <c r="N95" s="116">
        <f t="shared" si="16"/>
        <v>50.67</v>
      </c>
      <c r="O95" s="116">
        <f t="shared" si="17"/>
        <v>0</v>
      </c>
      <c r="P95" s="188">
        <f t="shared" si="18"/>
        <v>49.55</v>
      </c>
      <c r="Q95" s="117">
        <f t="shared" si="19"/>
        <v>148.64999999999998</v>
      </c>
      <c r="R95" s="202"/>
    </row>
    <row r="96" spans="1:18" x14ac:dyDescent="0.35">
      <c r="A96" s="60">
        <f>IF(F96&lt;&gt;"",1+MAX($A$6:A95),"")</f>
        <v>54</v>
      </c>
      <c r="B96" s="40" t="s">
        <v>317</v>
      </c>
      <c r="C96" s="106"/>
      <c r="D96" s="87"/>
      <c r="E96" s="37" t="s">
        <v>271</v>
      </c>
      <c r="F96" s="247">
        <v>1</v>
      </c>
      <c r="G96" s="112">
        <v>0</v>
      </c>
      <c r="H96" s="113">
        <f t="shared" si="20"/>
        <v>1</v>
      </c>
      <c r="I96" s="114" t="s">
        <v>21</v>
      </c>
      <c r="J96" s="398">
        <v>26.130000000000003</v>
      </c>
      <c r="K96" s="356">
        <v>13.68</v>
      </c>
      <c r="L96" s="248">
        <v>0</v>
      </c>
      <c r="M96" s="115">
        <f t="shared" si="15"/>
        <v>26.130000000000003</v>
      </c>
      <c r="N96" s="116">
        <f t="shared" si="16"/>
        <v>13.68</v>
      </c>
      <c r="O96" s="116">
        <f t="shared" si="17"/>
        <v>0</v>
      </c>
      <c r="P96" s="188">
        <f t="shared" si="18"/>
        <v>39.81</v>
      </c>
      <c r="Q96" s="117">
        <f t="shared" si="19"/>
        <v>39.81</v>
      </c>
      <c r="R96" s="202"/>
    </row>
    <row r="97" spans="1:20" x14ac:dyDescent="0.35">
      <c r="A97" s="60">
        <f>IF(F97&lt;&gt;"",1+MAX($A$6:A96),"")</f>
        <v>55</v>
      </c>
      <c r="B97" s="40" t="s">
        <v>138</v>
      </c>
      <c r="C97" s="106"/>
      <c r="D97" s="87"/>
      <c r="E97" s="37" t="s">
        <v>272</v>
      </c>
      <c r="F97" s="247">
        <v>138</v>
      </c>
      <c r="G97" s="112">
        <v>0.1</v>
      </c>
      <c r="H97" s="113">
        <f t="shared" si="20"/>
        <v>151.80000000000001</v>
      </c>
      <c r="I97" s="114" t="s">
        <v>13</v>
      </c>
      <c r="J97" s="398">
        <v>3.36</v>
      </c>
      <c r="K97" s="356">
        <v>1.44</v>
      </c>
      <c r="L97" s="248">
        <v>0</v>
      </c>
      <c r="M97" s="115">
        <f t="shared" si="15"/>
        <v>510.048</v>
      </c>
      <c r="N97" s="116">
        <f t="shared" si="16"/>
        <v>218.59200000000001</v>
      </c>
      <c r="O97" s="116">
        <f t="shared" si="17"/>
        <v>0</v>
      </c>
      <c r="P97" s="188">
        <f t="shared" si="18"/>
        <v>4.8</v>
      </c>
      <c r="Q97" s="117">
        <f t="shared" si="19"/>
        <v>728.64</v>
      </c>
      <c r="R97" s="202"/>
    </row>
    <row r="98" spans="1:20" x14ac:dyDescent="0.35">
      <c r="A98" s="60">
        <f>IF(F98&lt;&gt;"",1+MAX($A$6:A97),"")</f>
        <v>56</v>
      </c>
      <c r="B98" s="40" t="s">
        <v>43</v>
      </c>
      <c r="C98" s="106"/>
      <c r="D98" s="87"/>
      <c r="E98" s="37" t="s">
        <v>273</v>
      </c>
      <c r="F98" s="247">
        <v>15</v>
      </c>
      <c r="G98" s="112">
        <v>0</v>
      </c>
      <c r="H98" s="113">
        <f t="shared" si="20"/>
        <v>15</v>
      </c>
      <c r="I98" s="114" t="s">
        <v>13</v>
      </c>
      <c r="J98" s="398">
        <v>3.36</v>
      </c>
      <c r="K98" s="356">
        <v>1.44</v>
      </c>
      <c r="L98" s="248">
        <v>0</v>
      </c>
      <c r="M98" s="115">
        <f t="shared" si="15"/>
        <v>50.4</v>
      </c>
      <c r="N98" s="116">
        <f t="shared" si="16"/>
        <v>21.599999999999998</v>
      </c>
      <c r="O98" s="116">
        <f t="shared" si="17"/>
        <v>0</v>
      </c>
      <c r="P98" s="188">
        <f t="shared" si="18"/>
        <v>4.8</v>
      </c>
      <c r="Q98" s="117">
        <f t="shared" si="19"/>
        <v>72</v>
      </c>
      <c r="R98" s="202"/>
    </row>
    <row r="99" spans="1:20" ht="16.3" thickBot="1" x14ac:dyDescent="0.4">
      <c r="A99" s="60" t="str">
        <f>IF(F99&lt;&gt;"",1+MAX($A$6:A98),"")</f>
        <v/>
      </c>
      <c r="B99" s="11"/>
      <c r="C99" s="12"/>
      <c r="D99" s="67"/>
      <c r="E99" s="84"/>
      <c r="F99" s="221"/>
      <c r="G99" s="222"/>
      <c r="H99" s="223"/>
      <c r="I99" s="224"/>
      <c r="J99" s="249"/>
      <c r="K99" s="249"/>
      <c r="L99" s="249"/>
      <c r="M99" s="250"/>
      <c r="N99" s="227"/>
      <c r="O99" s="227"/>
      <c r="P99" s="228"/>
      <c r="Q99" s="229"/>
      <c r="R99" s="251"/>
      <c r="S99" s="77"/>
      <c r="T99" s="77"/>
    </row>
    <row r="100" spans="1:20" ht="16.3" thickBot="1" x14ac:dyDescent="0.4">
      <c r="A100" s="60" t="str">
        <f>IF(F100&lt;&gt;"",1+MAX($A$6:A99),"")</f>
        <v/>
      </c>
      <c r="B100" s="40"/>
      <c r="C100" s="12"/>
      <c r="D100" s="61"/>
      <c r="E100" s="38" t="s">
        <v>71</v>
      </c>
      <c r="F100" s="111"/>
      <c r="G100" s="118"/>
      <c r="H100" s="119"/>
      <c r="I100" s="114"/>
      <c r="J100" s="252"/>
      <c r="K100" s="252"/>
      <c r="L100" s="252"/>
      <c r="M100" s="231">
        <f>SUM(M71:M99)</f>
        <v>15580.638360000001</v>
      </c>
      <c r="N100" s="231">
        <f>SUM(N71:N99)</f>
        <v>22406.227480000001</v>
      </c>
      <c r="O100" s="231">
        <f>SUM(O71:O99)</f>
        <v>0</v>
      </c>
      <c r="P100" s="232"/>
      <c r="Q100" s="233"/>
      <c r="R100" s="234">
        <f>SUM(Q71:Q99)</f>
        <v>37986.865839999999</v>
      </c>
      <c r="S100" s="77"/>
      <c r="T100" s="77"/>
    </row>
    <row r="101" spans="1:20" ht="16.3" thickBot="1" x14ac:dyDescent="0.4">
      <c r="A101" s="60" t="str">
        <f>IF(F101&lt;&gt;"",1+MAX($A$6:A100),"")</f>
        <v/>
      </c>
      <c r="B101" s="40"/>
      <c r="C101" s="12"/>
      <c r="D101" s="70"/>
      <c r="E101" s="71"/>
      <c r="F101" s="253"/>
      <c r="G101" s="112"/>
      <c r="H101" s="113"/>
      <c r="I101" s="254"/>
      <c r="J101" s="255"/>
      <c r="K101" s="255"/>
      <c r="L101" s="255"/>
      <c r="M101" s="256"/>
      <c r="N101" s="257"/>
      <c r="O101" s="257"/>
      <c r="P101" s="110"/>
      <c r="Q101" s="258"/>
      <c r="R101" s="189"/>
      <c r="S101" s="77"/>
      <c r="T101" s="77"/>
    </row>
    <row r="102" spans="1:20" s="59" customFormat="1" ht="18.899999999999999" thickBot="1" x14ac:dyDescent="0.4">
      <c r="A102" s="60" t="str">
        <f>IF(F102&lt;&gt;"",1+MAX($A$6:A101),"")</f>
        <v/>
      </c>
      <c r="B102" s="72"/>
      <c r="C102" s="73"/>
      <c r="D102" s="74" t="s">
        <v>72</v>
      </c>
      <c r="E102" s="75" t="s">
        <v>73</v>
      </c>
      <c r="F102" s="213"/>
      <c r="G102" s="214"/>
      <c r="H102" s="214"/>
      <c r="I102" s="214"/>
      <c r="J102" s="215"/>
      <c r="K102" s="215"/>
      <c r="L102" s="215"/>
      <c r="M102" s="216"/>
      <c r="N102" s="217"/>
      <c r="O102" s="217"/>
      <c r="P102" s="215"/>
      <c r="Q102" s="218"/>
      <c r="R102" s="189"/>
    </row>
    <row r="103" spans="1:20" ht="16.3" thickBot="1" x14ac:dyDescent="0.4">
      <c r="A103" s="60" t="str">
        <f>IF(F103&lt;&gt;"",1+MAX($A$6:A102),"")</f>
        <v/>
      </c>
      <c r="B103" s="40"/>
      <c r="C103" s="80"/>
      <c r="D103" s="81"/>
      <c r="E103" s="82" t="s">
        <v>280</v>
      </c>
      <c r="F103" s="240"/>
      <c r="G103" s="241"/>
      <c r="H103" s="119"/>
      <c r="I103" s="114"/>
      <c r="J103" s="242"/>
      <c r="K103" s="242"/>
      <c r="L103" s="242"/>
      <c r="M103" s="243"/>
      <c r="N103" s="244"/>
      <c r="O103" s="244"/>
      <c r="P103" s="245"/>
      <c r="Q103" s="233"/>
      <c r="R103" s="246"/>
    </row>
    <row r="104" spans="1:20" ht="31.75" x14ac:dyDescent="0.35">
      <c r="A104" s="60">
        <f>IF(F104&lt;&gt;"",1+MAX($A$6:A103),"")</f>
        <v>57</v>
      </c>
      <c r="B104" s="40" t="s">
        <v>138</v>
      </c>
      <c r="C104" s="106" t="s">
        <v>46</v>
      </c>
      <c r="D104" s="87"/>
      <c r="E104" s="37" t="s">
        <v>281</v>
      </c>
      <c r="F104" s="247">
        <v>1</v>
      </c>
      <c r="G104" s="112">
        <v>0</v>
      </c>
      <c r="H104" s="113">
        <f>F104*(1+G104)</f>
        <v>1</v>
      </c>
      <c r="I104" s="114" t="s">
        <v>21</v>
      </c>
      <c r="J104" s="398">
        <v>575.02</v>
      </c>
      <c r="K104" s="356">
        <v>770.38499999999988</v>
      </c>
      <c r="L104" s="248">
        <v>0</v>
      </c>
      <c r="M104" s="115">
        <f>+H104*J104</f>
        <v>575.02</v>
      </c>
      <c r="N104" s="116">
        <f>K104*H104</f>
        <v>770.38499999999988</v>
      </c>
      <c r="O104" s="116">
        <f>L104*H104</f>
        <v>0</v>
      </c>
      <c r="P104" s="188">
        <f>+J104+K104+L104</f>
        <v>1345.4049999999997</v>
      </c>
      <c r="Q104" s="117">
        <f>+H104*P104</f>
        <v>1345.4049999999997</v>
      </c>
      <c r="R104" s="202"/>
    </row>
    <row r="105" spans="1:20" ht="31.75" x14ac:dyDescent="0.35">
      <c r="A105" s="60">
        <f>IF(F105&lt;&gt;"",1+MAX($A$6:A104),"")</f>
        <v>58</v>
      </c>
      <c r="B105" s="40" t="s">
        <v>138</v>
      </c>
      <c r="C105" s="106" t="s">
        <v>46</v>
      </c>
      <c r="D105" s="87"/>
      <c r="E105" s="37" t="s">
        <v>282</v>
      </c>
      <c r="F105" s="247">
        <v>1</v>
      </c>
      <c r="G105" s="112">
        <v>0</v>
      </c>
      <c r="H105" s="113">
        <f t="shared" ref="H105" si="21">F105*(1+G105)</f>
        <v>1</v>
      </c>
      <c r="I105" s="114" t="s">
        <v>21</v>
      </c>
      <c r="J105" s="398">
        <v>575.02</v>
      </c>
      <c r="K105" s="356">
        <v>770.38499999999988</v>
      </c>
      <c r="L105" s="248">
        <v>0</v>
      </c>
      <c r="M105" s="115">
        <f>+H105*J105</f>
        <v>575.02</v>
      </c>
      <c r="N105" s="116">
        <f>K105*H105</f>
        <v>770.38499999999988</v>
      </c>
      <c r="O105" s="116">
        <f>L105*H105</f>
        <v>0</v>
      </c>
      <c r="P105" s="188">
        <f>+J105+K105+L105</f>
        <v>1345.4049999999997</v>
      </c>
      <c r="Q105" s="117">
        <f>+H105*P105</f>
        <v>1345.4049999999997</v>
      </c>
      <c r="R105" s="202"/>
    </row>
    <row r="106" spans="1:20" ht="31.75" x14ac:dyDescent="0.35">
      <c r="A106" s="60">
        <f>IF(F106&lt;&gt;"",1+MAX($A$6:A105),"")</f>
        <v>59</v>
      </c>
      <c r="B106" s="40" t="s">
        <v>138</v>
      </c>
      <c r="C106" s="106" t="s">
        <v>46</v>
      </c>
      <c r="D106" s="87"/>
      <c r="E106" s="37" t="s">
        <v>283</v>
      </c>
      <c r="F106" s="247">
        <v>1</v>
      </c>
      <c r="G106" s="112">
        <v>0</v>
      </c>
      <c r="H106" s="113">
        <f>F106*(1+G106)</f>
        <v>1</v>
      </c>
      <c r="I106" s="114" t="s">
        <v>21</v>
      </c>
      <c r="J106" s="398">
        <v>575.02</v>
      </c>
      <c r="K106" s="356">
        <v>770.38499999999988</v>
      </c>
      <c r="L106" s="248">
        <v>0</v>
      </c>
      <c r="M106" s="115">
        <f>+H106*J106</f>
        <v>575.02</v>
      </c>
      <c r="N106" s="116">
        <f>K106*H106</f>
        <v>770.38499999999988</v>
      </c>
      <c r="O106" s="116">
        <f>L106*H106</f>
        <v>0</v>
      </c>
      <c r="P106" s="188">
        <f>+J106+K106+L106</f>
        <v>1345.4049999999997</v>
      </c>
      <c r="Q106" s="117">
        <f>+H106*P106</f>
        <v>1345.4049999999997</v>
      </c>
      <c r="R106" s="202"/>
    </row>
    <row r="107" spans="1:20" x14ac:dyDescent="0.35">
      <c r="A107" s="60">
        <f>IF(F107&lt;&gt;"",1+MAX($A$6:A106),"")</f>
        <v>60</v>
      </c>
      <c r="B107" s="40" t="s">
        <v>138</v>
      </c>
      <c r="C107" s="106" t="s">
        <v>46</v>
      </c>
      <c r="D107" s="87"/>
      <c r="E107" s="37" t="s">
        <v>284</v>
      </c>
      <c r="F107" s="247">
        <v>1</v>
      </c>
      <c r="G107" s="112">
        <v>0</v>
      </c>
      <c r="H107" s="113">
        <f t="shared" ref="H107" si="22">F107*(1+G107)</f>
        <v>1</v>
      </c>
      <c r="I107" s="114" t="s">
        <v>21</v>
      </c>
      <c r="J107" s="398">
        <v>648.63</v>
      </c>
      <c r="K107" s="356">
        <v>869.00094999999999</v>
      </c>
      <c r="L107" s="248">
        <v>0</v>
      </c>
      <c r="M107" s="115">
        <f>+H107*J107</f>
        <v>648.63</v>
      </c>
      <c r="N107" s="116">
        <f>K107*H107</f>
        <v>869.00094999999999</v>
      </c>
      <c r="O107" s="116">
        <f>L107*H107</f>
        <v>0</v>
      </c>
      <c r="P107" s="188">
        <f>+J107+K107+L107</f>
        <v>1517.63095</v>
      </c>
      <c r="Q107" s="117">
        <f>+H107*P107</f>
        <v>1517.63095</v>
      </c>
      <c r="R107" s="202"/>
    </row>
    <row r="108" spans="1:20" ht="31.75" x14ac:dyDescent="0.35">
      <c r="A108" s="60">
        <f>IF(F108&lt;&gt;"",1+MAX($A$6:A107),"")</f>
        <v>61</v>
      </c>
      <c r="B108" s="40" t="s">
        <v>138</v>
      </c>
      <c r="C108" s="106" t="s">
        <v>46</v>
      </c>
      <c r="D108" s="87"/>
      <c r="E108" s="37" t="s">
        <v>285</v>
      </c>
      <c r="F108" s="247">
        <v>1</v>
      </c>
      <c r="G108" s="112">
        <v>0</v>
      </c>
      <c r="H108" s="113">
        <f>F108*(1+G108)</f>
        <v>1</v>
      </c>
      <c r="I108" s="114" t="s">
        <v>21</v>
      </c>
      <c r="J108" s="398">
        <v>530.21</v>
      </c>
      <c r="K108" s="356">
        <v>710.3549999999999</v>
      </c>
      <c r="L108" s="248">
        <v>0</v>
      </c>
      <c r="M108" s="115">
        <f>+H108*J108</f>
        <v>530.21</v>
      </c>
      <c r="N108" s="116">
        <f>K108*H108</f>
        <v>710.3549999999999</v>
      </c>
      <c r="O108" s="116">
        <f>L108*H108</f>
        <v>0</v>
      </c>
      <c r="P108" s="188">
        <f>+J108+K108+L108</f>
        <v>1240.5650000000001</v>
      </c>
      <c r="Q108" s="117">
        <f>+H108*P108</f>
        <v>1240.5650000000001</v>
      </c>
      <c r="R108" s="202"/>
    </row>
    <row r="109" spans="1:20" ht="16.3" thickBot="1" x14ac:dyDescent="0.4">
      <c r="A109" s="60" t="str">
        <f>IF(F109&lt;&gt;"",1+MAX($A$6:A108),"")</f>
        <v/>
      </c>
      <c r="B109" s="11"/>
      <c r="C109" s="12"/>
      <c r="D109" s="67"/>
      <c r="E109" s="84"/>
      <c r="F109" s="221"/>
      <c r="G109" s="222"/>
      <c r="H109" s="223"/>
      <c r="I109" s="224"/>
      <c r="J109" s="249"/>
      <c r="K109" s="249"/>
      <c r="L109" s="249"/>
      <c r="M109" s="250"/>
      <c r="N109" s="227"/>
      <c r="O109" s="227"/>
      <c r="P109" s="228"/>
      <c r="Q109" s="229"/>
      <c r="R109" s="251"/>
      <c r="S109" s="77"/>
      <c r="T109" s="77"/>
    </row>
    <row r="110" spans="1:20" ht="16.3" thickBot="1" x14ac:dyDescent="0.4">
      <c r="A110" s="60" t="str">
        <f>IF(F110&lt;&gt;"",1+MAX($A$6:A109),"")</f>
        <v/>
      </c>
      <c r="B110" s="40"/>
      <c r="C110" s="12"/>
      <c r="D110" s="61"/>
      <c r="E110" s="38" t="s">
        <v>286</v>
      </c>
      <c r="F110" s="111"/>
      <c r="G110" s="118"/>
      <c r="H110" s="119"/>
      <c r="I110" s="114"/>
      <c r="J110" s="252"/>
      <c r="K110" s="252"/>
      <c r="L110" s="252"/>
      <c r="M110" s="231">
        <f>SUM(M103:M109)</f>
        <v>2903.9</v>
      </c>
      <c r="N110" s="231">
        <f>SUM(N103:N109)</f>
        <v>3890.5109499999999</v>
      </c>
      <c r="O110" s="231">
        <f>SUM(O103:O109)</f>
        <v>0</v>
      </c>
      <c r="P110" s="232"/>
      <c r="Q110" s="233"/>
      <c r="R110" s="234">
        <f>SUM(Q103:Q109)</f>
        <v>6794.4109499999995</v>
      </c>
      <c r="S110" s="77"/>
      <c r="T110" s="77"/>
    </row>
    <row r="111" spans="1:20" ht="16.3" thickBot="1" x14ac:dyDescent="0.4">
      <c r="A111" s="60" t="str">
        <f>IF(F111&lt;&gt;"",1+MAX($A$6:A110),"")</f>
        <v/>
      </c>
      <c r="B111" s="40"/>
      <c r="C111" s="12"/>
      <c r="D111" s="70"/>
      <c r="E111" s="71"/>
      <c r="F111" s="253"/>
      <c r="G111" s="112"/>
      <c r="H111" s="113"/>
      <c r="I111" s="254"/>
      <c r="J111" s="255"/>
      <c r="K111" s="255"/>
      <c r="L111" s="255"/>
      <c r="M111" s="256"/>
      <c r="N111" s="257"/>
      <c r="O111" s="257"/>
      <c r="P111" s="110"/>
      <c r="Q111" s="258"/>
      <c r="R111" s="189"/>
      <c r="S111" s="77"/>
      <c r="T111" s="77"/>
    </row>
    <row r="112" spans="1:20" ht="16.3" thickBot="1" x14ac:dyDescent="0.4">
      <c r="A112" s="60" t="str">
        <f>IF(F112&lt;&gt;"",1+MAX($A$6:A111),"")</f>
        <v/>
      </c>
      <c r="B112" s="40"/>
      <c r="C112" s="80"/>
      <c r="D112" s="81"/>
      <c r="E112" s="82" t="s">
        <v>74</v>
      </c>
      <c r="F112" s="240"/>
      <c r="G112" s="241"/>
      <c r="H112" s="119"/>
      <c r="I112" s="114"/>
      <c r="J112" s="242"/>
      <c r="K112" s="242"/>
      <c r="L112" s="242"/>
      <c r="M112" s="243"/>
      <c r="N112" s="244"/>
      <c r="O112" s="244"/>
      <c r="P112" s="245"/>
      <c r="Q112" s="233"/>
      <c r="R112" s="246"/>
    </row>
    <row r="113" spans="1:20" x14ac:dyDescent="0.35">
      <c r="A113" s="60">
        <f>IF(F113&lt;&gt;"",1+MAX($A$6:A112),"")</f>
        <v>62</v>
      </c>
      <c r="B113" s="40" t="s">
        <v>43</v>
      </c>
      <c r="C113" s="106" t="s">
        <v>46</v>
      </c>
      <c r="D113" s="87"/>
      <c r="E113" s="37" t="s">
        <v>274</v>
      </c>
      <c r="F113" s="247">
        <v>1</v>
      </c>
      <c r="G113" s="112">
        <v>0</v>
      </c>
      <c r="H113" s="113">
        <f t="shared" ref="H113" si="23">F113*(1+G113)</f>
        <v>1</v>
      </c>
      <c r="I113" s="114" t="s">
        <v>21</v>
      </c>
      <c r="J113" s="398">
        <v>946.79</v>
      </c>
      <c r="K113" s="356">
        <v>1691.29856</v>
      </c>
      <c r="L113" s="248">
        <v>0</v>
      </c>
      <c r="M113" s="115">
        <f>+H113*J113</f>
        <v>946.79</v>
      </c>
      <c r="N113" s="116">
        <f>K113*H113</f>
        <v>1691.29856</v>
      </c>
      <c r="O113" s="116">
        <f>L113*H113</f>
        <v>0</v>
      </c>
      <c r="P113" s="188">
        <f>+J113+K113+L113</f>
        <v>2638.0885600000001</v>
      </c>
      <c r="Q113" s="117">
        <f>+H113*P113</f>
        <v>2638.0885600000001</v>
      </c>
      <c r="R113" s="202"/>
    </row>
    <row r="114" spans="1:20" x14ac:dyDescent="0.35">
      <c r="A114" s="60">
        <f>IF(F114&lt;&gt;"",1+MAX($A$6:A113),"")</f>
        <v>63</v>
      </c>
      <c r="B114" s="40" t="s">
        <v>43</v>
      </c>
      <c r="C114" s="106" t="s">
        <v>46</v>
      </c>
      <c r="D114" s="87"/>
      <c r="E114" s="37" t="s">
        <v>275</v>
      </c>
      <c r="F114" s="247">
        <v>1</v>
      </c>
      <c r="G114" s="112">
        <v>0</v>
      </c>
      <c r="H114" s="113">
        <f>F114*(1+G114)</f>
        <v>1</v>
      </c>
      <c r="I114" s="114" t="s">
        <v>21</v>
      </c>
      <c r="J114" s="398">
        <v>946.79</v>
      </c>
      <c r="K114" s="356">
        <v>1691.29856</v>
      </c>
      <c r="L114" s="248">
        <v>0</v>
      </c>
      <c r="M114" s="115">
        <f>+H114*J114</f>
        <v>946.79</v>
      </c>
      <c r="N114" s="116">
        <f>K114*H114</f>
        <v>1691.29856</v>
      </c>
      <c r="O114" s="116">
        <f>L114*H114</f>
        <v>0</v>
      </c>
      <c r="P114" s="188">
        <f>+J114+K114+L114</f>
        <v>2638.0885600000001</v>
      </c>
      <c r="Q114" s="117">
        <f>+H114*P114</f>
        <v>2638.0885600000001</v>
      </c>
      <c r="R114" s="202"/>
    </row>
    <row r="115" spans="1:20" x14ac:dyDescent="0.35">
      <c r="A115" s="60">
        <f>IF(F115&lt;&gt;"",1+MAX($A$6:A114),"")</f>
        <v>64</v>
      </c>
      <c r="B115" s="40" t="s">
        <v>43</v>
      </c>
      <c r="C115" s="106" t="s">
        <v>46</v>
      </c>
      <c r="D115" s="87"/>
      <c r="E115" s="37" t="s">
        <v>276</v>
      </c>
      <c r="F115" s="247">
        <v>1</v>
      </c>
      <c r="G115" s="112">
        <v>0</v>
      </c>
      <c r="H115" s="113">
        <f t="shared" ref="H115" si="24">F115*(1+G115)</f>
        <v>1</v>
      </c>
      <c r="I115" s="114" t="s">
        <v>21</v>
      </c>
      <c r="J115" s="398">
        <v>946.79</v>
      </c>
      <c r="K115" s="356">
        <v>1691.29856</v>
      </c>
      <c r="L115" s="248">
        <v>0</v>
      </c>
      <c r="M115" s="115">
        <f>+H115*J115</f>
        <v>946.79</v>
      </c>
      <c r="N115" s="116">
        <f>K115*H115</f>
        <v>1691.29856</v>
      </c>
      <c r="O115" s="116">
        <f>L115*H115</f>
        <v>0</v>
      </c>
      <c r="P115" s="188">
        <f>+J115+K115+L115</f>
        <v>2638.0885600000001</v>
      </c>
      <c r="Q115" s="117">
        <f>+H115*P115</f>
        <v>2638.0885600000001</v>
      </c>
      <c r="R115" s="202"/>
    </row>
    <row r="116" spans="1:20" x14ac:dyDescent="0.35">
      <c r="A116" s="60">
        <f>IF(F116&lt;&gt;"",1+MAX($A$6:A115),"")</f>
        <v>65</v>
      </c>
      <c r="B116" s="40" t="s">
        <v>43</v>
      </c>
      <c r="C116" s="106" t="s">
        <v>46</v>
      </c>
      <c r="D116" s="87"/>
      <c r="E116" s="37" t="s">
        <v>277</v>
      </c>
      <c r="F116" s="247">
        <v>1</v>
      </c>
      <c r="G116" s="112">
        <v>0</v>
      </c>
      <c r="H116" s="113">
        <f t="shared" ref="H116" si="25">F116*(1+G116)</f>
        <v>1</v>
      </c>
      <c r="I116" s="114" t="s">
        <v>21</v>
      </c>
      <c r="J116" s="398">
        <v>946.79</v>
      </c>
      <c r="K116" s="356">
        <v>1691.29856</v>
      </c>
      <c r="L116" s="248">
        <v>0</v>
      </c>
      <c r="M116" s="115">
        <f>+H116*J116</f>
        <v>946.79</v>
      </c>
      <c r="N116" s="116">
        <f>K116*H116</f>
        <v>1691.29856</v>
      </c>
      <c r="O116" s="116">
        <f>L116*H116</f>
        <v>0</v>
      </c>
      <c r="P116" s="188">
        <f>+J116+K116+L116</f>
        <v>2638.0885600000001</v>
      </c>
      <c r="Q116" s="117">
        <f>+H116*P116</f>
        <v>2638.0885600000001</v>
      </c>
      <c r="R116" s="202"/>
    </row>
    <row r="117" spans="1:20" x14ac:dyDescent="0.35">
      <c r="A117" s="60">
        <f>IF(F117&lt;&gt;"",1+MAX($A$6:A116),"")</f>
        <v>66</v>
      </c>
      <c r="B117" s="40" t="s">
        <v>43</v>
      </c>
      <c r="C117" s="106" t="s">
        <v>46</v>
      </c>
      <c r="D117" s="87"/>
      <c r="E117" s="37" t="s">
        <v>279</v>
      </c>
      <c r="F117" s="247">
        <v>1</v>
      </c>
      <c r="G117" s="112">
        <v>0</v>
      </c>
      <c r="H117" s="113">
        <f>F117*(1+G117)</f>
        <v>1</v>
      </c>
      <c r="I117" s="114" t="s">
        <v>21</v>
      </c>
      <c r="J117" s="398">
        <v>833.4</v>
      </c>
      <c r="K117" s="356">
        <v>1116.5579999999998</v>
      </c>
      <c r="L117" s="248">
        <v>0</v>
      </c>
      <c r="M117" s="115">
        <f>+H117*J117</f>
        <v>833.4</v>
      </c>
      <c r="N117" s="116">
        <f>K117*H117</f>
        <v>1116.5579999999998</v>
      </c>
      <c r="O117" s="116">
        <f>L117*H117</f>
        <v>0</v>
      </c>
      <c r="P117" s="188">
        <f>+J117+K117+L117</f>
        <v>1949.9579999999996</v>
      </c>
      <c r="Q117" s="117">
        <f>+H117*P117</f>
        <v>1949.9579999999996</v>
      </c>
      <c r="R117" s="202"/>
    </row>
    <row r="118" spans="1:20" ht="16.3" thickBot="1" x14ac:dyDescent="0.4">
      <c r="A118" s="60" t="str">
        <f>IF(F118&lt;&gt;"",1+MAX($A$6:A117),"")</f>
        <v/>
      </c>
      <c r="B118" s="11"/>
      <c r="C118" s="12"/>
      <c r="D118" s="67"/>
      <c r="E118" s="84"/>
      <c r="F118" s="221"/>
      <c r="G118" s="222"/>
      <c r="H118" s="223"/>
      <c r="I118" s="224"/>
      <c r="J118" s="249"/>
      <c r="K118" s="249"/>
      <c r="L118" s="249"/>
      <c r="M118" s="250"/>
      <c r="N118" s="227"/>
      <c r="O118" s="227"/>
      <c r="P118" s="228"/>
      <c r="Q118" s="229"/>
      <c r="R118" s="251"/>
      <c r="S118" s="77"/>
      <c r="T118" s="77"/>
    </row>
    <row r="119" spans="1:20" ht="16.3" thickBot="1" x14ac:dyDescent="0.4">
      <c r="A119" s="60" t="str">
        <f>IF(F119&lt;&gt;"",1+MAX($A$6:A118),"")</f>
        <v/>
      </c>
      <c r="B119" s="40"/>
      <c r="C119" s="12"/>
      <c r="D119" s="61"/>
      <c r="E119" s="38" t="s">
        <v>75</v>
      </c>
      <c r="F119" s="111"/>
      <c r="G119" s="118"/>
      <c r="H119" s="119"/>
      <c r="I119" s="114"/>
      <c r="J119" s="252"/>
      <c r="K119" s="252"/>
      <c r="L119" s="252"/>
      <c r="M119" s="231">
        <f>SUM(M112:M118)</f>
        <v>4620.5599999999995</v>
      </c>
      <c r="N119" s="231">
        <f>SUM(N112:N118)</f>
        <v>7881.7522399999998</v>
      </c>
      <c r="O119" s="231">
        <f>SUM(O112:O118)</f>
        <v>0</v>
      </c>
      <c r="P119" s="232"/>
      <c r="Q119" s="233"/>
      <c r="R119" s="234">
        <f>SUM(Q112:Q118)</f>
        <v>12502.312239999999</v>
      </c>
      <c r="S119" s="77"/>
      <c r="T119" s="77"/>
    </row>
    <row r="120" spans="1:20" ht="16.3" thickBot="1" x14ac:dyDescent="0.4">
      <c r="A120" s="60" t="str">
        <f>IF(F120&lt;&gt;"",1+MAX($A$6:A119),"")</f>
        <v/>
      </c>
      <c r="B120" s="40"/>
      <c r="C120" s="12"/>
      <c r="D120" s="70"/>
      <c r="E120" s="71"/>
      <c r="F120" s="253"/>
      <c r="G120" s="112"/>
      <c r="H120" s="113"/>
      <c r="I120" s="254"/>
      <c r="J120" s="255"/>
      <c r="K120" s="255"/>
      <c r="L120" s="255"/>
      <c r="M120" s="256"/>
      <c r="N120" s="257"/>
      <c r="O120" s="257"/>
      <c r="P120" s="110"/>
      <c r="Q120" s="258"/>
      <c r="R120" s="189"/>
      <c r="S120" s="77"/>
      <c r="T120" s="77"/>
    </row>
    <row r="121" spans="1:20" ht="16.3" thickBot="1" x14ac:dyDescent="0.4">
      <c r="A121" s="60" t="str">
        <f>IF(F121&lt;&gt;"",1+MAX($A$6:A120),"")</f>
        <v/>
      </c>
      <c r="B121" s="40"/>
      <c r="C121" s="80"/>
      <c r="D121" s="81"/>
      <c r="E121" s="82" t="s">
        <v>76</v>
      </c>
      <c r="F121" s="240"/>
      <c r="G121" s="241"/>
      <c r="H121" s="119"/>
      <c r="I121" s="114"/>
      <c r="J121" s="242"/>
      <c r="K121" s="242"/>
      <c r="L121" s="242"/>
      <c r="M121" s="243"/>
      <c r="N121" s="244"/>
      <c r="O121" s="244"/>
      <c r="P121" s="245"/>
      <c r="Q121" s="233"/>
      <c r="R121" s="246"/>
    </row>
    <row r="122" spans="1:20" ht="31.75" x14ac:dyDescent="0.35">
      <c r="A122" s="60">
        <f>IF(F122&lt;&gt;"",1+MAX($A$6:A121),"")</f>
        <v>67</v>
      </c>
      <c r="B122" s="40" t="s">
        <v>138</v>
      </c>
      <c r="C122" s="106" t="s">
        <v>46</v>
      </c>
      <c r="D122" s="87"/>
      <c r="E122" s="37" t="s">
        <v>278</v>
      </c>
      <c r="F122" s="247">
        <v>1</v>
      </c>
      <c r="G122" s="112">
        <v>0</v>
      </c>
      <c r="H122" s="113">
        <f t="shared" ref="H122" si="26">F122*(1+G122)</f>
        <v>1</v>
      </c>
      <c r="I122" s="114" t="s">
        <v>21</v>
      </c>
      <c r="J122" s="398">
        <v>530.21</v>
      </c>
      <c r="K122" s="356">
        <v>710.3549999999999</v>
      </c>
      <c r="L122" s="248">
        <v>0</v>
      </c>
      <c r="M122" s="115">
        <f>+H122*J122</f>
        <v>530.21</v>
      </c>
      <c r="N122" s="116">
        <f>K122*H122</f>
        <v>710.3549999999999</v>
      </c>
      <c r="O122" s="116">
        <f>L122*H122</f>
        <v>0</v>
      </c>
      <c r="P122" s="188">
        <f>+J122+K122+L122</f>
        <v>1240.5650000000001</v>
      </c>
      <c r="Q122" s="117">
        <f>+H122*P122</f>
        <v>1240.5650000000001</v>
      </c>
      <c r="R122" s="202"/>
    </row>
    <row r="123" spans="1:20" ht="16.3" thickBot="1" x14ac:dyDescent="0.4">
      <c r="A123" s="60" t="str">
        <f>IF(F123&lt;&gt;"",1+MAX($A$6:A122),"")</f>
        <v/>
      </c>
      <c r="B123" s="11"/>
      <c r="C123" s="12"/>
      <c r="D123" s="67"/>
      <c r="E123" s="84"/>
      <c r="F123" s="221"/>
      <c r="G123" s="222"/>
      <c r="H123" s="223"/>
      <c r="I123" s="224"/>
      <c r="J123" s="249"/>
      <c r="K123" s="249"/>
      <c r="L123" s="249"/>
      <c r="M123" s="250"/>
      <c r="N123" s="227"/>
      <c r="O123" s="227"/>
      <c r="P123" s="228"/>
      <c r="Q123" s="229"/>
      <c r="R123" s="251"/>
      <c r="S123" s="77"/>
      <c r="T123" s="77"/>
    </row>
    <row r="124" spans="1:20" ht="16.3" thickBot="1" x14ac:dyDescent="0.4">
      <c r="A124" s="60" t="str">
        <f>IF(F124&lt;&gt;"",1+MAX($A$6:A123),"")</f>
        <v/>
      </c>
      <c r="B124" s="40"/>
      <c r="C124" s="12"/>
      <c r="D124" s="61"/>
      <c r="E124" s="38" t="s">
        <v>77</v>
      </c>
      <c r="F124" s="111"/>
      <c r="G124" s="118"/>
      <c r="H124" s="119"/>
      <c r="I124" s="114"/>
      <c r="J124" s="252"/>
      <c r="K124" s="252"/>
      <c r="L124" s="252"/>
      <c r="M124" s="231">
        <f>SUM(M121:M123)</f>
        <v>530.21</v>
      </c>
      <c r="N124" s="231">
        <f>SUM(N121:N123)</f>
        <v>710.3549999999999</v>
      </c>
      <c r="O124" s="231">
        <f>SUM(O121:O123)</f>
        <v>0</v>
      </c>
      <c r="P124" s="232"/>
      <c r="Q124" s="233"/>
      <c r="R124" s="234">
        <f>SUM(Q121:Q123)</f>
        <v>1240.5650000000001</v>
      </c>
      <c r="S124" s="77"/>
      <c r="T124" s="77"/>
    </row>
    <row r="125" spans="1:20" ht="16.3" thickBot="1" x14ac:dyDescent="0.4">
      <c r="A125" s="60" t="str">
        <f>IF(F125&lt;&gt;"",1+MAX($A$6:A124),"")</f>
        <v/>
      </c>
      <c r="B125" s="40"/>
      <c r="C125" s="12"/>
      <c r="D125" s="70"/>
      <c r="E125" s="71"/>
      <c r="F125" s="253"/>
      <c r="G125" s="112"/>
      <c r="H125" s="113"/>
      <c r="I125" s="254"/>
      <c r="J125" s="255"/>
      <c r="K125" s="255"/>
      <c r="L125" s="255"/>
      <c r="M125" s="256"/>
      <c r="N125" s="257"/>
      <c r="O125" s="257"/>
      <c r="P125" s="110"/>
      <c r="Q125" s="258"/>
      <c r="R125" s="189"/>
      <c r="S125" s="77"/>
      <c r="T125" s="77"/>
    </row>
    <row r="126" spans="1:20" ht="16.3" thickBot="1" x14ac:dyDescent="0.4">
      <c r="A126" s="60" t="str">
        <f>IF(F126&lt;&gt;"",1+MAX($A$6:A125),"")</f>
        <v/>
      </c>
      <c r="B126" s="40"/>
      <c r="C126" s="80"/>
      <c r="D126" s="81"/>
      <c r="E126" s="82" t="s">
        <v>78</v>
      </c>
      <c r="F126" s="240"/>
      <c r="G126" s="241"/>
      <c r="H126" s="119"/>
      <c r="I126" s="114"/>
      <c r="J126" s="242"/>
      <c r="K126" s="242"/>
      <c r="L126" s="242"/>
      <c r="M126" s="243"/>
      <c r="N126" s="244"/>
      <c r="O126" s="244"/>
      <c r="P126" s="245"/>
      <c r="Q126" s="233"/>
      <c r="R126" s="246"/>
    </row>
    <row r="127" spans="1:20" ht="111" x14ac:dyDescent="0.35">
      <c r="A127" s="60">
        <f>IF(F127&lt;&gt;"",1+MAX($A$6:A126),"")</f>
        <v>68</v>
      </c>
      <c r="B127" s="40" t="s">
        <v>139</v>
      </c>
      <c r="C127" s="106" t="s">
        <v>140</v>
      </c>
      <c r="D127" s="87"/>
      <c r="E127" s="85" t="s">
        <v>236</v>
      </c>
      <c r="F127" s="247">
        <v>4</v>
      </c>
      <c r="G127" s="112">
        <v>0</v>
      </c>
      <c r="H127" s="113">
        <f t="shared" ref="H127" si="27">F127*(1+G127)</f>
        <v>4</v>
      </c>
      <c r="I127" s="114" t="s">
        <v>21</v>
      </c>
      <c r="J127" s="398">
        <v>205.17999999999998</v>
      </c>
      <c r="K127" s="413">
        <v>439.82</v>
      </c>
      <c r="L127" s="248">
        <v>0</v>
      </c>
      <c r="M127" s="115">
        <f>+H127*J127</f>
        <v>820.71999999999991</v>
      </c>
      <c r="N127" s="116">
        <f>K127*H127</f>
        <v>1759.28</v>
      </c>
      <c r="O127" s="116">
        <f>L127*H127</f>
        <v>0</v>
      </c>
      <c r="P127" s="188">
        <f>+J127+K127+L127</f>
        <v>645</v>
      </c>
      <c r="Q127" s="117">
        <f>+H127*P127</f>
        <v>2580</v>
      </c>
      <c r="R127" s="202"/>
    </row>
    <row r="128" spans="1:20" ht="79.3" x14ac:dyDescent="0.35">
      <c r="A128" s="60">
        <f>IF(F128&lt;&gt;"",1+MAX($A$6:A127),"")</f>
        <v>69</v>
      </c>
      <c r="B128" s="40" t="s">
        <v>139</v>
      </c>
      <c r="C128" s="106" t="s">
        <v>140</v>
      </c>
      <c r="D128" s="87"/>
      <c r="E128" s="85" t="s">
        <v>237</v>
      </c>
      <c r="F128" s="247">
        <v>4</v>
      </c>
      <c r="G128" s="112">
        <v>0</v>
      </c>
      <c r="H128" s="113">
        <f t="shared" ref="H128:H130" si="28">F128*(1+G128)</f>
        <v>4</v>
      </c>
      <c r="I128" s="114" t="s">
        <v>21</v>
      </c>
      <c r="J128" s="398">
        <v>143.76999999999998</v>
      </c>
      <c r="K128" s="413">
        <v>308.17450000000002</v>
      </c>
      <c r="L128" s="248">
        <v>0</v>
      </c>
      <c r="M128" s="115">
        <f>+H128*J128</f>
        <v>575.07999999999993</v>
      </c>
      <c r="N128" s="116">
        <f>K128*H128</f>
        <v>1232.6980000000001</v>
      </c>
      <c r="O128" s="116">
        <f>L128*H128</f>
        <v>0</v>
      </c>
      <c r="P128" s="188">
        <f>+J128+K128+L128</f>
        <v>451.94450000000001</v>
      </c>
      <c r="Q128" s="117">
        <f>+H128*P128</f>
        <v>1807.778</v>
      </c>
      <c r="R128" s="202"/>
    </row>
    <row r="129" spans="1:20" ht="95.15" x14ac:dyDescent="0.35">
      <c r="A129" s="60">
        <f>IF(F129&lt;&gt;"",1+MAX($A$6:A128),"")</f>
        <v>70</v>
      </c>
      <c r="B129" s="40" t="s">
        <v>139</v>
      </c>
      <c r="C129" s="106" t="s">
        <v>140</v>
      </c>
      <c r="D129" s="87"/>
      <c r="E129" s="85" t="s">
        <v>238</v>
      </c>
      <c r="F129" s="247">
        <v>2</v>
      </c>
      <c r="G129" s="112">
        <v>0</v>
      </c>
      <c r="H129" s="113">
        <f t="shared" si="28"/>
        <v>2</v>
      </c>
      <c r="I129" s="114" t="s">
        <v>21</v>
      </c>
      <c r="J129" s="398">
        <v>202.07999999999998</v>
      </c>
      <c r="K129" s="413">
        <v>433.17450000000002</v>
      </c>
      <c r="L129" s="248">
        <v>0</v>
      </c>
      <c r="M129" s="115">
        <f>+H129*J129</f>
        <v>404.15999999999997</v>
      </c>
      <c r="N129" s="116">
        <f>K129*H129</f>
        <v>866.34900000000005</v>
      </c>
      <c r="O129" s="116">
        <f>L129*H129</f>
        <v>0</v>
      </c>
      <c r="P129" s="188">
        <f>+J129+K129+L129</f>
        <v>635.25450000000001</v>
      </c>
      <c r="Q129" s="117">
        <f>+H129*P129</f>
        <v>1270.509</v>
      </c>
      <c r="R129" s="202"/>
    </row>
    <row r="130" spans="1:20" ht="79.3" x14ac:dyDescent="0.35">
      <c r="A130" s="60">
        <f>IF(F130&lt;&gt;"",1+MAX($A$6:A129),"")</f>
        <v>71</v>
      </c>
      <c r="B130" s="40" t="s">
        <v>139</v>
      </c>
      <c r="C130" s="106" t="s">
        <v>140</v>
      </c>
      <c r="D130" s="87"/>
      <c r="E130" s="85" t="s">
        <v>141</v>
      </c>
      <c r="F130" s="247">
        <v>1</v>
      </c>
      <c r="G130" s="112">
        <v>0</v>
      </c>
      <c r="H130" s="113">
        <f t="shared" si="28"/>
        <v>1</v>
      </c>
      <c r="I130" s="114" t="s">
        <v>21</v>
      </c>
      <c r="J130" s="398">
        <v>166.45999999999998</v>
      </c>
      <c r="K130" s="413">
        <v>356.81</v>
      </c>
      <c r="L130" s="248">
        <v>0</v>
      </c>
      <c r="M130" s="115">
        <f>+H130*J130</f>
        <v>166.45999999999998</v>
      </c>
      <c r="N130" s="116">
        <f>K130*H130</f>
        <v>356.81</v>
      </c>
      <c r="O130" s="116">
        <f>L130*H130</f>
        <v>0</v>
      </c>
      <c r="P130" s="188">
        <f>+J130+K130+L130</f>
        <v>523.27</v>
      </c>
      <c r="Q130" s="117">
        <f>+H130*P130</f>
        <v>523.27</v>
      </c>
      <c r="R130" s="202"/>
    </row>
    <row r="131" spans="1:20" ht="16.3" thickBot="1" x14ac:dyDescent="0.4">
      <c r="A131" s="60" t="str">
        <f>IF(F131&lt;&gt;"",1+MAX($A$6:A130),"")</f>
        <v/>
      </c>
      <c r="B131" s="11"/>
      <c r="C131" s="12"/>
      <c r="D131" s="67"/>
      <c r="E131" s="84"/>
      <c r="F131" s="221"/>
      <c r="G131" s="222"/>
      <c r="H131" s="223"/>
      <c r="I131" s="224"/>
      <c r="J131" s="249"/>
      <c r="K131" s="249"/>
      <c r="L131" s="249"/>
      <c r="M131" s="250"/>
      <c r="N131" s="227"/>
      <c r="O131" s="227"/>
      <c r="P131" s="228"/>
      <c r="Q131" s="229"/>
      <c r="R131" s="251"/>
      <c r="S131" s="77"/>
      <c r="T131" s="77"/>
    </row>
    <row r="132" spans="1:20" ht="16.3" thickBot="1" x14ac:dyDescent="0.4">
      <c r="A132" s="60" t="str">
        <f>IF(F132&lt;&gt;"",1+MAX($A$6:A131),"")</f>
        <v/>
      </c>
      <c r="B132" s="40"/>
      <c r="C132" s="12"/>
      <c r="D132" s="61"/>
      <c r="E132" s="38" t="s">
        <v>79</v>
      </c>
      <c r="F132" s="111"/>
      <c r="G132" s="118"/>
      <c r="H132" s="119"/>
      <c r="I132" s="114"/>
      <c r="J132" s="252"/>
      <c r="K132" s="252"/>
      <c r="L132" s="252"/>
      <c r="M132" s="231">
        <f>SUM(M126:M131)</f>
        <v>1966.4199999999996</v>
      </c>
      <c r="N132" s="231">
        <f>SUM(N126:N131)</f>
        <v>4215.1370000000006</v>
      </c>
      <c r="O132" s="231">
        <f>SUM(O126:O131)</f>
        <v>0</v>
      </c>
      <c r="P132" s="232"/>
      <c r="Q132" s="233"/>
      <c r="R132" s="234">
        <f>SUM(Q126:Q131)</f>
        <v>6181.5570000000007</v>
      </c>
      <c r="S132" s="77"/>
      <c r="T132" s="77"/>
    </row>
    <row r="133" spans="1:20" ht="16.3" thickBot="1" x14ac:dyDescent="0.4">
      <c r="A133" s="60" t="str">
        <f>IF(F133&lt;&gt;"",1+MAX($A$6:A132),"")</f>
        <v/>
      </c>
      <c r="B133" s="40"/>
      <c r="C133" s="12"/>
      <c r="D133" s="70"/>
      <c r="E133" s="71"/>
      <c r="F133" s="253"/>
      <c r="G133" s="112"/>
      <c r="H133" s="113"/>
      <c r="I133" s="254"/>
      <c r="J133" s="255"/>
      <c r="K133" s="255"/>
      <c r="L133" s="255"/>
      <c r="M133" s="256"/>
      <c r="N133" s="257"/>
      <c r="O133" s="257"/>
      <c r="P133" s="110"/>
      <c r="Q133" s="258"/>
      <c r="R133" s="189"/>
      <c r="S133" s="77"/>
      <c r="T133" s="77"/>
    </row>
    <row r="134" spans="1:20" s="59" customFormat="1" ht="18.899999999999999" thickBot="1" x14ac:dyDescent="0.4">
      <c r="A134" s="60" t="str">
        <f>IF(F134&lt;&gt;"",1+MAX($A$6:A133),"")</f>
        <v/>
      </c>
      <c r="B134" s="72"/>
      <c r="C134" s="73"/>
      <c r="D134" s="74" t="s">
        <v>80</v>
      </c>
      <c r="E134" s="75" t="s">
        <v>81</v>
      </c>
      <c r="F134" s="213"/>
      <c r="G134" s="214"/>
      <c r="H134" s="214"/>
      <c r="I134" s="214"/>
      <c r="J134" s="215"/>
      <c r="K134" s="215"/>
      <c r="L134" s="215"/>
      <c r="M134" s="216"/>
      <c r="N134" s="217"/>
      <c r="O134" s="217"/>
      <c r="P134" s="215"/>
      <c r="Q134" s="218"/>
      <c r="R134" s="189"/>
    </row>
    <row r="135" spans="1:20" ht="16.3" thickBot="1" x14ac:dyDescent="0.4">
      <c r="A135" s="60" t="str">
        <f>IF(F135&lt;&gt;"",1+MAX($A$6:A134),"")</f>
        <v/>
      </c>
      <c r="B135" s="40"/>
      <c r="C135" s="80"/>
      <c r="D135" s="81"/>
      <c r="E135" s="82" t="s">
        <v>82</v>
      </c>
      <c r="F135" s="240"/>
      <c r="G135" s="241"/>
      <c r="H135" s="119"/>
      <c r="I135" s="114"/>
      <c r="J135" s="242"/>
      <c r="K135" s="242"/>
      <c r="L135" s="242"/>
      <c r="M135" s="243"/>
      <c r="N135" s="244"/>
      <c r="O135" s="244"/>
      <c r="P135" s="245"/>
      <c r="Q135" s="233"/>
      <c r="R135" s="246"/>
    </row>
    <row r="136" spans="1:20" ht="16.3" thickBot="1" x14ac:dyDescent="0.4">
      <c r="A136" s="60" t="str">
        <f>IF(F136&lt;&gt;"",1+MAX($A$6:A135),"")</f>
        <v/>
      </c>
      <c r="B136" s="89"/>
      <c r="C136" s="36"/>
      <c r="D136" s="90"/>
      <c r="E136" s="76" t="s">
        <v>161</v>
      </c>
      <c r="F136" s="261"/>
      <c r="G136" s="112"/>
      <c r="H136" s="113"/>
      <c r="I136" s="114"/>
      <c r="J136" s="230"/>
      <c r="K136" s="230"/>
      <c r="L136" s="230"/>
      <c r="M136" s="279"/>
      <c r="N136" s="257"/>
      <c r="O136" s="257"/>
      <c r="P136" s="110"/>
      <c r="Q136" s="260"/>
      <c r="R136" s="246"/>
    </row>
    <row r="137" spans="1:20" ht="47.6" x14ac:dyDescent="0.35">
      <c r="A137" s="60">
        <f>IF(F137&lt;&gt;"",1+MAX($A$6:A136),"")</f>
        <v>72</v>
      </c>
      <c r="B137" s="40" t="s">
        <v>162</v>
      </c>
      <c r="C137" s="33" t="s">
        <v>163</v>
      </c>
      <c r="D137" s="87"/>
      <c r="E137" s="37" t="s">
        <v>164</v>
      </c>
      <c r="F137" s="247">
        <v>424.8</v>
      </c>
      <c r="G137" s="112">
        <v>0.1</v>
      </c>
      <c r="H137" s="113">
        <f>F137*(1+G137)</f>
        <v>467.28000000000003</v>
      </c>
      <c r="I137" s="114" t="s">
        <v>12</v>
      </c>
      <c r="J137" s="398">
        <v>7</v>
      </c>
      <c r="K137" s="413">
        <v>8.16</v>
      </c>
      <c r="L137" s="248">
        <v>0</v>
      </c>
      <c r="M137" s="115">
        <f>+H137*J137</f>
        <v>3270.96</v>
      </c>
      <c r="N137" s="116">
        <f>K137*H137</f>
        <v>3813.0048000000002</v>
      </c>
      <c r="O137" s="116">
        <f>L137*H137</f>
        <v>0</v>
      </c>
      <c r="P137" s="188">
        <f>+J137+K137+L137</f>
        <v>15.16</v>
      </c>
      <c r="Q137" s="117">
        <f>+H137*P137</f>
        <v>7083.9648000000007</v>
      </c>
      <c r="R137" s="246"/>
    </row>
    <row r="138" spans="1:20" ht="47.6" x14ac:dyDescent="0.35">
      <c r="A138" s="60">
        <f>IF(F138&lt;&gt;"",1+MAX($A$6:A137),"")</f>
        <v>73</v>
      </c>
      <c r="B138" s="40" t="s">
        <v>171</v>
      </c>
      <c r="C138" s="33" t="s">
        <v>163</v>
      </c>
      <c r="D138" s="87"/>
      <c r="E138" s="37" t="s">
        <v>287</v>
      </c>
      <c r="F138" s="247">
        <v>723.4</v>
      </c>
      <c r="G138" s="112">
        <v>0.1</v>
      </c>
      <c r="H138" s="113">
        <f>F138*(1+G138)</f>
        <v>795.74</v>
      </c>
      <c r="I138" s="114" t="s">
        <v>12</v>
      </c>
      <c r="J138" s="398">
        <v>7</v>
      </c>
      <c r="K138" s="413">
        <v>5.79</v>
      </c>
      <c r="L138" s="248">
        <v>0</v>
      </c>
      <c r="M138" s="115">
        <f>+H138*J138</f>
        <v>5570.18</v>
      </c>
      <c r="N138" s="116">
        <f>K138*H138</f>
        <v>4607.3346000000001</v>
      </c>
      <c r="O138" s="116">
        <f>L138*H138</f>
        <v>0</v>
      </c>
      <c r="P138" s="188">
        <f>+J138+K138+L138</f>
        <v>12.79</v>
      </c>
      <c r="Q138" s="117">
        <f>+H138*P138</f>
        <v>10177.514599999999</v>
      </c>
      <c r="R138" s="246"/>
    </row>
    <row r="139" spans="1:20" ht="31.75" x14ac:dyDescent="0.35">
      <c r="A139" s="60">
        <f>IF(F139&lt;&gt;"",1+MAX($A$6:A138),"")</f>
        <v>74</v>
      </c>
      <c r="B139" s="40" t="s">
        <v>171</v>
      </c>
      <c r="C139" s="33" t="s">
        <v>163</v>
      </c>
      <c r="D139" s="87"/>
      <c r="E139" s="37" t="s">
        <v>172</v>
      </c>
      <c r="F139" s="247">
        <v>371.4</v>
      </c>
      <c r="G139" s="112">
        <v>0.1</v>
      </c>
      <c r="H139" s="113">
        <f>F139*(1+G139)</f>
        <v>408.54</v>
      </c>
      <c r="I139" s="114" t="s">
        <v>12</v>
      </c>
      <c r="J139" s="398">
        <v>7</v>
      </c>
      <c r="K139" s="413">
        <v>6.36</v>
      </c>
      <c r="L139" s="248">
        <v>0</v>
      </c>
      <c r="M139" s="115">
        <f>+H139*J139</f>
        <v>2859.78</v>
      </c>
      <c r="N139" s="116">
        <f>K139*H139</f>
        <v>2598.3144000000002</v>
      </c>
      <c r="O139" s="116">
        <f>L139*H139</f>
        <v>0</v>
      </c>
      <c r="P139" s="188">
        <f>+J139+K139+L139</f>
        <v>13.36</v>
      </c>
      <c r="Q139" s="117">
        <f>+H139*P139</f>
        <v>5458.0944</v>
      </c>
      <c r="R139" s="246"/>
    </row>
    <row r="140" spans="1:20" x14ac:dyDescent="0.35">
      <c r="A140" s="60">
        <f>IF(F140&lt;&gt;"",1+MAX($A$6:A139),"")</f>
        <v>75</v>
      </c>
      <c r="B140" s="40" t="s">
        <v>171</v>
      </c>
      <c r="C140" s="33" t="s">
        <v>163</v>
      </c>
      <c r="D140" s="87"/>
      <c r="E140" s="37" t="s">
        <v>173</v>
      </c>
      <c r="F140" s="247">
        <v>165</v>
      </c>
      <c r="G140" s="112">
        <v>0.1</v>
      </c>
      <c r="H140" s="113">
        <f>F140*(1+G140)</f>
        <v>181.50000000000003</v>
      </c>
      <c r="I140" s="114" t="s">
        <v>12</v>
      </c>
      <c r="J140" s="398">
        <v>7</v>
      </c>
      <c r="K140" s="413">
        <v>8.69</v>
      </c>
      <c r="L140" s="248">
        <v>0</v>
      </c>
      <c r="M140" s="115">
        <f>+H140*J140</f>
        <v>1270.5000000000002</v>
      </c>
      <c r="N140" s="116">
        <f>K140*H140</f>
        <v>1577.2350000000001</v>
      </c>
      <c r="O140" s="116">
        <f>L140*H140</f>
        <v>0</v>
      </c>
      <c r="P140" s="188">
        <f>+J140+K140+L140</f>
        <v>15.69</v>
      </c>
      <c r="Q140" s="117">
        <f>+H140*P140</f>
        <v>2847.7350000000006</v>
      </c>
      <c r="R140" s="246"/>
    </row>
    <row r="141" spans="1:20" ht="16.3" thickBot="1" x14ac:dyDescent="0.4">
      <c r="A141" s="60" t="str">
        <f>IF(F141&lt;&gt;"",1+MAX($A$6:A140),"")</f>
        <v/>
      </c>
      <c r="B141" s="40"/>
      <c r="C141" s="106"/>
      <c r="D141" s="87"/>
      <c r="E141" s="108"/>
      <c r="F141" s="247"/>
      <c r="G141" s="247"/>
      <c r="H141" s="247"/>
      <c r="I141" s="247"/>
      <c r="J141" s="400"/>
      <c r="K141" s="230"/>
      <c r="L141" s="247"/>
      <c r="M141" s="247"/>
      <c r="N141" s="247"/>
      <c r="O141" s="247"/>
      <c r="P141" s="247"/>
      <c r="Q141" s="117"/>
      <c r="R141" s="202"/>
    </row>
    <row r="142" spans="1:20" ht="16.3" thickBot="1" x14ac:dyDescent="0.4">
      <c r="A142" s="60" t="str">
        <f>IF(F142&lt;&gt;"",1+MAX($A$6:A141),"")</f>
        <v/>
      </c>
      <c r="B142" s="89"/>
      <c r="C142" s="36"/>
      <c r="D142" s="90"/>
      <c r="E142" s="76" t="s">
        <v>175</v>
      </c>
      <c r="F142" s="247"/>
      <c r="G142" s="112"/>
      <c r="H142" s="113"/>
      <c r="I142" s="114"/>
      <c r="J142" s="252"/>
      <c r="K142" s="230"/>
      <c r="L142" s="252"/>
      <c r="M142" s="259"/>
      <c r="N142" s="257"/>
      <c r="O142" s="257"/>
      <c r="P142" s="110"/>
      <c r="Q142" s="260"/>
      <c r="R142" s="246"/>
    </row>
    <row r="143" spans="1:20" ht="31.75" x14ac:dyDescent="0.35">
      <c r="A143" s="60">
        <f>IF(F143&lt;&gt;"",1+MAX($A$6:A142),"")</f>
        <v>76</v>
      </c>
      <c r="B143" s="40" t="s">
        <v>171</v>
      </c>
      <c r="C143" s="33" t="s">
        <v>163</v>
      </c>
      <c r="D143" s="87"/>
      <c r="E143" s="37" t="s">
        <v>347</v>
      </c>
      <c r="F143" s="247">
        <v>736.3</v>
      </c>
      <c r="G143" s="112">
        <v>0.1</v>
      </c>
      <c r="H143" s="113">
        <f>F143*(1+G143)</f>
        <v>809.93000000000006</v>
      </c>
      <c r="I143" s="114" t="s">
        <v>12</v>
      </c>
      <c r="J143" s="398">
        <v>7</v>
      </c>
      <c r="K143" s="413">
        <v>6.36</v>
      </c>
      <c r="L143" s="248">
        <v>0</v>
      </c>
      <c r="M143" s="115">
        <f>+H143*J143</f>
        <v>5669.51</v>
      </c>
      <c r="N143" s="116">
        <f>K143*H143</f>
        <v>5151.1548000000003</v>
      </c>
      <c r="O143" s="116">
        <f>L143*H143</f>
        <v>0</v>
      </c>
      <c r="P143" s="188">
        <f>+J143+K143+L143</f>
        <v>13.36</v>
      </c>
      <c r="Q143" s="117">
        <f>+H143*P143</f>
        <v>10820.6648</v>
      </c>
      <c r="R143" s="202"/>
    </row>
    <row r="144" spans="1:20" ht="16.3" thickBot="1" x14ac:dyDescent="0.4">
      <c r="A144" s="60" t="str">
        <f>IF(F144&lt;&gt;"",1+MAX($A$6:A143),"")</f>
        <v/>
      </c>
      <c r="B144" s="40"/>
      <c r="C144" s="106"/>
      <c r="D144" s="87"/>
      <c r="E144" s="108"/>
      <c r="F144" s="247"/>
      <c r="G144" s="247"/>
      <c r="H144" s="247"/>
      <c r="I144" s="247"/>
      <c r="J144" s="400"/>
      <c r="K144" s="230"/>
      <c r="L144" s="247"/>
      <c r="M144" s="247"/>
      <c r="N144" s="247"/>
      <c r="O144" s="247"/>
      <c r="P144" s="247"/>
      <c r="Q144" s="117"/>
      <c r="R144" s="202"/>
    </row>
    <row r="145" spans="1:20" ht="16.3" thickBot="1" x14ac:dyDescent="0.4">
      <c r="A145" s="60" t="str">
        <f>IF(F145&lt;&gt;"",1+MAX($A$6:A144),"")</f>
        <v/>
      </c>
      <c r="B145" s="89"/>
      <c r="C145" s="36"/>
      <c r="D145" s="90"/>
      <c r="E145" s="76" t="s">
        <v>166</v>
      </c>
      <c r="F145" s="247"/>
      <c r="G145" s="112"/>
      <c r="H145" s="113"/>
      <c r="I145" s="114"/>
      <c r="J145" s="252"/>
      <c r="K145" s="230"/>
      <c r="L145" s="252"/>
      <c r="M145" s="259"/>
      <c r="N145" s="257"/>
      <c r="O145" s="257"/>
      <c r="P145" s="110"/>
      <c r="Q145" s="260"/>
      <c r="R145" s="246"/>
    </row>
    <row r="146" spans="1:20" ht="47.6" x14ac:dyDescent="0.35">
      <c r="A146" s="60">
        <f>IF(F146&lt;&gt;"",1+MAX($A$6:A145),"")</f>
        <v>77</v>
      </c>
      <c r="B146" s="40" t="s">
        <v>162</v>
      </c>
      <c r="C146" s="33" t="s">
        <v>163</v>
      </c>
      <c r="D146" s="87"/>
      <c r="E146" s="37" t="s">
        <v>165</v>
      </c>
      <c r="F146" s="247">
        <v>131</v>
      </c>
      <c r="G146" s="112">
        <v>0.1</v>
      </c>
      <c r="H146" s="113">
        <f>F146*(1+G146)</f>
        <v>144.10000000000002</v>
      </c>
      <c r="I146" s="114" t="s">
        <v>13</v>
      </c>
      <c r="J146" s="398">
        <v>3.92</v>
      </c>
      <c r="K146" s="413">
        <v>3.26</v>
      </c>
      <c r="L146" s="248">
        <v>0</v>
      </c>
      <c r="M146" s="115">
        <f>+H146*J146</f>
        <v>564.87200000000007</v>
      </c>
      <c r="N146" s="116">
        <f>K146*H146</f>
        <v>469.76600000000002</v>
      </c>
      <c r="O146" s="116">
        <f>L146*H146</f>
        <v>0</v>
      </c>
      <c r="P146" s="188">
        <f>+J146+K146+L146</f>
        <v>7.18</v>
      </c>
      <c r="Q146" s="117">
        <f>+H146*P146</f>
        <v>1034.6380000000001</v>
      </c>
      <c r="R146" s="202"/>
    </row>
    <row r="147" spans="1:20" x14ac:dyDescent="0.35">
      <c r="A147" s="60">
        <f>IF(F147&lt;&gt;"",1+MAX($A$6:A146),"")</f>
        <v>78</v>
      </c>
      <c r="B147" s="40" t="s">
        <v>162</v>
      </c>
      <c r="C147" s="33" t="s">
        <v>163</v>
      </c>
      <c r="D147" s="87"/>
      <c r="E147" s="37" t="s">
        <v>176</v>
      </c>
      <c r="F147" s="247">
        <v>78.7</v>
      </c>
      <c r="G147" s="112">
        <v>0.1</v>
      </c>
      <c r="H147" s="113">
        <f>F147*(1+G147)</f>
        <v>86.570000000000007</v>
      </c>
      <c r="I147" s="114" t="s">
        <v>13</v>
      </c>
      <c r="J147" s="398">
        <v>3.92</v>
      </c>
      <c r="K147" s="413">
        <v>2.84</v>
      </c>
      <c r="L147" s="248">
        <v>0</v>
      </c>
      <c r="M147" s="115">
        <f>+H147*J147</f>
        <v>339.3544</v>
      </c>
      <c r="N147" s="116">
        <f>K147*H147</f>
        <v>245.8588</v>
      </c>
      <c r="O147" s="116">
        <f>L147*H147</f>
        <v>0</v>
      </c>
      <c r="P147" s="188">
        <f>+J147+K147+L147</f>
        <v>6.76</v>
      </c>
      <c r="Q147" s="117">
        <f>+H147*P147</f>
        <v>585.21320000000003</v>
      </c>
      <c r="R147" s="202"/>
    </row>
    <row r="148" spans="1:20" ht="16.3" thickBot="1" x14ac:dyDescent="0.4">
      <c r="A148" s="60" t="str">
        <f>IF(F148&lt;&gt;"",1+MAX($A$6:A147),"")</f>
        <v/>
      </c>
      <c r="B148" s="89"/>
      <c r="C148" s="36"/>
      <c r="D148" s="83"/>
      <c r="E148" s="93"/>
      <c r="F148" s="253"/>
      <c r="G148" s="112"/>
      <c r="H148" s="113"/>
      <c r="I148" s="113"/>
      <c r="J148" s="401"/>
      <c r="K148" s="230"/>
      <c r="L148" s="252"/>
      <c r="M148" s="259"/>
      <c r="N148" s="257"/>
      <c r="O148" s="257"/>
      <c r="P148" s="266"/>
      <c r="Q148" s="260"/>
      <c r="R148" s="202"/>
    </row>
    <row r="149" spans="1:20" ht="16.3" thickBot="1" x14ac:dyDescent="0.4">
      <c r="A149" s="60" t="str">
        <f>IF(F149&lt;&gt;"",1+MAX($A$6:A148),"")</f>
        <v/>
      </c>
      <c r="B149" s="89"/>
      <c r="C149" s="36"/>
      <c r="D149" s="90"/>
      <c r="E149" s="76" t="s">
        <v>177</v>
      </c>
      <c r="F149" s="253"/>
      <c r="G149" s="112"/>
      <c r="H149" s="113"/>
      <c r="I149" s="114"/>
      <c r="J149" s="252"/>
      <c r="K149" s="230"/>
      <c r="L149" s="252"/>
      <c r="M149" s="259"/>
      <c r="N149" s="257"/>
      <c r="O149" s="257"/>
      <c r="P149" s="110"/>
      <c r="Q149" s="260"/>
      <c r="R149" s="246"/>
    </row>
    <row r="150" spans="1:20" x14ac:dyDescent="0.35">
      <c r="A150" s="60">
        <f>IF(F150&lt;&gt;"",1+MAX($A$6:A149),"")</f>
        <v>79</v>
      </c>
      <c r="B150" s="40" t="s">
        <v>171</v>
      </c>
      <c r="C150" s="33"/>
      <c r="D150" s="87"/>
      <c r="E150" s="37" t="s">
        <v>178</v>
      </c>
      <c r="F150" s="247">
        <v>60</v>
      </c>
      <c r="G150" s="112">
        <v>0.1</v>
      </c>
      <c r="H150" s="113">
        <f>F150*(1+G150)</f>
        <v>66</v>
      </c>
      <c r="I150" s="114" t="s">
        <v>13</v>
      </c>
      <c r="J150" s="398">
        <v>4.4799999999999995</v>
      </c>
      <c r="K150" s="413">
        <v>4.84</v>
      </c>
      <c r="L150" s="248">
        <v>0</v>
      </c>
      <c r="M150" s="115">
        <f>+H150*J150</f>
        <v>295.67999999999995</v>
      </c>
      <c r="N150" s="116">
        <f>K150*H150</f>
        <v>319.44</v>
      </c>
      <c r="O150" s="116">
        <f>L150*H150</f>
        <v>0</v>
      </c>
      <c r="P150" s="188">
        <f>+J150+K150+L150</f>
        <v>9.32</v>
      </c>
      <c r="Q150" s="117">
        <f>+H150*P150</f>
        <v>615.12</v>
      </c>
      <c r="R150" s="202"/>
    </row>
    <row r="151" spans="1:20" x14ac:dyDescent="0.35">
      <c r="A151" s="60">
        <f>IF(F151&lt;&gt;"",1+MAX($A$6:A150),"")</f>
        <v>80</v>
      </c>
      <c r="B151" s="40" t="s">
        <v>171</v>
      </c>
      <c r="C151" s="33"/>
      <c r="D151" s="87"/>
      <c r="E151" s="37" t="s">
        <v>179</v>
      </c>
      <c r="F151" s="247">
        <v>85</v>
      </c>
      <c r="G151" s="112">
        <v>0.1</v>
      </c>
      <c r="H151" s="113">
        <f>F151*(1+G151)</f>
        <v>93.500000000000014</v>
      </c>
      <c r="I151" s="114" t="s">
        <v>13</v>
      </c>
      <c r="J151" s="398">
        <v>4.4799999999999995</v>
      </c>
      <c r="K151" s="413">
        <v>4.84</v>
      </c>
      <c r="L151" s="248">
        <v>0</v>
      </c>
      <c r="M151" s="115">
        <f>+H151*J151</f>
        <v>418.88</v>
      </c>
      <c r="N151" s="116">
        <f>K151*H151</f>
        <v>452.54000000000008</v>
      </c>
      <c r="O151" s="116">
        <f>L151*H151</f>
        <v>0</v>
      </c>
      <c r="P151" s="188">
        <f>+J151+K151+L151</f>
        <v>9.32</v>
      </c>
      <c r="Q151" s="117">
        <f>+H151*P151</f>
        <v>871.42000000000019</v>
      </c>
      <c r="R151" s="202"/>
    </row>
    <row r="152" spans="1:20" x14ac:dyDescent="0.35">
      <c r="A152" s="60">
        <f>IF(F152&lt;&gt;"",1+MAX($A$6:A151),"")</f>
        <v>81</v>
      </c>
      <c r="B152" s="40" t="s">
        <v>171</v>
      </c>
      <c r="C152" s="33"/>
      <c r="D152" s="87"/>
      <c r="E152" s="37" t="s">
        <v>180</v>
      </c>
      <c r="F152" s="247">
        <v>7</v>
      </c>
      <c r="G152" s="112">
        <v>0.1</v>
      </c>
      <c r="H152" s="113">
        <f>F152*(1+G152)</f>
        <v>7.7000000000000011</v>
      </c>
      <c r="I152" s="114" t="s">
        <v>13</v>
      </c>
      <c r="J152" s="398">
        <v>4.4799999999999995</v>
      </c>
      <c r="K152" s="413">
        <v>4.84</v>
      </c>
      <c r="L152" s="248">
        <v>0</v>
      </c>
      <c r="M152" s="115">
        <f>+H152*J152</f>
        <v>34.496000000000002</v>
      </c>
      <c r="N152" s="116">
        <f>K152*H152</f>
        <v>37.268000000000001</v>
      </c>
      <c r="O152" s="116">
        <f>L152*H152</f>
        <v>0</v>
      </c>
      <c r="P152" s="188">
        <f>+J152+K152+L152</f>
        <v>9.32</v>
      </c>
      <c r="Q152" s="117">
        <f>+H152*P152</f>
        <v>71.76400000000001</v>
      </c>
      <c r="R152" s="202"/>
    </row>
    <row r="153" spans="1:20" ht="16.3" thickBot="1" x14ac:dyDescent="0.4">
      <c r="A153" s="60" t="str">
        <f>IF(F153&lt;&gt;"",1+MAX($A$6:A152),"")</f>
        <v/>
      </c>
      <c r="B153" s="11"/>
      <c r="C153" s="12"/>
      <c r="D153" s="67"/>
      <c r="E153" s="84"/>
      <c r="F153" s="221"/>
      <c r="G153" s="222"/>
      <c r="H153" s="223"/>
      <c r="I153" s="224"/>
      <c r="J153" s="249"/>
      <c r="K153" s="249"/>
      <c r="L153" s="249"/>
      <c r="M153" s="250"/>
      <c r="N153" s="227"/>
      <c r="O153" s="227"/>
      <c r="P153" s="228"/>
      <c r="Q153" s="229"/>
      <c r="R153" s="251"/>
      <c r="S153" s="77"/>
      <c r="T153" s="77"/>
    </row>
    <row r="154" spans="1:20" ht="16.3" thickBot="1" x14ac:dyDescent="0.4">
      <c r="A154" s="60" t="str">
        <f>IF(F154&lt;&gt;"",1+MAX($A$6:A153),"")</f>
        <v/>
      </c>
      <c r="B154" s="40"/>
      <c r="C154" s="12"/>
      <c r="D154" s="61"/>
      <c r="E154" s="38" t="s">
        <v>83</v>
      </c>
      <c r="F154" s="111"/>
      <c r="G154" s="118"/>
      <c r="H154" s="119"/>
      <c r="I154" s="114"/>
      <c r="J154" s="252"/>
      <c r="K154" s="252"/>
      <c r="L154" s="252"/>
      <c r="M154" s="231">
        <f>SUM(M135:M153)</f>
        <v>20294.2124</v>
      </c>
      <c r="N154" s="231">
        <f>SUM(N135:N153)</f>
        <v>19271.916400000002</v>
      </c>
      <c r="O154" s="231">
        <f>SUM(O135:O153)</f>
        <v>0</v>
      </c>
      <c r="P154" s="232"/>
      <c r="Q154" s="233"/>
      <c r="R154" s="234">
        <f>SUM(Q135:Q153)</f>
        <v>39566.128799999999</v>
      </c>
      <c r="S154" s="77"/>
      <c r="T154" s="77"/>
    </row>
    <row r="155" spans="1:20" ht="16.3" thickBot="1" x14ac:dyDescent="0.4">
      <c r="A155" s="60"/>
      <c r="B155" s="40"/>
      <c r="C155" s="12"/>
      <c r="D155" s="70"/>
      <c r="E155" s="71"/>
      <c r="F155" s="253"/>
      <c r="G155" s="112"/>
      <c r="H155" s="113"/>
      <c r="I155" s="254"/>
      <c r="J155" s="255"/>
      <c r="K155" s="255"/>
      <c r="L155" s="255"/>
      <c r="M155" s="256"/>
      <c r="N155" s="257"/>
      <c r="O155" s="257"/>
      <c r="P155" s="110"/>
      <c r="Q155" s="258"/>
      <c r="R155" s="189"/>
      <c r="S155" s="77"/>
      <c r="T155" s="77"/>
    </row>
    <row r="156" spans="1:20" ht="16.3" thickBot="1" x14ac:dyDescent="0.4">
      <c r="A156" s="60"/>
      <c r="B156" s="40"/>
      <c r="C156" s="80"/>
      <c r="D156" s="81"/>
      <c r="E156" s="82" t="s">
        <v>84</v>
      </c>
      <c r="F156" s="240"/>
      <c r="G156" s="241"/>
      <c r="H156" s="119"/>
      <c r="I156" s="114"/>
      <c r="J156" s="242"/>
      <c r="K156" s="242"/>
      <c r="L156" s="242"/>
      <c r="M156" s="243"/>
      <c r="N156" s="244"/>
      <c r="O156" s="244"/>
      <c r="P156" s="245"/>
      <c r="Q156" s="233"/>
      <c r="R156" s="246"/>
    </row>
    <row r="157" spans="1:20" ht="16.3" thickBot="1" x14ac:dyDescent="0.4">
      <c r="A157" s="60"/>
      <c r="B157" s="40"/>
      <c r="C157" s="79"/>
      <c r="D157" s="101"/>
      <c r="E157" s="104" t="s">
        <v>209</v>
      </c>
      <c r="F157" s="263"/>
      <c r="G157" s="112"/>
      <c r="H157" s="113"/>
      <c r="I157" s="114"/>
      <c r="J157" s="252"/>
      <c r="K157" s="252"/>
      <c r="L157" s="252"/>
      <c r="M157" s="259"/>
      <c r="N157" s="257"/>
      <c r="O157" s="257"/>
      <c r="P157" s="110"/>
      <c r="Q157" s="260"/>
      <c r="R157" s="246"/>
    </row>
    <row r="158" spans="1:20" ht="16.3" thickBot="1" x14ac:dyDescent="0.4">
      <c r="A158" s="60"/>
      <c r="B158" s="40"/>
      <c r="C158" s="79"/>
      <c r="D158" s="101"/>
      <c r="E158" s="103" t="s">
        <v>192</v>
      </c>
      <c r="F158" s="263"/>
      <c r="G158" s="112"/>
      <c r="H158" s="113"/>
      <c r="I158" s="114"/>
      <c r="J158" s="252"/>
      <c r="K158" s="252"/>
      <c r="L158" s="252"/>
      <c r="M158" s="259"/>
      <c r="N158" s="257"/>
      <c r="O158" s="257"/>
      <c r="P158" s="110"/>
      <c r="Q158" s="260"/>
      <c r="R158" s="246"/>
    </row>
    <row r="159" spans="1:20" x14ac:dyDescent="0.35">
      <c r="A159" s="60">
        <f>IF(F159&lt;&gt;"",1+MAX($A$6:A158),"")</f>
        <v>82</v>
      </c>
      <c r="B159" s="40" t="s">
        <v>162</v>
      </c>
      <c r="C159" s="33" t="s">
        <v>189</v>
      </c>
      <c r="D159" s="87"/>
      <c r="E159" s="102" t="s">
        <v>198</v>
      </c>
      <c r="F159" s="111">
        <f>2*42.74*8</f>
        <v>683.84</v>
      </c>
      <c r="G159" s="112">
        <v>0.1</v>
      </c>
      <c r="H159" s="113">
        <f>F159*(1+G159)</f>
        <v>752.22400000000005</v>
      </c>
      <c r="I159" s="114" t="s">
        <v>12</v>
      </c>
      <c r="J159" s="398">
        <v>1.59</v>
      </c>
      <c r="K159" s="413">
        <v>0.57999999999999996</v>
      </c>
      <c r="L159" s="248">
        <v>0</v>
      </c>
      <c r="M159" s="115">
        <f>+H159*J159</f>
        <v>1196.0361600000001</v>
      </c>
      <c r="N159" s="116">
        <f>K159*H159</f>
        <v>436.28992</v>
      </c>
      <c r="O159" s="116">
        <f>L159*H159</f>
        <v>0</v>
      </c>
      <c r="P159" s="188">
        <f>+J159+K159+L159</f>
        <v>2.17</v>
      </c>
      <c r="Q159" s="117">
        <f>+H159*P159</f>
        <v>1632.32608</v>
      </c>
      <c r="R159" s="202"/>
    </row>
    <row r="160" spans="1:20" x14ac:dyDescent="0.35">
      <c r="A160" s="60"/>
      <c r="B160" s="91"/>
      <c r="C160" s="33"/>
      <c r="D160" s="87"/>
      <c r="E160" s="92" t="s">
        <v>22</v>
      </c>
      <c r="F160" s="268"/>
      <c r="G160" s="269"/>
      <c r="H160" s="270">
        <f>ROUNDUP(H159/32,0)</f>
        <v>24</v>
      </c>
      <c r="I160" s="271" t="s">
        <v>23</v>
      </c>
      <c r="J160" s="402"/>
      <c r="K160" s="269"/>
      <c r="L160" s="272"/>
      <c r="M160" s="259"/>
      <c r="N160" s="257"/>
      <c r="O160" s="257"/>
      <c r="P160" s="110"/>
      <c r="Q160" s="273"/>
      <c r="R160" s="246"/>
    </row>
    <row r="161" spans="1:72" x14ac:dyDescent="0.35">
      <c r="A161" s="60"/>
      <c r="B161" s="91"/>
      <c r="C161" s="33"/>
      <c r="D161" s="87"/>
      <c r="E161" s="92" t="s">
        <v>24</v>
      </c>
      <c r="F161" s="274"/>
      <c r="G161" s="275"/>
      <c r="H161" s="270">
        <f>ROUNDUP(H160*24/500,0)</f>
        <v>2</v>
      </c>
      <c r="I161" s="271" t="s">
        <v>25</v>
      </c>
      <c r="J161" s="403"/>
      <c r="K161" s="275"/>
      <c r="L161" s="272"/>
      <c r="M161" s="259"/>
      <c r="N161" s="257"/>
      <c r="O161" s="257"/>
      <c r="P161" s="110"/>
      <c r="Q161" s="273"/>
      <c r="R161" s="202"/>
    </row>
    <row r="162" spans="1:72" x14ac:dyDescent="0.35">
      <c r="A162" s="60"/>
      <c r="B162" s="91"/>
      <c r="C162" s="33"/>
      <c r="D162" s="87"/>
      <c r="E162" s="92" t="s">
        <v>26</v>
      </c>
      <c r="F162" s="274"/>
      <c r="G162" s="275"/>
      <c r="H162" s="276">
        <f>ROUNDUP(H159/200,0)</f>
        <v>4</v>
      </c>
      <c r="I162" s="271" t="s">
        <v>27</v>
      </c>
      <c r="J162" s="403"/>
      <c r="K162" s="275"/>
      <c r="L162" s="272"/>
      <c r="M162" s="259"/>
      <c r="N162" s="257"/>
      <c r="O162" s="257"/>
      <c r="P162" s="110"/>
      <c r="Q162" s="273"/>
      <c r="R162" s="246"/>
    </row>
    <row r="163" spans="1:72" x14ac:dyDescent="0.35">
      <c r="A163" s="60"/>
      <c r="B163" s="91"/>
      <c r="C163" s="33"/>
      <c r="D163" s="87"/>
      <c r="E163" s="92" t="s">
        <v>28</v>
      </c>
      <c r="F163" s="277"/>
      <c r="G163" s="278"/>
      <c r="H163" s="276">
        <f>ROUNDUP(H160*48,0)</f>
        <v>1152</v>
      </c>
      <c r="I163" s="271" t="s">
        <v>21</v>
      </c>
      <c r="J163" s="404"/>
      <c r="K163" s="278"/>
      <c r="L163" s="272"/>
      <c r="M163" s="259"/>
      <c r="N163" s="257"/>
      <c r="O163" s="257"/>
      <c r="P163" s="110"/>
      <c r="Q163" s="273"/>
      <c r="R163" s="202"/>
    </row>
    <row r="164" spans="1:72" x14ac:dyDescent="0.35">
      <c r="A164" s="60">
        <f>IF(F164&lt;&gt;"",1+MAX($A$6:A163),"")</f>
        <v>83</v>
      </c>
      <c r="B164" s="40" t="s">
        <v>162</v>
      </c>
      <c r="C164" s="33" t="s">
        <v>189</v>
      </c>
      <c r="D164" s="87"/>
      <c r="E164" s="37" t="s">
        <v>59</v>
      </c>
      <c r="F164" s="111">
        <f>42.74*4</f>
        <v>170.96</v>
      </c>
      <c r="G164" s="112">
        <v>0.1</v>
      </c>
      <c r="H164" s="113">
        <f>F164*(1+G164)</f>
        <v>188.05600000000001</v>
      </c>
      <c r="I164" s="114" t="s">
        <v>13</v>
      </c>
      <c r="J164" s="398">
        <v>1.31</v>
      </c>
      <c r="K164" s="413">
        <v>0.1</v>
      </c>
      <c r="L164" s="248">
        <v>0</v>
      </c>
      <c r="M164" s="115">
        <f>+H164*J164</f>
        <v>246.35336000000004</v>
      </c>
      <c r="N164" s="116">
        <f>K164*H164</f>
        <v>18.805600000000002</v>
      </c>
      <c r="O164" s="116">
        <f>L164*H164</f>
        <v>0</v>
      </c>
      <c r="P164" s="188">
        <f>+J164+K164+L164</f>
        <v>1.4100000000000001</v>
      </c>
      <c r="Q164" s="117">
        <f>+H164*P164</f>
        <v>265.15896000000004</v>
      </c>
      <c r="R164" s="202"/>
    </row>
    <row r="165" spans="1:72" x14ac:dyDescent="0.35">
      <c r="A165" s="60">
        <f>IF(F165&lt;&gt;"",1+MAX($A$6:A164),"")</f>
        <v>84</v>
      </c>
      <c r="B165" s="40" t="s">
        <v>162</v>
      </c>
      <c r="C165" s="33" t="s">
        <v>189</v>
      </c>
      <c r="D165" s="87"/>
      <c r="E165" s="78" t="s">
        <v>191</v>
      </c>
      <c r="F165" s="111">
        <f>42.74*8</f>
        <v>341.92</v>
      </c>
      <c r="G165" s="112">
        <v>0.1</v>
      </c>
      <c r="H165" s="113">
        <f>F165*(1+G165)</f>
        <v>376.11200000000002</v>
      </c>
      <c r="I165" s="114" t="s">
        <v>12</v>
      </c>
      <c r="J165" s="398">
        <v>3.1799999999999997</v>
      </c>
      <c r="K165" s="413">
        <v>1.25</v>
      </c>
      <c r="L165" s="248">
        <v>0</v>
      </c>
      <c r="M165" s="115">
        <f>+H165*J165</f>
        <v>1196.0361599999999</v>
      </c>
      <c r="N165" s="116">
        <f>K165*H165</f>
        <v>470.14000000000004</v>
      </c>
      <c r="O165" s="116">
        <f>L165*H165</f>
        <v>0</v>
      </c>
      <c r="P165" s="188">
        <f>+J165+K165+L165</f>
        <v>4.43</v>
      </c>
      <c r="Q165" s="117">
        <f>+H165*P165</f>
        <v>1666.17616</v>
      </c>
      <c r="R165" s="202"/>
    </row>
    <row r="166" spans="1:72" x14ac:dyDescent="0.35">
      <c r="A166" s="60"/>
      <c r="B166" s="40" t="s">
        <v>162</v>
      </c>
      <c r="C166" s="33" t="s">
        <v>189</v>
      </c>
      <c r="D166" s="87"/>
      <c r="E166" s="107" t="s">
        <v>239</v>
      </c>
      <c r="F166" s="111">
        <f>42.74/1.33+1</f>
        <v>33.13533834586466</v>
      </c>
      <c r="G166" s="112">
        <v>0</v>
      </c>
      <c r="H166" s="113">
        <f>F166*(1+G166)</f>
        <v>33.13533834586466</v>
      </c>
      <c r="I166" s="114" t="s">
        <v>21</v>
      </c>
      <c r="J166" s="252"/>
      <c r="K166" s="252"/>
      <c r="L166" s="252"/>
      <c r="M166" s="259"/>
      <c r="N166" s="257"/>
      <c r="O166" s="257"/>
      <c r="P166" s="110"/>
      <c r="Q166" s="260"/>
      <c r="R166" s="202"/>
    </row>
    <row r="167" spans="1:72" x14ac:dyDescent="0.35">
      <c r="A167" s="60">
        <f>IF(F167&lt;&gt;"",1+MAX($A$6:A166),"")</f>
        <v>85</v>
      </c>
      <c r="B167" s="40" t="s">
        <v>162</v>
      </c>
      <c r="C167" s="33" t="s">
        <v>189</v>
      </c>
      <c r="D167" s="87"/>
      <c r="E167" s="78" t="s">
        <v>190</v>
      </c>
      <c r="F167" s="111">
        <f>42.74*2</f>
        <v>85.48</v>
      </c>
      <c r="G167" s="112">
        <v>0.1</v>
      </c>
      <c r="H167" s="113">
        <f>F167*(1+G167)</f>
        <v>94.028000000000006</v>
      </c>
      <c r="I167" s="114" t="s">
        <v>13</v>
      </c>
      <c r="J167" s="398">
        <v>3.1799999999999997</v>
      </c>
      <c r="K167" s="413">
        <v>1.25</v>
      </c>
      <c r="L167" s="248">
        <v>0</v>
      </c>
      <c r="M167" s="115">
        <f>+H167*J167</f>
        <v>299.00903999999997</v>
      </c>
      <c r="N167" s="116">
        <f>K167*H167</f>
        <v>117.53500000000001</v>
      </c>
      <c r="O167" s="116">
        <f>L167*H167</f>
        <v>0</v>
      </c>
      <c r="P167" s="188">
        <f>+J167+K167+L167</f>
        <v>4.43</v>
      </c>
      <c r="Q167" s="117">
        <f>+H167*P167</f>
        <v>416.54404</v>
      </c>
      <c r="R167" s="202"/>
    </row>
    <row r="168" spans="1:72" x14ac:dyDescent="0.35">
      <c r="A168" s="60">
        <f>IF(F168&lt;&gt;"",1+MAX($A$6:A167),"")</f>
        <v>86</v>
      </c>
      <c r="B168" s="40" t="s">
        <v>162</v>
      </c>
      <c r="C168" s="33" t="s">
        <v>189</v>
      </c>
      <c r="D168" s="327"/>
      <c r="E168" s="35" t="s">
        <v>308</v>
      </c>
      <c r="F168" s="63">
        <f>42.74*8</f>
        <v>341.92</v>
      </c>
      <c r="G168" s="345">
        <v>0.1</v>
      </c>
      <c r="H168" s="344">
        <f>F168*(1+G168)</f>
        <v>376.11200000000002</v>
      </c>
      <c r="I168" s="36" t="s">
        <v>12</v>
      </c>
      <c r="J168" s="398">
        <v>1.03</v>
      </c>
      <c r="K168" s="413">
        <v>0.74</v>
      </c>
      <c r="L168" s="248">
        <v>0</v>
      </c>
      <c r="M168" s="115">
        <f>+H168*J168</f>
        <v>387.39536000000004</v>
      </c>
      <c r="N168" s="116">
        <f>K168*H168</f>
        <v>278.32288</v>
      </c>
      <c r="O168" s="116">
        <f>L168*H168</f>
        <v>0</v>
      </c>
      <c r="P168" s="188">
        <f>+J168+K168+L168</f>
        <v>1.77</v>
      </c>
      <c r="Q168" s="117">
        <f>+H168*P168</f>
        <v>665.71824000000004</v>
      </c>
      <c r="R168" s="343"/>
      <c r="S168" s="5"/>
      <c r="T168" s="5"/>
      <c r="U168" s="5"/>
      <c r="V168" s="5"/>
      <c r="W168" s="5"/>
      <c r="X168" s="5"/>
      <c r="Y168" s="5"/>
      <c r="Z168" s="5"/>
      <c r="AA168" s="5"/>
      <c r="AB168" s="5"/>
      <c r="AC168" s="5"/>
      <c r="AD168" s="5"/>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row>
    <row r="169" spans="1:72" ht="16.3" thickBot="1" x14ac:dyDescent="0.4">
      <c r="A169" s="60"/>
      <c r="B169" s="12"/>
      <c r="C169" s="12"/>
      <c r="D169" s="86"/>
      <c r="E169" s="78"/>
      <c r="F169" s="111"/>
      <c r="G169" s="118"/>
      <c r="H169" s="119"/>
      <c r="I169" s="114"/>
      <c r="J169" s="230"/>
      <c r="K169" s="230"/>
      <c r="L169" s="230"/>
      <c r="M169" s="279"/>
      <c r="N169" s="257"/>
      <c r="O169" s="257"/>
      <c r="P169" s="110"/>
      <c r="Q169" s="273"/>
      <c r="R169" s="202"/>
    </row>
    <row r="170" spans="1:72" ht="16.3" thickBot="1" x14ac:dyDescent="0.4">
      <c r="A170" s="60"/>
      <c r="B170" s="40"/>
      <c r="C170" s="79"/>
      <c r="D170" s="101"/>
      <c r="E170" s="104" t="s">
        <v>38</v>
      </c>
      <c r="F170" s="263"/>
      <c r="G170" s="112"/>
      <c r="H170" s="113"/>
      <c r="I170" s="114"/>
      <c r="J170" s="252"/>
      <c r="K170" s="252"/>
      <c r="L170" s="252"/>
      <c r="M170" s="259"/>
      <c r="N170" s="257"/>
      <c r="O170" s="257"/>
      <c r="P170" s="110"/>
      <c r="Q170" s="260"/>
      <c r="R170" s="246"/>
    </row>
    <row r="171" spans="1:72" ht="16.3" thickBot="1" x14ac:dyDescent="0.4">
      <c r="A171" s="60"/>
      <c r="B171" s="40"/>
      <c r="C171" s="79"/>
      <c r="D171" s="101"/>
      <c r="E171" s="103" t="s">
        <v>208</v>
      </c>
      <c r="F171" s="263"/>
      <c r="G171" s="112"/>
      <c r="H171" s="113"/>
      <c r="I171" s="114"/>
      <c r="J171" s="252"/>
      <c r="K171" s="252"/>
      <c r="L171" s="252"/>
      <c r="M171" s="259"/>
      <c r="N171" s="257"/>
      <c r="O171" s="257"/>
      <c r="P171" s="110"/>
      <c r="Q171" s="260"/>
      <c r="R171" s="246"/>
    </row>
    <row r="172" spans="1:72" x14ac:dyDescent="0.35">
      <c r="A172" s="60">
        <f>IF(F172&lt;&gt;"",1+MAX($A$6:A171),"")</f>
        <v>87</v>
      </c>
      <c r="B172" s="40" t="s">
        <v>171</v>
      </c>
      <c r="C172" s="33" t="s">
        <v>207</v>
      </c>
      <c r="D172" s="87"/>
      <c r="E172" s="102" t="s">
        <v>198</v>
      </c>
      <c r="F172" s="111">
        <f>40.99*10*2</f>
        <v>819.80000000000007</v>
      </c>
      <c r="G172" s="112">
        <v>0.1</v>
      </c>
      <c r="H172" s="113">
        <f>F172*(1+G172)</f>
        <v>901.7800000000002</v>
      </c>
      <c r="I172" s="114" t="s">
        <v>12</v>
      </c>
      <c r="J172" s="398">
        <v>1.59</v>
      </c>
      <c r="K172" s="413">
        <v>0.57999999999999996</v>
      </c>
      <c r="L172" s="248">
        <v>0</v>
      </c>
      <c r="M172" s="115">
        <f>+H172*J172</f>
        <v>1433.8302000000003</v>
      </c>
      <c r="N172" s="116">
        <f>K172*H172</f>
        <v>523.03240000000005</v>
      </c>
      <c r="O172" s="116">
        <f>L172*H172</f>
        <v>0</v>
      </c>
      <c r="P172" s="188">
        <f>+J172+K172+L172</f>
        <v>2.17</v>
      </c>
      <c r="Q172" s="117">
        <f>+H172*P172</f>
        <v>1956.8626000000004</v>
      </c>
      <c r="R172" s="202"/>
    </row>
    <row r="173" spans="1:72" x14ac:dyDescent="0.35">
      <c r="A173" s="60"/>
      <c r="B173" s="91"/>
      <c r="C173" s="33"/>
      <c r="D173" s="87"/>
      <c r="E173" s="92" t="s">
        <v>22</v>
      </c>
      <c r="F173" s="268"/>
      <c r="G173" s="269"/>
      <c r="H173" s="270">
        <f>ROUNDUP(H172/32,0)</f>
        <v>29</v>
      </c>
      <c r="I173" s="271" t="s">
        <v>23</v>
      </c>
      <c r="J173" s="402"/>
      <c r="K173" s="269"/>
      <c r="L173" s="272"/>
      <c r="M173" s="259"/>
      <c r="N173" s="257"/>
      <c r="O173" s="257"/>
      <c r="P173" s="110"/>
      <c r="Q173" s="273"/>
      <c r="R173" s="246"/>
    </row>
    <row r="174" spans="1:72" x14ac:dyDescent="0.35">
      <c r="A174" s="60"/>
      <c r="B174" s="91"/>
      <c r="C174" s="33"/>
      <c r="D174" s="87"/>
      <c r="E174" s="92" t="s">
        <v>24</v>
      </c>
      <c r="F174" s="274"/>
      <c r="G174" s="275"/>
      <c r="H174" s="270">
        <f>ROUNDUP(H173*24/500,0)</f>
        <v>2</v>
      </c>
      <c r="I174" s="271" t="s">
        <v>25</v>
      </c>
      <c r="J174" s="403"/>
      <c r="K174" s="275"/>
      <c r="L174" s="272"/>
      <c r="M174" s="259"/>
      <c r="N174" s="257"/>
      <c r="O174" s="257"/>
      <c r="P174" s="110"/>
      <c r="Q174" s="273"/>
      <c r="R174" s="202"/>
    </row>
    <row r="175" spans="1:72" x14ac:dyDescent="0.35">
      <c r="A175" s="60"/>
      <c r="B175" s="91"/>
      <c r="C175" s="33"/>
      <c r="D175" s="87"/>
      <c r="E175" s="92" t="s">
        <v>26</v>
      </c>
      <c r="F175" s="274"/>
      <c r="G175" s="275"/>
      <c r="H175" s="276">
        <f>ROUNDUP(H172/200,0)</f>
        <v>5</v>
      </c>
      <c r="I175" s="271" t="s">
        <v>27</v>
      </c>
      <c r="J175" s="403"/>
      <c r="K175" s="275"/>
      <c r="L175" s="272"/>
      <c r="M175" s="259"/>
      <c r="N175" s="257"/>
      <c r="O175" s="257"/>
      <c r="P175" s="110"/>
      <c r="Q175" s="273"/>
      <c r="R175" s="246"/>
    </row>
    <row r="176" spans="1:72" x14ac:dyDescent="0.35">
      <c r="A176" s="60"/>
      <c r="B176" s="91"/>
      <c r="C176" s="33"/>
      <c r="D176" s="87"/>
      <c r="E176" s="92" t="s">
        <v>28</v>
      </c>
      <c r="F176" s="277"/>
      <c r="G176" s="278"/>
      <c r="H176" s="276">
        <f>ROUNDUP(H173*48,0)</f>
        <v>1392</v>
      </c>
      <c r="I176" s="271" t="s">
        <v>21</v>
      </c>
      <c r="J176" s="404"/>
      <c r="K176" s="278"/>
      <c r="L176" s="272"/>
      <c r="M176" s="259"/>
      <c r="N176" s="257"/>
      <c r="O176" s="257"/>
      <c r="P176" s="110"/>
      <c r="Q176" s="273"/>
      <c r="R176" s="202"/>
    </row>
    <row r="177" spans="1:72" x14ac:dyDescent="0.35">
      <c r="A177" s="60">
        <f>IF(F177&lt;&gt;"",1+MAX($A$6:A176),"")</f>
        <v>88</v>
      </c>
      <c r="B177" s="40" t="s">
        <v>171</v>
      </c>
      <c r="C177" s="33" t="s">
        <v>207</v>
      </c>
      <c r="D177" s="87"/>
      <c r="E177" s="37" t="s">
        <v>59</v>
      </c>
      <c r="F177" s="111">
        <f>40.99*4</f>
        <v>163.96</v>
      </c>
      <c r="G177" s="112">
        <v>0.1</v>
      </c>
      <c r="H177" s="113">
        <f>F177*(1+G177)</f>
        <v>180.35600000000002</v>
      </c>
      <c r="I177" s="114" t="s">
        <v>13</v>
      </c>
      <c r="J177" s="398">
        <v>1.31</v>
      </c>
      <c r="K177" s="413">
        <v>0.1</v>
      </c>
      <c r="L177" s="248">
        <v>0</v>
      </c>
      <c r="M177" s="115">
        <f>+H177*J177</f>
        <v>236.26636000000005</v>
      </c>
      <c r="N177" s="116">
        <f>K177*H177</f>
        <v>18.035600000000002</v>
      </c>
      <c r="O177" s="116">
        <f>L177*H177</f>
        <v>0</v>
      </c>
      <c r="P177" s="188">
        <f>+J177+K177+L177</f>
        <v>1.4100000000000001</v>
      </c>
      <c r="Q177" s="117">
        <f>+H177*P177</f>
        <v>254.30196000000007</v>
      </c>
      <c r="R177" s="202"/>
    </row>
    <row r="178" spans="1:72" x14ac:dyDescent="0.35">
      <c r="A178" s="60">
        <f>IF(F178&lt;&gt;"",1+MAX($A$6:A177),"")</f>
        <v>89</v>
      </c>
      <c r="B178" s="40" t="s">
        <v>171</v>
      </c>
      <c r="C178" s="33" t="s">
        <v>207</v>
      </c>
      <c r="D178" s="87"/>
      <c r="E178" s="78" t="s">
        <v>202</v>
      </c>
      <c r="F178" s="111">
        <f>40.99*10</f>
        <v>409.90000000000003</v>
      </c>
      <c r="G178" s="112">
        <v>0.1</v>
      </c>
      <c r="H178" s="113">
        <f>F178*(1+G178)</f>
        <v>450.8900000000001</v>
      </c>
      <c r="I178" s="114" t="s">
        <v>12</v>
      </c>
      <c r="J178" s="398">
        <v>3.36</v>
      </c>
      <c r="K178" s="413">
        <v>1.38</v>
      </c>
      <c r="L178" s="248">
        <v>0</v>
      </c>
      <c r="M178" s="115">
        <f>+H178*J178</f>
        <v>1514.9904000000004</v>
      </c>
      <c r="N178" s="116">
        <f>K178*H178</f>
        <v>622.22820000000013</v>
      </c>
      <c r="O178" s="116">
        <f>L178*H178</f>
        <v>0</v>
      </c>
      <c r="P178" s="188">
        <f>+J178+K178+L178</f>
        <v>4.74</v>
      </c>
      <c r="Q178" s="117">
        <f>+H178*P178</f>
        <v>2137.2186000000006</v>
      </c>
      <c r="R178" s="202"/>
    </row>
    <row r="179" spans="1:72" x14ac:dyDescent="0.35">
      <c r="A179" s="60"/>
      <c r="B179" s="40" t="s">
        <v>171</v>
      </c>
      <c r="C179" s="33" t="s">
        <v>207</v>
      </c>
      <c r="D179" s="87"/>
      <c r="E179" s="107" t="s">
        <v>240</v>
      </c>
      <c r="F179" s="111">
        <f>40.99/1.33+1</f>
        <v>31.819548872180452</v>
      </c>
      <c r="G179" s="112">
        <v>0</v>
      </c>
      <c r="H179" s="113">
        <f>F179*(1+G179)</f>
        <v>31.819548872180452</v>
      </c>
      <c r="I179" s="114" t="s">
        <v>21</v>
      </c>
      <c r="J179" s="252"/>
      <c r="K179" s="252"/>
      <c r="L179" s="252"/>
      <c r="M179" s="259"/>
      <c r="N179" s="257"/>
      <c r="O179" s="257"/>
      <c r="P179" s="110"/>
      <c r="Q179" s="260"/>
      <c r="R179" s="202"/>
    </row>
    <row r="180" spans="1:72" x14ac:dyDescent="0.35">
      <c r="A180" s="60">
        <f>IF(F180&lt;&gt;"",1+MAX($A$6:A179),"")</f>
        <v>90</v>
      </c>
      <c r="B180" s="40" t="s">
        <v>171</v>
      </c>
      <c r="C180" s="33" t="s">
        <v>207</v>
      </c>
      <c r="D180" s="87"/>
      <c r="E180" s="78" t="s">
        <v>201</v>
      </c>
      <c r="F180" s="111">
        <f>40.99*2</f>
        <v>81.98</v>
      </c>
      <c r="G180" s="112">
        <v>0.1</v>
      </c>
      <c r="H180" s="113">
        <f>F180*(1+G180)</f>
        <v>90.178000000000011</v>
      </c>
      <c r="I180" s="114" t="s">
        <v>13</v>
      </c>
      <c r="J180" s="398">
        <v>3.36</v>
      </c>
      <c r="K180" s="413">
        <v>1.38</v>
      </c>
      <c r="L180" s="248">
        <v>0</v>
      </c>
      <c r="M180" s="115">
        <f>+H180*J180</f>
        <v>302.99808000000002</v>
      </c>
      <c r="N180" s="116">
        <f>K180*H180</f>
        <v>124.44564000000001</v>
      </c>
      <c r="O180" s="116">
        <f>L180*H180</f>
        <v>0</v>
      </c>
      <c r="P180" s="188">
        <f>+J180+K180+L180</f>
        <v>4.74</v>
      </c>
      <c r="Q180" s="117">
        <f>+H180*P180</f>
        <v>427.4437200000001</v>
      </c>
      <c r="R180" s="202"/>
    </row>
    <row r="181" spans="1:72" x14ac:dyDescent="0.35">
      <c r="A181" s="60">
        <f>IF(F181&lt;&gt;"",1+MAX($A$6:A180),"")</f>
        <v>91</v>
      </c>
      <c r="B181" s="40" t="s">
        <v>171</v>
      </c>
      <c r="C181" s="33" t="s">
        <v>207</v>
      </c>
      <c r="D181" s="327"/>
      <c r="E181" s="35" t="s">
        <v>308</v>
      </c>
      <c r="F181" s="63">
        <f>40.99*10</f>
        <v>409.90000000000003</v>
      </c>
      <c r="G181" s="345">
        <v>0.1</v>
      </c>
      <c r="H181" s="344">
        <f>F181*(1+G181)</f>
        <v>450.8900000000001</v>
      </c>
      <c r="I181" s="36" t="s">
        <v>12</v>
      </c>
      <c r="J181" s="398">
        <v>1.03</v>
      </c>
      <c r="K181" s="413">
        <v>0.84</v>
      </c>
      <c r="L181" s="248">
        <v>0</v>
      </c>
      <c r="M181" s="115">
        <f>+H181*J181</f>
        <v>464.41670000000011</v>
      </c>
      <c r="N181" s="116">
        <f>K181*H181</f>
        <v>378.74760000000009</v>
      </c>
      <c r="O181" s="116">
        <f>L181*H181</f>
        <v>0</v>
      </c>
      <c r="P181" s="188">
        <f>+J181+K181+L181</f>
        <v>1.87</v>
      </c>
      <c r="Q181" s="117">
        <f>+H181*P181</f>
        <v>843.16430000000025</v>
      </c>
      <c r="R181" s="343"/>
      <c r="S181" s="5"/>
      <c r="T181" s="5"/>
      <c r="U181" s="5"/>
      <c r="V181" s="5"/>
      <c r="W181" s="5"/>
      <c r="X181" s="5"/>
      <c r="Y181" s="5"/>
      <c r="Z181" s="5"/>
      <c r="AA181" s="5"/>
      <c r="AB181" s="5"/>
      <c r="AC181" s="5"/>
      <c r="AD181" s="5"/>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row>
    <row r="182" spans="1:72" ht="16.3" thickBot="1" x14ac:dyDescent="0.4">
      <c r="A182" s="60"/>
      <c r="B182" s="12"/>
      <c r="C182" s="36"/>
      <c r="D182" s="87"/>
      <c r="E182" s="39"/>
      <c r="F182" s="111"/>
      <c r="G182" s="112"/>
      <c r="H182" s="113"/>
      <c r="I182" s="114"/>
      <c r="J182" s="399"/>
      <c r="K182" s="114"/>
      <c r="L182" s="264"/>
      <c r="M182" s="259"/>
      <c r="N182" s="265"/>
      <c r="O182" s="265"/>
      <c r="P182" s="266"/>
      <c r="Q182" s="260"/>
      <c r="R182" s="202"/>
    </row>
    <row r="183" spans="1:72" ht="16.3" thickBot="1" x14ac:dyDescent="0.4">
      <c r="A183" s="60"/>
      <c r="B183" s="40"/>
      <c r="C183" s="79"/>
      <c r="D183" s="87"/>
      <c r="E183" s="103" t="s">
        <v>206</v>
      </c>
      <c r="F183" s="263"/>
      <c r="G183" s="112"/>
      <c r="H183" s="113"/>
      <c r="I183" s="114"/>
      <c r="J183" s="252"/>
      <c r="K183" s="252"/>
      <c r="L183" s="252"/>
      <c r="M183" s="259"/>
      <c r="N183" s="257"/>
      <c r="O183" s="257"/>
      <c r="P183" s="110"/>
      <c r="Q183" s="260"/>
      <c r="R183" s="246"/>
    </row>
    <row r="184" spans="1:72" x14ac:dyDescent="0.35">
      <c r="A184" s="60">
        <f>IF(F184&lt;&gt;"",1+MAX($A$6:A183),"")</f>
        <v>92</v>
      </c>
      <c r="B184" s="40" t="s">
        <v>171</v>
      </c>
      <c r="C184" s="33" t="s">
        <v>205</v>
      </c>
      <c r="D184" s="87"/>
      <c r="E184" s="102" t="s">
        <v>309</v>
      </c>
      <c r="F184" s="111">
        <v>154</v>
      </c>
      <c r="G184" s="112">
        <v>0.1</v>
      </c>
      <c r="H184" s="113">
        <f>F184*(1+G184)</f>
        <v>169.4</v>
      </c>
      <c r="I184" s="114" t="s">
        <v>12</v>
      </c>
      <c r="J184" s="398">
        <v>1.59</v>
      </c>
      <c r="K184" s="413">
        <v>0.57999999999999996</v>
      </c>
      <c r="L184" s="248">
        <v>0</v>
      </c>
      <c r="M184" s="115">
        <f>+H184*J184</f>
        <v>269.346</v>
      </c>
      <c r="N184" s="116">
        <f>K184*H184</f>
        <v>98.251999999999995</v>
      </c>
      <c r="O184" s="116">
        <f>L184*H184</f>
        <v>0</v>
      </c>
      <c r="P184" s="188">
        <f>+J184+K184+L184</f>
        <v>2.17</v>
      </c>
      <c r="Q184" s="117">
        <f>+H184*P184</f>
        <v>367.59800000000001</v>
      </c>
      <c r="R184" s="202"/>
    </row>
    <row r="185" spans="1:72" x14ac:dyDescent="0.35">
      <c r="A185" s="60"/>
      <c r="B185" s="91"/>
      <c r="C185" s="33"/>
      <c r="D185" s="87"/>
      <c r="E185" s="92" t="s">
        <v>22</v>
      </c>
      <c r="F185" s="268"/>
      <c r="G185" s="269"/>
      <c r="H185" s="270">
        <f>ROUNDUP(H184/32,0)</f>
        <v>6</v>
      </c>
      <c r="I185" s="271" t="s">
        <v>23</v>
      </c>
      <c r="J185" s="402"/>
      <c r="K185" s="269"/>
      <c r="L185" s="272"/>
      <c r="M185" s="259"/>
      <c r="N185" s="257"/>
      <c r="O185" s="257"/>
      <c r="P185" s="110"/>
      <c r="Q185" s="273"/>
      <c r="R185" s="246"/>
    </row>
    <row r="186" spans="1:72" x14ac:dyDescent="0.35">
      <c r="A186" s="60"/>
      <c r="B186" s="91"/>
      <c r="C186" s="33"/>
      <c r="D186" s="87"/>
      <c r="E186" s="92" t="s">
        <v>24</v>
      </c>
      <c r="F186" s="274"/>
      <c r="G186" s="275"/>
      <c r="H186" s="270">
        <f>ROUNDUP(H185*24/500,0)</f>
        <v>1</v>
      </c>
      <c r="I186" s="271" t="s">
        <v>25</v>
      </c>
      <c r="J186" s="403"/>
      <c r="K186" s="275"/>
      <c r="L186" s="272"/>
      <c r="M186" s="259"/>
      <c r="N186" s="257"/>
      <c r="O186" s="257"/>
      <c r="P186" s="110"/>
      <c r="Q186" s="273"/>
      <c r="R186" s="202"/>
    </row>
    <row r="187" spans="1:72" x14ac:dyDescent="0.35">
      <c r="A187" s="60"/>
      <c r="B187" s="91"/>
      <c r="C187" s="33"/>
      <c r="D187" s="87"/>
      <c r="E187" s="92" t="s">
        <v>26</v>
      </c>
      <c r="F187" s="274"/>
      <c r="G187" s="275"/>
      <c r="H187" s="276">
        <f>ROUNDUP(H184/200,0)</f>
        <v>1</v>
      </c>
      <c r="I187" s="271" t="s">
        <v>27</v>
      </c>
      <c r="J187" s="403"/>
      <c r="K187" s="275"/>
      <c r="L187" s="272"/>
      <c r="M187" s="259"/>
      <c r="N187" s="257"/>
      <c r="O187" s="257"/>
      <c r="P187" s="110"/>
      <c r="Q187" s="273"/>
      <c r="R187" s="246"/>
    </row>
    <row r="188" spans="1:72" x14ac:dyDescent="0.35">
      <c r="A188" s="60"/>
      <c r="B188" s="91"/>
      <c r="C188" s="33"/>
      <c r="D188" s="87"/>
      <c r="E188" s="92" t="s">
        <v>28</v>
      </c>
      <c r="F188" s="277"/>
      <c r="G188" s="278"/>
      <c r="H188" s="276">
        <f>ROUNDUP(H185*48,0)</f>
        <v>288</v>
      </c>
      <c r="I188" s="271" t="s">
        <v>21</v>
      </c>
      <c r="J188" s="404"/>
      <c r="K188" s="278"/>
      <c r="L188" s="272"/>
      <c r="M188" s="259"/>
      <c r="N188" s="257"/>
      <c r="O188" s="257"/>
      <c r="P188" s="110"/>
      <c r="Q188" s="273"/>
      <c r="R188" s="202"/>
    </row>
    <row r="189" spans="1:72" x14ac:dyDescent="0.35">
      <c r="A189" s="60">
        <f>IF(F189&lt;&gt;"",1+MAX($A$6:A188),"")</f>
        <v>93</v>
      </c>
      <c r="B189" s="40" t="s">
        <v>171</v>
      </c>
      <c r="C189" s="33" t="s">
        <v>205</v>
      </c>
      <c r="D189" s="87"/>
      <c r="E189" s="102" t="s">
        <v>203</v>
      </c>
      <c r="F189" s="111">
        <v>43</v>
      </c>
      <c r="G189" s="112">
        <v>0.1</v>
      </c>
      <c r="H189" s="113">
        <f>F189*(1+G189)</f>
        <v>47.300000000000004</v>
      </c>
      <c r="I189" s="114" t="s">
        <v>12</v>
      </c>
      <c r="J189" s="398">
        <v>1.59</v>
      </c>
      <c r="K189" s="413">
        <v>0.7</v>
      </c>
      <c r="L189" s="248">
        <v>0</v>
      </c>
      <c r="M189" s="115">
        <f>+H189*J189</f>
        <v>75.207000000000008</v>
      </c>
      <c r="N189" s="116">
        <f>K189*H189</f>
        <v>33.11</v>
      </c>
      <c r="O189" s="116">
        <f>L189*H189</f>
        <v>0</v>
      </c>
      <c r="P189" s="188">
        <f>+J189+K189+L189</f>
        <v>2.29</v>
      </c>
      <c r="Q189" s="117">
        <f>+H189*P189</f>
        <v>108.31700000000001</v>
      </c>
      <c r="R189" s="202"/>
    </row>
    <row r="190" spans="1:72" x14ac:dyDescent="0.35">
      <c r="A190" s="60"/>
      <c r="B190" s="91"/>
      <c r="C190" s="33"/>
      <c r="D190" s="87"/>
      <c r="E190" s="92" t="s">
        <v>22</v>
      </c>
      <c r="F190" s="268"/>
      <c r="G190" s="269"/>
      <c r="H190" s="270">
        <f>ROUNDUP(H189/32,0)</f>
        <v>2</v>
      </c>
      <c r="I190" s="271" t="s">
        <v>23</v>
      </c>
      <c r="J190" s="402"/>
      <c r="K190" s="269"/>
      <c r="L190" s="272"/>
      <c r="M190" s="259"/>
      <c r="N190" s="257"/>
      <c r="O190" s="257"/>
      <c r="P190" s="110"/>
      <c r="Q190" s="273"/>
      <c r="R190" s="246"/>
    </row>
    <row r="191" spans="1:72" x14ac:dyDescent="0.35">
      <c r="A191" s="60"/>
      <c r="B191" s="91"/>
      <c r="C191" s="33"/>
      <c r="D191" s="87"/>
      <c r="E191" s="92" t="s">
        <v>24</v>
      </c>
      <c r="F191" s="274"/>
      <c r="G191" s="275"/>
      <c r="H191" s="270">
        <f>ROUNDUP(H190*24/500,0)</f>
        <v>1</v>
      </c>
      <c r="I191" s="271" t="s">
        <v>25</v>
      </c>
      <c r="J191" s="403"/>
      <c r="K191" s="275"/>
      <c r="L191" s="272"/>
      <c r="M191" s="259"/>
      <c r="N191" s="257"/>
      <c r="O191" s="257"/>
      <c r="P191" s="110"/>
      <c r="Q191" s="273"/>
      <c r="R191" s="202"/>
    </row>
    <row r="192" spans="1:72" x14ac:dyDescent="0.35">
      <c r="A192" s="60"/>
      <c r="B192" s="91"/>
      <c r="C192" s="33"/>
      <c r="D192" s="87"/>
      <c r="E192" s="92" t="s">
        <v>26</v>
      </c>
      <c r="F192" s="274"/>
      <c r="G192" s="275"/>
      <c r="H192" s="276">
        <f>ROUNDUP(H189/200,0)</f>
        <v>1</v>
      </c>
      <c r="I192" s="271" t="s">
        <v>27</v>
      </c>
      <c r="J192" s="403"/>
      <c r="K192" s="275"/>
      <c r="L192" s="272"/>
      <c r="M192" s="259"/>
      <c r="N192" s="257"/>
      <c r="O192" s="257"/>
      <c r="P192" s="110"/>
      <c r="Q192" s="273"/>
      <c r="R192" s="246"/>
    </row>
    <row r="193" spans="1:72" x14ac:dyDescent="0.35">
      <c r="A193" s="60"/>
      <c r="B193" s="91"/>
      <c r="C193" s="33"/>
      <c r="D193" s="87"/>
      <c r="E193" s="92" t="s">
        <v>28</v>
      </c>
      <c r="F193" s="277"/>
      <c r="G193" s="278"/>
      <c r="H193" s="276">
        <f>ROUNDUP(H190*48,0)</f>
        <v>96</v>
      </c>
      <c r="I193" s="271" t="s">
        <v>21</v>
      </c>
      <c r="J193" s="404"/>
      <c r="K193" s="278"/>
      <c r="L193" s="272"/>
      <c r="M193" s="259"/>
      <c r="N193" s="257"/>
      <c r="O193" s="257"/>
      <c r="P193" s="110"/>
      <c r="Q193" s="273"/>
      <c r="R193" s="202"/>
    </row>
    <row r="194" spans="1:72" x14ac:dyDescent="0.35">
      <c r="A194" s="60">
        <f>IF(F194&lt;&gt;"",1+MAX($A$6:A193),"")</f>
        <v>94</v>
      </c>
      <c r="B194" s="40" t="s">
        <v>171</v>
      </c>
      <c r="C194" s="33" t="s">
        <v>205</v>
      </c>
      <c r="D194" s="87"/>
      <c r="E194" s="37" t="s">
        <v>59</v>
      </c>
      <c r="F194" s="111">
        <f>13*4</f>
        <v>52</v>
      </c>
      <c r="G194" s="112">
        <v>0.1</v>
      </c>
      <c r="H194" s="113">
        <f>F194*(1+G194)</f>
        <v>57.2</v>
      </c>
      <c r="I194" s="114" t="s">
        <v>13</v>
      </c>
      <c r="J194" s="398">
        <v>1.31</v>
      </c>
      <c r="K194" s="413">
        <v>0.1</v>
      </c>
      <c r="L194" s="248">
        <v>0</v>
      </c>
      <c r="M194" s="115">
        <f>+H194*J194</f>
        <v>74.932000000000002</v>
      </c>
      <c r="N194" s="116">
        <f>K194*H194</f>
        <v>5.7200000000000006</v>
      </c>
      <c r="O194" s="116">
        <f>L194*H194</f>
        <v>0</v>
      </c>
      <c r="P194" s="188">
        <f>+J194+K194+L194</f>
        <v>1.4100000000000001</v>
      </c>
      <c r="Q194" s="117">
        <f>+H194*P194</f>
        <v>80.652000000000015</v>
      </c>
      <c r="R194" s="202"/>
    </row>
    <row r="195" spans="1:72" x14ac:dyDescent="0.35">
      <c r="A195" s="60">
        <f>IF(F195&lt;&gt;"",1+MAX($A$6:A194),"")</f>
        <v>95</v>
      </c>
      <c r="B195" s="40" t="s">
        <v>171</v>
      </c>
      <c r="C195" s="33" t="s">
        <v>205</v>
      </c>
      <c r="D195" s="87"/>
      <c r="E195" s="78" t="s">
        <v>202</v>
      </c>
      <c r="F195" s="111">
        <f>13*10</f>
        <v>130</v>
      </c>
      <c r="G195" s="112">
        <v>0.1</v>
      </c>
      <c r="H195" s="113">
        <f>F195*(1+G195)</f>
        <v>143</v>
      </c>
      <c r="I195" s="114" t="s">
        <v>12</v>
      </c>
      <c r="J195" s="398">
        <v>3.36</v>
      </c>
      <c r="K195" s="413">
        <v>1.38</v>
      </c>
      <c r="L195" s="248">
        <v>0</v>
      </c>
      <c r="M195" s="115">
        <f>+H195*J195</f>
        <v>480.47999999999996</v>
      </c>
      <c r="N195" s="116">
        <f>K195*H195</f>
        <v>197.33999999999997</v>
      </c>
      <c r="O195" s="116">
        <f>L195*H195</f>
        <v>0</v>
      </c>
      <c r="P195" s="188">
        <f>+J195+K195+L195</f>
        <v>4.74</v>
      </c>
      <c r="Q195" s="117">
        <f>+H195*P195</f>
        <v>677.82</v>
      </c>
      <c r="R195" s="202"/>
    </row>
    <row r="196" spans="1:72" x14ac:dyDescent="0.35">
      <c r="A196" s="60"/>
      <c r="B196" s="40" t="s">
        <v>171</v>
      </c>
      <c r="C196" s="33" t="s">
        <v>205</v>
      </c>
      <c r="D196" s="87"/>
      <c r="E196" s="107" t="s">
        <v>240</v>
      </c>
      <c r="F196" s="111">
        <f>13/1.33+1</f>
        <v>10.774436090225564</v>
      </c>
      <c r="G196" s="112">
        <v>0</v>
      </c>
      <c r="H196" s="113">
        <f>F196*(1+G196)</f>
        <v>10.774436090225564</v>
      </c>
      <c r="I196" s="114" t="s">
        <v>21</v>
      </c>
      <c r="J196" s="252"/>
      <c r="K196" s="252"/>
      <c r="L196" s="252"/>
      <c r="M196" s="259"/>
      <c r="N196" s="257"/>
      <c r="O196" s="257"/>
      <c r="P196" s="110"/>
      <c r="Q196" s="260"/>
      <c r="R196" s="202"/>
    </row>
    <row r="197" spans="1:72" x14ac:dyDescent="0.35">
      <c r="A197" s="60">
        <f>IF(F197&lt;&gt;"",1+MAX($A$6:A196),"")</f>
        <v>96</v>
      </c>
      <c r="B197" s="40" t="s">
        <v>171</v>
      </c>
      <c r="C197" s="33" t="s">
        <v>205</v>
      </c>
      <c r="D197" s="87"/>
      <c r="E197" s="78" t="s">
        <v>201</v>
      </c>
      <c r="F197" s="111">
        <f>13*2</f>
        <v>26</v>
      </c>
      <c r="G197" s="112">
        <v>0.1</v>
      </c>
      <c r="H197" s="113">
        <f>F197*(1+G197)</f>
        <v>28.6</v>
      </c>
      <c r="I197" s="114" t="s">
        <v>13</v>
      </c>
      <c r="J197" s="398">
        <v>3.36</v>
      </c>
      <c r="K197" s="413">
        <v>1.38</v>
      </c>
      <c r="L197" s="248">
        <v>0</v>
      </c>
      <c r="M197" s="115">
        <f>+H197*J197</f>
        <v>96.096000000000004</v>
      </c>
      <c r="N197" s="116">
        <f>K197*H197</f>
        <v>39.467999999999996</v>
      </c>
      <c r="O197" s="116">
        <f>L197*H197</f>
        <v>0</v>
      </c>
      <c r="P197" s="188">
        <f>+J197+K197+L197</f>
        <v>4.74</v>
      </c>
      <c r="Q197" s="117">
        <f>+H197*P197</f>
        <v>135.56400000000002</v>
      </c>
      <c r="R197" s="202"/>
    </row>
    <row r="198" spans="1:72" x14ac:dyDescent="0.35">
      <c r="A198" s="60">
        <f>IF(F198&lt;&gt;"",1+MAX($A$6:A197),"")</f>
        <v>97</v>
      </c>
      <c r="B198" s="40" t="s">
        <v>171</v>
      </c>
      <c r="C198" s="33" t="s">
        <v>205</v>
      </c>
      <c r="D198" s="327"/>
      <c r="E198" s="35" t="s">
        <v>308</v>
      </c>
      <c r="F198" s="63">
        <f>13*10</f>
        <v>130</v>
      </c>
      <c r="G198" s="345">
        <v>0.1</v>
      </c>
      <c r="H198" s="344">
        <f>F198*(1+G198)</f>
        <v>143</v>
      </c>
      <c r="I198" s="36" t="s">
        <v>12</v>
      </c>
      <c r="J198" s="398">
        <v>1.03</v>
      </c>
      <c r="K198" s="413">
        <v>0.84</v>
      </c>
      <c r="L198" s="248">
        <v>0</v>
      </c>
      <c r="M198" s="115">
        <f>+H198*J198</f>
        <v>147.29</v>
      </c>
      <c r="N198" s="116">
        <f>K198*H198</f>
        <v>120.11999999999999</v>
      </c>
      <c r="O198" s="116">
        <f>L198*H198</f>
        <v>0</v>
      </c>
      <c r="P198" s="188">
        <f>+J198+K198+L198</f>
        <v>1.87</v>
      </c>
      <c r="Q198" s="117">
        <f>+H198*P198</f>
        <v>267.41000000000003</v>
      </c>
      <c r="R198" s="343"/>
      <c r="S198" s="5"/>
      <c r="T198" s="5"/>
      <c r="U198" s="5"/>
      <c r="V198" s="5"/>
      <c r="W198" s="5"/>
      <c r="X198" s="5"/>
      <c r="Y198" s="5"/>
      <c r="Z198" s="5"/>
      <c r="AA198" s="5"/>
      <c r="AB198" s="5"/>
      <c r="AC198" s="5"/>
      <c r="AD198" s="5"/>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row>
    <row r="199" spans="1:72" x14ac:dyDescent="0.35">
      <c r="A199" s="60"/>
      <c r="B199" s="12"/>
      <c r="C199" s="36"/>
      <c r="D199" s="87"/>
      <c r="E199" s="39"/>
      <c r="F199" s="111"/>
      <c r="G199" s="112"/>
      <c r="H199" s="113"/>
      <c r="I199" s="114"/>
      <c r="J199" s="399"/>
      <c r="K199" s="114"/>
      <c r="L199" s="264"/>
      <c r="M199" s="259"/>
      <c r="N199" s="265"/>
      <c r="O199" s="265"/>
      <c r="P199" s="266"/>
      <c r="Q199" s="260"/>
      <c r="R199" s="202"/>
    </row>
    <row r="200" spans="1:72" ht="16.3" thickBot="1" x14ac:dyDescent="0.4">
      <c r="A200" s="60"/>
      <c r="B200" s="12"/>
      <c r="C200" s="36"/>
      <c r="D200" s="87"/>
      <c r="E200" s="39"/>
      <c r="F200" s="111"/>
      <c r="G200" s="112"/>
      <c r="H200" s="113"/>
      <c r="I200" s="114"/>
      <c r="J200" s="399"/>
      <c r="K200" s="114"/>
      <c r="L200" s="264"/>
      <c r="M200" s="259"/>
      <c r="N200" s="265"/>
      <c r="O200" s="265"/>
      <c r="P200" s="266"/>
      <c r="Q200" s="260"/>
      <c r="R200" s="202"/>
    </row>
    <row r="201" spans="1:72" ht="16.3" thickBot="1" x14ac:dyDescent="0.4">
      <c r="A201" s="60"/>
      <c r="B201" s="40"/>
      <c r="C201" s="79"/>
      <c r="D201" s="87"/>
      <c r="E201" s="103" t="s">
        <v>204</v>
      </c>
      <c r="F201" s="263"/>
      <c r="G201" s="112"/>
      <c r="H201" s="113"/>
      <c r="I201" s="114"/>
      <c r="J201" s="252"/>
      <c r="K201" s="252"/>
      <c r="L201" s="252"/>
      <c r="M201" s="259"/>
      <c r="N201" s="257"/>
      <c r="O201" s="257"/>
      <c r="P201" s="110"/>
      <c r="Q201" s="260"/>
      <c r="R201" s="246"/>
    </row>
    <row r="202" spans="1:72" x14ac:dyDescent="0.35">
      <c r="A202" s="60">
        <f>IF(F202&lt;&gt;"",1+MAX($A$6:A201),"")</f>
        <v>98</v>
      </c>
      <c r="B202" s="40" t="s">
        <v>171</v>
      </c>
      <c r="C202" s="33" t="s">
        <v>200</v>
      </c>
      <c r="D202" s="87"/>
      <c r="E202" s="102" t="s">
        <v>310</v>
      </c>
      <c r="F202" s="111">
        <f>14.27*10</f>
        <v>142.69999999999999</v>
      </c>
      <c r="G202" s="112">
        <v>0.1</v>
      </c>
      <c r="H202" s="113">
        <f>F202*(1+G202)</f>
        <v>156.97</v>
      </c>
      <c r="I202" s="114" t="s">
        <v>12</v>
      </c>
      <c r="J202" s="398">
        <v>1.87</v>
      </c>
      <c r="K202" s="413">
        <v>1.25</v>
      </c>
      <c r="L202" s="248">
        <v>0</v>
      </c>
      <c r="M202" s="115">
        <f>+H202*J202</f>
        <v>293.53390000000002</v>
      </c>
      <c r="N202" s="116">
        <f>K202*H202</f>
        <v>196.21250000000001</v>
      </c>
      <c r="O202" s="116">
        <f>L202*H202</f>
        <v>0</v>
      </c>
      <c r="P202" s="188">
        <f>+J202+K202+L202</f>
        <v>3.12</v>
      </c>
      <c r="Q202" s="117">
        <f>+H202*P202</f>
        <v>489.74639999999999</v>
      </c>
      <c r="R202" s="202"/>
    </row>
    <row r="203" spans="1:72" x14ac:dyDescent="0.35">
      <c r="A203" s="60"/>
      <c r="B203" s="91"/>
      <c r="C203" s="33"/>
      <c r="D203" s="87"/>
      <c r="E203" s="92" t="s">
        <v>22</v>
      </c>
      <c r="F203" s="268"/>
      <c r="G203" s="269"/>
      <c r="H203" s="270">
        <f>ROUNDUP(H202/32,0)</f>
        <v>5</v>
      </c>
      <c r="I203" s="271" t="s">
        <v>23</v>
      </c>
      <c r="J203" s="402"/>
      <c r="K203" s="269"/>
      <c r="L203" s="272"/>
      <c r="M203" s="259"/>
      <c r="N203" s="257"/>
      <c r="O203" s="257"/>
      <c r="P203" s="110"/>
      <c r="Q203" s="273"/>
      <c r="R203" s="246"/>
    </row>
    <row r="204" spans="1:72" x14ac:dyDescent="0.35">
      <c r="A204" s="60"/>
      <c r="B204" s="91"/>
      <c r="C204" s="33"/>
      <c r="D204" s="87"/>
      <c r="E204" s="92" t="s">
        <v>24</v>
      </c>
      <c r="F204" s="274"/>
      <c r="G204" s="275"/>
      <c r="H204" s="270">
        <f>ROUNDUP(H203*24/500,0)</f>
        <v>1</v>
      </c>
      <c r="I204" s="271" t="s">
        <v>25</v>
      </c>
      <c r="J204" s="403"/>
      <c r="K204" s="275"/>
      <c r="L204" s="272"/>
      <c r="M204" s="259"/>
      <c r="N204" s="257"/>
      <c r="O204" s="257"/>
      <c r="P204" s="110"/>
      <c r="Q204" s="273"/>
      <c r="R204" s="202"/>
    </row>
    <row r="205" spans="1:72" x14ac:dyDescent="0.35">
      <c r="A205" s="60"/>
      <c r="B205" s="91"/>
      <c r="C205" s="33"/>
      <c r="D205" s="87"/>
      <c r="E205" s="92" t="s">
        <v>26</v>
      </c>
      <c r="F205" s="274"/>
      <c r="G205" s="275"/>
      <c r="H205" s="276">
        <f>ROUNDUP(H202/200,0)</f>
        <v>1</v>
      </c>
      <c r="I205" s="271" t="s">
        <v>27</v>
      </c>
      <c r="J205" s="403"/>
      <c r="K205" s="275"/>
      <c r="L205" s="272"/>
      <c r="M205" s="259"/>
      <c r="N205" s="257"/>
      <c r="O205" s="257"/>
      <c r="P205" s="110"/>
      <c r="Q205" s="273"/>
      <c r="R205" s="246"/>
    </row>
    <row r="206" spans="1:72" x14ac:dyDescent="0.35">
      <c r="A206" s="60"/>
      <c r="B206" s="91"/>
      <c r="C206" s="33"/>
      <c r="D206" s="87"/>
      <c r="E206" s="92" t="s">
        <v>28</v>
      </c>
      <c r="F206" s="277"/>
      <c r="G206" s="278"/>
      <c r="H206" s="276">
        <f>ROUNDUP(H203*48,0)</f>
        <v>240</v>
      </c>
      <c r="I206" s="271" t="s">
        <v>21</v>
      </c>
      <c r="J206" s="404"/>
      <c r="K206" s="278"/>
      <c r="L206" s="272"/>
      <c r="M206" s="259"/>
      <c r="N206" s="257"/>
      <c r="O206" s="257"/>
      <c r="P206" s="110"/>
      <c r="Q206" s="273"/>
      <c r="R206" s="202"/>
    </row>
    <row r="207" spans="1:72" x14ac:dyDescent="0.35">
      <c r="A207" s="60">
        <f>IF(F207&lt;&gt;"",1+MAX($A$6:A206),"")</f>
        <v>99</v>
      </c>
      <c r="B207" s="40" t="s">
        <v>171</v>
      </c>
      <c r="C207" s="33" t="s">
        <v>200</v>
      </c>
      <c r="D207" s="87"/>
      <c r="E207" s="37" t="s">
        <v>59</v>
      </c>
      <c r="F207" s="111">
        <f>14.27*2</f>
        <v>28.54</v>
      </c>
      <c r="G207" s="112">
        <v>0.1</v>
      </c>
      <c r="H207" s="113">
        <f>F207*(1+G207)</f>
        <v>31.394000000000002</v>
      </c>
      <c r="I207" s="114" t="s">
        <v>13</v>
      </c>
      <c r="J207" s="398">
        <v>1.31</v>
      </c>
      <c r="K207" s="356">
        <v>0.1</v>
      </c>
      <c r="L207" s="248">
        <v>0</v>
      </c>
      <c r="M207" s="115">
        <f>+H207*J207</f>
        <v>41.126140000000007</v>
      </c>
      <c r="N207" s="116">
        <f>K207*H207</f>
        <v>3.1394000000000002</v>
      </c>
      <c r="O207" s="116">
        <f>L207*H207</f>
        <v>0</v>
      </c>
      <c r="P207" s="188">
        <f>+J207+K207+L207</f>
        <v>1.4100000000000001</v>
      </c>
      <c r="Q207" s="117">
        <f>+H207*P207</f>
        <v>44.265540000000009</v>
      </c>
      <c r="R207" s="246"/>
    </row>
    <row r="208" spans="1:72" x14ac:dyDescent="0.35">
      <c r="A208" s="60">
        <f>IF(F208&lt;&gt;"",1+MAX($A$6:A207),"")</f>
        <v>100</v>
      </c>
      <c r="B208" s="40" t="s">
        <v>171</v>
      </c>
      <c r="C208" s="33" t="s">
        <v>200</v>
      </c>
      <c r="D208" s="87"/>
      <c r="E208" s="78" t="s">
        <v>202</v>
      </c>
      <c r="F208" s="111">
        <f>14.27*10</f>
        <v>142.69999999999999</v>
      </c>
      <c r="G208" s="112">
        <v>0.1</v>
      </c>
      <c r="H208" s="113">
        <f>F208*(1+G208)</f>
        <v>156.97</v>
      </c>
      <c r="I208" s="114" t="s">
        <v>12</v>
      </c>
      <c r="J208" s="398">
        <v>3.36</v>
      </c>
      <c r="K208" s="356">
        <v>1.38</v>
      </c>
      <c r="L208" s="248">
        <v>0</v>
      </c>
      <c r="M208" s="115">
        <f>+H208*J208</f>
        <v>527.41919999999993</v>
      </c>
      <c r="N208" s="116">
        <f>K208*H208</f>
        <v>216.61859999999999</v>
      </c>
      <c r="O208" s="116">
        <f>L208*H208</f>
        <v>0</v>
      </c>
      <c r="P208" s="188">
        <f>+J208+K208+L208</f>
        <v>4.74</v>
      </c>
      <c r="Q208" s="117">
        <f>+H208*P208</f>
        <v>744.03780000000006</v>
      </c>
      <c r="R208" s="202"/>
    </row>
    <row r="209" spans="1:72" x14ac:dyDescent="0.35">
      <c r="A209" s="60"/>
      <c r="B209" s="40" t="s">
        <v>171</v>
      </c>
      <c r="C209" s="33" t="s">
        <v>200</v>
      </c>
      <c r="D209" s="87"/>
      <c r="E209" s="107" t="s">
        <v>240</v>
      </c>
      <c r="F209" s="111">
        <f>14.27/1.33+1</f>
        <v>11.729323308270676</v>
      </c>
      <c r="G209" s="112">
        <v>0</v>
      </c>
      <c r="H209" s="113">
        <f>F209*(1+G209)</f>
        <v>11.729323308270676</v>
      </c>
      <c r="I209" s="114" t="s">
        <v>21</v>
      </c>
      <c r="J209" s="252"/>
      <c r="K209" s="252"/>
      <c r="L209" s="252"/>
      <c r="M209" s="259"/>
      <c r="N209" s="257"/>
      <c r="O209" s="257"/>
      <c r="P209" s="110"/>
      <c r="Q209" s="260"/>
      <c r="R209" s="202"/>
    </row>
    <row r="210" spans="1:72" x14ac:dyDescent="0.35">
      <c r="A210" s="60">
        <f>IF(F210&lt;&gt;"",1+MAX($A$6:A209),"")</f>
        <v>101</v>
      </c>
      <c r="B210" s="40" t="s">
        <v>171</v>
      </c>
      <c r="C210" s="33" t="s">
        <v>200</v>
      </c>
      <c r="D210" s="87"/>
      <c r="E210" s="78" t="s">
        <v>201</v>
      </c>
      <c r="F210" s="111">
        <f>14.27*2</f>
        <v>28.54</v>
      </c>
      <c r="G210" s="112">
        <v>0.1</v>
      </c>
      <c r="H210" s="113">
        <f>F210*(1+G210)</f>
        <v>31.394000000000002</v>
      </c>
      <c r="I210" s="114" t="s">
        <v>13</v>
      </c>
      <c r="J210" s="398">
        <v>3.36</v>
      </c>
      <c r="K210" s="356">
        <v>1.38</v>
      </c>
      <c r="L210" s="248">
        <v>0</v>
      </c>
      <c r="M210" s="115">
        <f>+H210*J210</f>
        <v>105.48384</v>
      </c>
      <c r="N210" s="116">
        <f>K210*H210</f>
        <v>43.323720000000002</v>
      </c>
      <c r="O210" s="116">
        <f>L210*H210</f>
        <v>0</v>
      </c>
      <c r="P210" s="188">
        <f>+J210+K210+L210</f>
        <v>4.74</v>
      </c>
      <c r="Q210" s="117">
        <f>+H210*P210</f>
        <v>148.80756000000002</v>
      </c>
      <c r="R210" s="202"/>
    </row>
    <row r="211" spans="1:72" x14ac:dyDescent="0.35">
      <c r="A211" s="60">
        <f>IF(F211&lt;&gt;"",1+MAX($A$6:A210),"")</f>
        <v>102</v>
      </c>
      <c r="B211" s="40" t="s">
        <v>171</v>
      </c>
      <c r="C211" s="33" t="s">
        <v>200</v>
      </c>
      <c r="D211" s="327"/>
      <c r="E211" s="35" t="s">
        <v>311</v>
      </c>
      <c r="F211" s="63">
        <f>14.27*10</f>
        <v>142.69999999999999</v>
      </c>
      <c r="G211" s="345">
        <v>0.1</v>
      </c>
      <c r="H211" s="344">
        <f>F211*(1+G211)</f>
        <v>156.97</v>
      </c>
      <c r="I211" s="36" t="s">
        <v>12</v>
      </c>
      <c r="J211" s="398">
        <v>0.56000000000000005</v>
      </c>
      <c r="K211" s="356">
        <v>0.56999999999999995</v>
      </c>
      <c r="L211" s="248">
        <v>0</v>
      </c>
      <c r="M211" s="115">
        <f>+H211*J211</f>
        <v>87.903200000000012</v>
      </c>
      <c r="N211" s="116">
        <f>K211*H211</f>
        <v>89.472899999999996</v>
      </c>
      <c r="O211" s="116">
        <f>L211*H211</f>
        <v>0</v>
      </c>
      <c r="P211" s="188">
        <f>+J211+K211+L211</f>
        <v>1.1299999999999999</v>
      </c>
      <c r="Q211" s="117">
        <f>+H211*P211</f>
        <v>177.37609999999998</v>
      </c>
      <c r="R211" s="343"/>
      <c r="S211" s="5"/>
      <c r="T211" s="5"/>
      <c r="U211" s="5"/>
      <c r="V211" s="5"/>
      <c r="W211" s="5"/>
      <c r="X211" s="5"/>
      <c r="Y211" s="5"/>
      <c r="Z211" s="5"/>
      <c r="AA211" s="5"/>
      <c r="AB211" s="5"/>
      <c r="AC211" s="5"/>
      <c r="AD211" s="5"/>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row>
    <row r="212" spans="1:72" x14ac:dyDescent="0.35">
      <c r="A212" s="60"/>
      <c r="B212" s="12"/>
      <c r="C212" s="36"/>
      <c r="D212" s="87"/>
      <c r="E212" s="39"/>
      <c r="F212" s="111"/>
      <c r="G212" s="112"/>
      <c r="H212" s="113"/>
      <c r="I212" s="114"/>
      <c r="J212" s="399"/>
      <c r="K212" s="114"/>
      <c r="L212" s="264"/>
      <c r="M212" s="259"/>
      <c r="N212" s="265"/>
      <c r="O212" s="265"/>
      <c r="P212" s="266"/>
      <c r="Q212" s="260"/>
      <c r="R212" s="202"/>
    </row>
    <row r="213" spans="1:72" ht="16.3" thickBot="1" x14ac:dyDescent="0.4">
      <c r="A213" s="60"/>
      <c r="B213" s="12"/>
      <c r="C213" s="36"/>
      <c r="D213" s="87"/>
      <c r="E213" s="39"/>
      <c r="F213" s="111"/>
      <c r="G213" s="112"/>
      <c r="H213" s="113"/>
      <c r="I213" s="114"/>
      <c r="J213" s="399"/>
      <c r="K213" s="114"/>
      <c r="L213" s="264"/>
      <c r="M213" s="259"/>
      <c r="N213" s="265"/>
      <c r="O213" s="265"/>
      <c r="P213" s="266"/>
      <c r="Q213" s="260"/>
      <c r="R213" s="202"/>
    </row>
    <row r="214" spans="1:72" ht="16.3" thickBot="1" x14ac:dyDescent="0.4">
      <c r="A214" s="60"/>
      <c r="B214" s="40"/>
      <c r="C214" s="79"/>
      <c r="D214" s="87"/>
      <c r="E214" s="103" t="s">
        <v>199</v>
      </c>
      <c r="F214" s="263"/>
      <c r="G214" s="112"/>
      <c r="H214" s="113"/>
      <c r="I214" s="114"/>
      <c r="J214" s="252"/>
      <c r="K214" s="252"/>
      <c r="L214" s="252"/>
      <c r="M214" s="259"/>
      <c r="N214" s="257"/>
      <c r="O214" s="257"/>
      <c r="P214" s="110"/>
      <c r="Q214" s="260"/>
      <c r="R214" s="246"/>
    </row>
    <row r="215" spans="1:72" x14ac:dyDescent="0.35">
      <c r="A215" s="60">
        <f>IF(F215&lt;&gt;"",1+MAX($A$6:A214),"")</f>
        <v>103</v>
      </c>
      <c r="B215" s="40" t="s">
        <v>171</v>
      </c>
      <c r="C215" s="33" t="s">
        <v>196</v>
      </c>
      <c r="D215" s="87"/>
      <c r="E215" s="102" t="s">
        <v>198</v>
      </c>
      <c r="F215" s="111">
        <f>7.33*10*2</f>
        <v>146.6</v>
      </c>
      <c r="G215" s="112">
        <v>0.1</v>
      </c>
      <c r="H215" s="113">
        <f>F215*(1+G215)</f>
        <v>161.26000000000002</v>
      </c>
      <c r="I215" s="114" t="s">
        <v>12</v>
      </c>
      <c r="J215" s="398">
        <v>1.59</v>
      </c>
      <c r="K215" s="356">
        <v>0.57999999999999996</v>
      </c>
      <c r="L215" s="248">
        <v>0</v>
      </c>
      <c r="M215" s="115">
        <f>+H215*J215</f>
        <v>256.40340000000003</v>
      </c>
      <c r="N215" s="116">
        <f>K215*H215</f>
        <v>93.530799999999999</v>
      </c>
      <c r="O215" s="116">
        <f>L215*H215</f>
        <v>0</v>
      </c>
      <c r="P215" s="188">
        <f>+J215+K215+L215</f>
        <v>2.17</v>
      </c>
      <c r="Q215" s="117">
        <f>+H215*P215</f>
        <v>349.93420000000003</v>
      </c>
      <c r="R215" s="202"/>
    </row>
    <row r="216" spans="1:72" x14ac:dyDescent="0.35">
      <c r="A216" s="60"/>
      <c r="B216" s="91"/>
      <c r="C216" s="33"/>
      <c r="D216" s="87"/>
      <c r="E216" s="92" t="s">
        <v>22</v>
      </c>
      <c r="F216" s="268"/>
      <c r="G216" s="269"/>
      <c r="H216" s="270">
        <f>ROUNDUP(H215/32,0)</f>
        <v>6</v>
      </c>
      <c r="I216" s="271" t="s">
        <v>23</v>
      </c>
      <c r="J216" s="402"/>
      <c r="K216" s="269"/>
      <c r="L216" s="272"/>
      <c r="M216" s="259"/>
      <c r="N216" s="257"/>
      <c r="O216" s="257"/>
      <c r="P216" s="110"/>
      <c r="Q216" s="273"/>
      <c r="R216" s="246"/>
    </row>
    <row r="217" spans="1:72" x14ac:dyDescent="0.35">
      <c r="A217" s="60"/>
      <c r="B217" s="91"/>
      <c r="C217" s="33"/>
      <c r="D217" s="87"/>
      <c r="E217" s="92" t="s">
        <v>24</v>
      </c>
      <c r="F217" s="274"/>
      <c r="G217" s="275"/>
      <c r="H217" s="270">
        <f>ROUNDUP(H216*24/500,0)</f>
        <v>1</v>
      </c>
      <c r="I217" s="271" t="s">
        <v>25</v>
      </c>
      <c r="J217" s="403"/>
      <c r="K217" s="275"/>
      <c r="L217" s="272"/>
      <c r="M217" s="259"/>
      <c r="N217" s="257"/>
      <c r="O217" s="257"/>
      <c r="P217" s="110"/>
      <c r="Q217" s="273"/>
      <c r="R217" s="202"/>
    </row>
    <row r="218" spans="1:72" x14ac:dyDescent="0.35">
      <c r="A218" s="60"/>
      <c r="B218" s="91"/>
      <c r="C218" s="33"/>
      <c r="D218" s="87"/>
      <c r="E218" s="92" t="s">
        <v>26</v>
      </c>
      <c r="F218" s="274"/>
      <c r="G218" s="275"/>
      <c r="H218" s="276">
        <f>ROUNDUP(H215/200,0)</f>
        <v>1</v>
      </c>
      <c r="I218" s="271" t="s">
        <v>27</v>
      </c>
      <c r="J218" s="403"/>
      <c r="K218" s="275"/>
      <c r="L218" s="272"/>
      <c r="M218" s="259"/>
      <c r="N218" s="257"/>
      <c r="O218" s="257"/>
      <c r="P218" s="110"/>
      <c r="Q218" s="273"/>
      <c r="R218" s="246"/>
    </row>
    <row r="219" spans="1:72" x14ac:dyDescent="0.35">
      <c r="A219" s="60"/>
      <c r="B219" s="91"/>
      <c r="C219" s="33"/>
      <c r="D219" s="87"/>
      <c r="E219" s="92" t="s">
        <v>28</v>
      </c>
      <c r="F219" s="277"/>
      <c r="G219" s="278"/>
      <c r="H219" s="276">
        <f>ROUNDUP(H216*48,0)</f>
        <v>288</v>
      </c>
      <c r="I219" s="271" t="s">
        <v>21</v>
      </c>
      <c r="J219" s="404"/>
      <c r="K219" s="278"/>
      <c r="L219" s="272"/>
      <c r="M219" s="259"/>
      <c r="N219" s="257"/>
      <c r="O219" s="257"/>
      <c r="P219" s="110"/>
      <c r="Q219" s="273"/>
      <c r="R219" s="202"/>
    </row>
    <row r="220" spans="1:72" x14ac:dyDescent="0.35">
      <c r="A220" s="60">
        <f>IF(F220&lt;&gt;"",1+MAX($A$6:A219),"")</f>
        <v>104</v>
      </c>
      <c r="B220" s="40" t="s">
        <v>171</v>
      </c>
      <c r="C220" s="33" t="s">
        <v>196</v>
      </c>
      <c r="D220" s="87"/>
      <c r="E220" s="102" t="s">
        <v>310</v>
      </c>
      <c r="F220" s="111">
        <f>7.33*10</f>
        <v>73.3</v>
      </c>
      <c r="G220" s="112">
        <v>0.1</v>
      </c>
      <c r="H220" s="113">
        <f>F220*(1+G220)</f>
        <v>80.63000000000001</v>
      </c>
      <c r="I220" s="114" t="s">
        <v>12</v>
      </c>
      <c r="J220" s="398">
        <v>1.87</v>
      </c>
      <c r="K220" s="356">
        <v>1.25</v>
      </c>
      <c r="L220" s="248">
        <v>0</v>
      </c>
      <c r="M220" s="115">
        <f>+H220*J220</f>
        <v>150.77810000000002</v>
      </c>
      <c r="N220" s="116">
        <f>K220*H220</f>
        <v>100.78750000000001</v>
      </c>
      <c r="O220" s="116">
        <f>L220*H220</f>
        <v>0</v>
      </c>
      <c r="P220" s="188">
        <f>+J220+K220+L220</f>
        <v>3.12</v>
      </c>
      <c r="Q220" s="117">
        <f>+H220*P220</f>
        <v>251.56560000000005</v>
      </c>
      <c r="R220" s="202"/>
    </row>
    <row r="221" spans="1:72" x14ac:dyDescent="0.35">
      <c r="A221" s="60"/>
      <c r="B221" s="91"/>
      <c r="C221" s="33"/>
      <c r="D221" s="87"/>
      <c r="E221" s="92" t="s">
        <v>22</v>
      </c>
      <c r="F221" s="268"/>
      <c r="G221" s="269"/>
      <c r="H221" s="270">
        <f>ROUNDUP(H220/32,0)</f>
        <v>3</v>
      </c>
      <c r="I221" s="271" t="s">
        <v>23</v>
      </c>
      <c r="J221" s="402"/>
      <c r="K221" s="269"/>
      <c r="L221" s="272"/>
      <c r="M221" s="259"/>
      <c r="N221" s="257"/>
      <c r="O221" s="257"/>
      <c r="P221" s="110"/>
      <c r="Q221" s="273"/>
      <c r="R221" s="246"/>
    </row>
    <row r="222" spans="1:72" x14ac:dyDescent="0.35">
      <c r="A222" s="60"/>
      <c r="B222" s="91"/>
      <c r="C222" s="33"/>
      <c r="D222" s="87"/>
      <c r="E222" s="92" t="s">
        <v>24</v>
      </c>
      <c r="F222" s="274"/>
      <c r="G222" s="275"/>
      <c r="H222" s="270">
        <f>ROUNDUP(H221*24/500,0)</f>
        <v>1</v>
      </c>
      <c r="I222" s="271" t="s">
        <v>25</v>
      </c>
      <c r="J222" s="403"/>
      <c r="K222" s="275"/>
      <c r="L222" s="272"/>
      <c r="M222" s="259"/>
      <c r="N222" s="257"/>
      <c r="O222" s="257"/>
      <c r="P222" s="110"/>
      <c r="Q222" s="273"/>
      <c r="R222" s="202"/>
    </row>
    <row r="223" spans="1:72" x14ac:dyDescent="0.35">
      <c r="A223" s="60"/>
      <c r="B223" s="91"/>
      <c r="C223" s="33"/>
      <c r="D223" s="87"/>
      <c r="E223" s="92" t="s">
        <v>26</v>
      </c>
      <c r="F223" s="274"/>
      <c r="G223" s="275"/>
      <c r="H223" s="276">
        <f>ROUNDUP(H220/200,0)</f>
        <v>1</v>
      </c>
      <c r="I223" s="271" t="s">
        <v>27</v>
      </c>
      <c r="J223" s="403"/>
      <c r="K223" s="275"/>
      <c r="L223" s="272"/>
      <c r="M223" s="259"/>
      <c r="N223" s="257"/>
      <c r="O223" s="257"/>
      <c r="P223" s="110"/>
      <c r="Q223" s="273"/>
      <c r="R223" s="246"/>
    </row>
    <row r="224" spans="1:72" x14ac:dyDescent="0.35">
      <c r="A224" s="60"/>
      <c r="B224" s="91"/>
      <c r="C224" s="33"/>
      <c r="D224" s="87"/>
      <c r="E224" s="92" t="s">
        <v>28</v>
      </c>
      <c r="F224" s="277"/>
      <c r="G224" s="278"/>
      <c r="H224" s="276">
        <f>ROUNDUP(H221*48,0)</f>
        <v>144</v>
      </c>
      <c r="I224" s="271" t="s">
        <v>21</v>
      </c>
      <c r="J224" s="404"/>
      <c r="K224" s="278"/>
      <c r="L224" s="272"/>
      <c r="M224" s="259"/>
      <c r="N224" s="257"/>
      <c r="O224" s="257"/>
      <c r="P224" s="110"/>
      <c r="Q224" s="273"/>
      <c r="R224" s="202"/>
    </row>
    <row r="225" spans="1:72" x14ac:dyDescent="0.35">
      <c r="A225" s="60">
        <f>IF(F225&lt;&gt;"",1+MAX($A$6:A224),"")</f>
        <v>105</v>
      </c>
      <c r="B225" s="40" t="s">
        <v>171</v>
      </c>
      <c r="C225" s="33" t="s">
        <v>196</v>
      </c>
      <c r="D225" s="87"/>
      <c r="E225" s="37" t="s">
        <v>59</v>
      </c>
      <c r="F225" s="111">
        <f>7.33*6</f>
        <v>43.980000000000004</v>
      </c>
      <c r="G225" s="112">
        <v>0.1</v>
      </c>
      <c r="H225" s="113">
        <f t="shared" ref="H225:H230" si="29">F225*(1+G225)</f>
        <v>48.378000000000007</v>
      </c>
      <c r="I225" s="114" t="s">
        <v>13</v>
      </c>
      <c r="J225" s="398">
        <v>1.31</v>
      </c>
      <c r="K225" s="356">
        <v>0.1</v>
      </c>
      <c r="L225" s="248">
        <v>0</v>
      </c>
      <c r="M225" s="115">
        <f>+H225*J225</f>
        <v>63.375180000000015</v>
      </c>
      <c r="N225" s="116">
        <f>K225*H225</f>
        <v>4.8378000000000014</v>
      </c>
      <c r="O225" s="116">
        <f>L225*H225</f>
        <v>0</v>
      </c>
      <c r="P225" s="188">
        <f>+J225+K225+L225</f>
        <v>1.4100000000000001</v>
      </c>
      <c r="Q225" s="117">
        <f>+H225*P225</f>
        <v>68.212980000000016</v>
      </c>
      <c r="R225" s="246"/>
    </row>
    <row r="226" spans="1:72" x14ac:dyDescent="0.35">
      <c r="A226" s="60">
        <f>IF(F226&lt;&gt;"",1+MAX($A$6:A225),"")</f>
        <v>106</v>
      </c>
      <c r="B226" s="40" t="s">
        <v>171</v>
      </c>
      <c r="C226" s="33" t="s">
        <v>196</v>
      </c>
      <c r="D226" s="87"/>
      <c r="E226" s="78" t="s">
        <v>187</v>
      </c>
      <c r="F226" s="111">
        <f>7.33*10</f>
        <v>73.3</v>
      </c>
      <c r="G226" s="112">
        <v>0.1</v>
      </c>
      <c r="H226" s="113">
        <f t="shared" si="29"/>
        <v>80.63000000000001</v>
      </c>
      <c r="I226" s="114" t="s">
        <v>12</v>
      </c>
      <c r="J226" s="398">
        <v>3.55</v>
      </c>
      <c r="K226" s="356">
        <v>1.69</v>
      </c>
      <c r="L226" s="248">
        <v>0</v>
      </c>
      <c r="M226" s="115">
        <f>+H226*J226</f>
        <v>286.23650000000004</v>
      </c>
      <c r="N226" s="116">
        <f>K226*H226</f>
        <v>136.2647</v>
      </c>
      <c r="O226" s="116">
        <f>L226*H226</f>
        <v>0</v>
      </c>
      <c r="P226" s="188">
        <f>+J226+K226+L226</f>
        <v>5.24</v>
      </c>
      <c r="Q226" s="117">
        <f>+H226*P226</f>
        <v>422.50120000000004</v>
      </c>
      <c r="R226" s="202"/>
    </row>
    <row r="227" spans="1:72" x14ac:dyDescent="0.35">
      <c r="A227" s="60"/>
      <c r="B227" s="40" t="s">
        <v>171</v>
      </c>
      <c r="C227" s="33" t="s">
        <v>196</v>
      </c>
      <c r="D227" s="87"/>
      <c r="E227" s="107" t="s">
        <v>240</v>
      </c>
      <c r="F227" s="111">
        <f>7.33/1.33+1</f>
        <v>6.511278195488722</v>
      </c>
      <c r="G227" s="112">
        <v>0</v>
      </c>
      <c r="H227" s="113">
        <f t="shared" si="29"/>
        <v>6.511278195488722</v>
      </c>
      <c r="I227" s="114" t="s">
        <v>21</v>
      </c>
      <c r="J227" s="252"/>
      <c r="K227" s="252"/>
      <c r="L227" s="252"/>
      <c r="M227" s="259"/>
      <c r="N227" s="257"/>
      <c r="O227" s="257"/>
      <c r="P227" s="110"/>
      <c r="Q227" s="260"/>
      <c r="R227" s="202"/>
    </row>
    <row r="228" spans="1:72" x14ac:dyDescent="0.35">
      <c r="A228" s="60">
        <f>IF(F228&lt;&gt;"",1+MAX($A$6:A227),"")</f>
        <v>107</v>
      </c>
      <c r="B228" s="40" t="s">
        <v>171</v>
      </c>
      <c r="C228" s="33" t="s">
        <v>196</v>
      </c>
      <c r="D228" s="87"/>
      <c r="E228" s="78" t="s">
        <v>197</v>
      </c>
      <c r="F228" s="111">
        <f>7.33*2</f>
        <v>14.66</v>
      </c>
      <c r="G228" s="112">
        <v>0.1</v>
      </c>
      <c r="H228" s="113">
        <f t="shared" si="29"/>
        <v>16.126000000000001</v>
      </c>
      <c r="I228" s="114" t="s">
        <v>13</v>
      </c>
      <c r="J228" s="398">
        <v>3.55</v>
      </c>
      <c r="K228" s="356">
        <v>1.69</v>
      </c>
      <c r="L228" s="248">
        <v>0</v>
      </c>
      <c r="M228" s="115">
        <f>+H228*J228</f>
        <v>57.247300000000003</v>
      </c>
      <c r="N228" s="116">
        <f>K228*H228</f>
        <v>27.252940000000002</v>
      </c>
      <c r="O228" s="116">
        <f>L228*H228</f>
        <v>0</v>
      </c>
      <c r="P228" s="188">
        <f>+J228+K228+L228</f>
        <v>5.24</v>
      </c>
      <c r="Q228" s="117">
        <f>+H228*P228</f>
        <v>84.500240000000005</v>
      </c>
      <c r="R228" s="202"/>
    </row>
    <row r="229" spans="1:72" x14ac:dyDescent="0.35">
      <c r="A229" s="60">
        <f>IF(F229&lt;&gt;"",1+MAX($A$6:A228),"")</f>
        <v>108</v>
      </c>
      <c r="B229" s="40" t="s">
        <v>171</v>
      </c>
      <c r="C229" s="33" t="s">
        <v>196</v>
      </c>
      <c r="D229" s="327"/>
      <c r="E229" s="35" t="s">
        <v>308</v>
      </c>
      <c r="F229" s="63">
        <f>7.33*10</f>
        <v>73.3</v>
      </c>
      <c r="G229" s="345">
        <v>0.1</v>
      </c>
      <c r="H229" s="344">
        <f t="shared" si="29"/>
        <v>80.63000000000001</v>
      </c>
      <c r="I229" s="36" t="s">
        <v>12</v>
      </c>
      <c r="J229" s="398">
        <v>1.03</v>
      </c>
      <c r="K229" s="356">
        <v>0.92</v>
      </c>
      <c r="L229" s="248">
        <v>0</v>
      </c>
      <c r="M229" s="115">
        <f>+H229*J229</f>
        <v>83.048900000000017</v>
      </c>
      <c r="N229" s="116">
        <f>K229*H229</f>
        <v>74.179600000000008</v>
      </c>
      <c r="O229" s="116">
        <f>L229*H229</f>
        <v>0</v>
      </c>
      <c r="P229" s="188">
        <f>+J229+K229+L229</f>
        <v>1.9500000000000002</v>
      </c>
      <c r="Q229" s="117">
        <f>+H229*P229</f>
        <v>157.22850000000003</v>
      </c>
      <c r="R229" s="343"/>
      <c r="S229" s="5"/>
      <c r="T229" s="5"/>
      <c r="U229" s="5"/>
      <c r="V229" s="5"/>
      <c r="W229" s="5"/>
      <c r="X229" s="5"/>
      <c r="Y229" s="5"/>
      <c r="Z229" s="5"/>
      <c r="AA229" s="5"/>
      <c r="AB229" s="5"/>
      <c r="AC229" s="5"/>
      <c r="AD229" s="5"/>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row>
    <row r="230" spans="1:72" x14ac:dyDescent="0.35">
      <c r="A230" s="60">
        <f>IF(F230&lt;&gt;"",1+MAX($A$6:A229),"")</f>
        <v>109</v>
      </c>
      <c r="B230" s="40" t="s">
        <v>171</v>
      </c>
      <c r="C230" s="33" t="s">
        <v>196</v>
      </c>
      <c r="D230" s="327"/>
      <c r="E230" s="78" t="s">
        <v>195</v>
      </c>
      <c r="F230" s="111">
        <f>7.33*10</f>
        <v>73.3</v>
      </c>
      <c r="G230" s="112">
        <v>0.1</v>
      </c>
      <c r="H230" s="113">
        <f t="shared" si="29"/>
        <v>80.63000000000001</v>
      </c>
      <c r="I230" s="114" t="s">
        <v>12</v>
      </c>
      <c r="J230" s="398">
        <v>2.34</v>
      </c>
      <c r="K230" s="356">
        <v>1.18</v>
      </c>
      <c r="L230" s="248">
        <v>0</v>
      </c>
      <c r="M230" s="115">
        <f>+H230*J230</f>
        <v>188.67420000000001</v>
      </c>
      <c r="N230" s="116">
        <f>K230*H230</f>
        <v>95.1434</v>
      </c>
      <c r="O230" s="116">
        <f>L230*H230</f>
        <v>0</v>
      </c>
      <c r="P230" s="188">
        <f>+J230+K230+L230</f>
        <v>3.5199999999999996</v>
      </c>
      <c r="Q230" s="117">
        <f>+H230*P230</f>
        <v>283.81760000000003</v>
      </c>
      <c r="R230" s="202"/>
    </row>
    <row r="231" spans="1:72" x14ac:dyDescent="0.35">
      <c r="A231" s="60"/>
      <c r="B231" s="12"/>
      <c r="C231" s="36"/>
      <c r="D231" s="87"/>
      <c r="E231" s="39"/>
      <c r="F231" s="111"/>
      <c r="G231" s="112"/>
      <c r="H231" s="113"/>
      <c r="I231" s="114"/>
      <c r="J231" s="399"/>
      <c r="K231" s="114"/>
      <c r="L231" s="264"/>
      <c r="M231" s="259"/>
      <c r="N231" s="265"/>
      <c r="O231" s="265"/>
      <c r="P231" s="266"/>
      <c r="Q231" s="260"/>
      <c r="R231" s="202"/>
    </row>
    <row r="232" spans="1:72" ht="16.3" thickBot="1" x14ac:dyDescent="0.4">
      <c r="A232" s="60"/>
      <c r="B232" s="12"/>
      <c r="C232" s="36"/>
      <c r="D232" s="87"/>
      <c r="E232" s="39"/>
      <c r="F232" s="111"/>
      <c r="G232" s="112"/>
      <c r="H232" s="113"/>
      <c r="I232" s="114"/>
      <c r="J232" s="399"/>
      <c r="K232" s="114"/>
      <c r="L232" s="264"/>
      <c r="M232" s="259"/>
      <c r="N232" s="265"/>
      <c r="O232" s="265"/>
      <c r="P232" s="266"/>
      <c r="Q232" s="260"/>
      <c r="R232" s="202"/>
    </row>
    <row r="233" spans="1:72" ht="16.3" thickBot="1" x14ac:dyDescent="0.4">
      <c r="A233" s="60"/>
      <c r="B233" s="40"/>
      <c r="C233" s="79"/>
      <c r="D233" s="87"/>
      <c r="E233" s="103" t="s">
        <v>194</v>
      </c>
      <c r="F233" s="263"/>
      <c r="G233" s="112"/>
      <c r="H233" s="113"/>
      <c r="I233" s="114"/>
      <c r="J233" s="252"/>
      <c r="K233" s="252"/>
      <c r="L233" s="252"/>
      <c r="M233" s="259"/>
      <c r="N233" s="257"/>
      <c r="O233" s="257"/>
      <c r="P233" s="110"/>
      <c r="Q233" s="260"/>
      <c r="R233" s="246"/>
    </row>
    <row r="234" spans="1:72" x14ac:dyDescent="0.35">
      <c r="A234" s="60">
        <f>IF(F234&lt;&gt;"",1+MAX($A$6:A233),"")</f>
        <v>110</v>
      </c>
      <c r="B234" s="40" t="s">
        <v>171</v>
      </c>
      <c r="C234" s="33" t="s">
        <v>193</v>
      </c>
      <c r="D234" s="87"/>
      <c r="E234" s="102" t="s">
        <v>44</v>
      </c>
      <c r="F234" s="111">
        <f>10.71*10*2</f>
        <v>214.20000000000002</v>
      </c>
      <c r="G234" s="112">
        <v>0.1</v>
      </c>
      <c r="H234" s="113">
        <f>F234*(1+G234)</f>
        <v>235.62000000000003</v>
      </c>
      <c r="I234" s="114" t="s">
        <v>12</v>
      </c>
      <c r="J234" s="398">
        <v>1.59</v>
      </c>
      <c r="K234" s="356">
        <v>0.57999999999999996</v>
      </c>
      <c r="L234" s="248">
        <v>0</v>
      </c>
      <c r="M234" s="115">
        <f>+H234*J234</f>
        <v>374.63580000000007</v>
      </c>
      <c r="N234" s="116">
        <f>K234*H234</f>
        <v>136.65960000000001</v>
      </c>
      <c r="O234" s="116">
        <f>L234*H234</f>
        <v>0</v>
      </c>
      <c r="P234" s="188">
        <f>+J234+K234+L234</f>
        <v>2.17</v>
      </c>
      <c r="Q234" s="117">
        <f>+H234*P234</f>
        <v>511.29540000000003</v>
      </c>
      <c r="R234" s="202"/>
    </row>
    <row r="235" spans="1:72" x14ac:dyDescent="0.35">
      <c r="A235" s="60"/>
      <c r="B235" s="91"/>
      <c r="C235" s="33"/>
      <c r="D235" s="87"/>
      <c r="E235" s="92" t="s">
        <v>22</v>
      </c>
      <c r="F235" s="268"/>
      <c r="G235" s="269"/>
      <c r="H235" s="270">
        <f>ROUNDUP(H234/32,0)</f>
        <v>8</v>
      </c>
      <c r="I235" s="271" t="s">
        <v>23</v>
      </c>
      <c r="J235" s="402"/>
      <c r="K235" s="269"/>
      <c r="L235" s="272"/>
      <c r="M235" s="259"/>
      <c r="N235" s="257"/>
      <c r="O235" s="257"/>
      <c r="P235" s="110"/>
      <c r="Q235" s="273"/>
      <c r="R235" s="246"/>
    </row>
    <row r="236" spans="1:72" x14ac:dyDescent="0.35">
      <c r="A236" s="60"/>
      <c r="B236" s="91"/>
      <c r="C236" s="33"/>
      <c r="D236" s="87"/>
      <c r="E236" s="92" t="s">
        <v>24</v>
      </c>
      <c r="F236" s="274"/>
      <c r="G236" s="275"/>
      <c r="H236" s="270">
        <f>ROUNDUP(H235*24/500,0)</f>
        <v>1</v>
      </c>
      <c r="I236" s="271" t="s">
        <v>25</v>
      </c>
      <c r="J236" s="403"/>
      <c r="K236" s="275"/>
      <c r="L236" s="272"/>
      <c r="M236" s="259"/>
      <c r="N236" s="257"/>
      <c r="O236" s="257"/>
      <c r="P236" s="110"/>
      <c r="Q236" s="273"/>
      <c r="R236" s="202"/>
    </row>
    <row r="237" spans="1:72" x14ac:dyDescent="0.35">
      <c r="A237" s="60"/>
      <c r="B237" s="91"/>
      <c r="C237" s="33"/>
      <c r="D237" s="87"/>
      <c r="E237" s="92" t="s">
        <v>26</v>
      </c>
      <c r="F237" s="274"/>
      <c r="G237" s="275"/>
      <c r="H237" s="276">
        <f>ROUNDUP(H234/200,0)</f>
        <v>2</v>
      </c>
      <c r="I237" s="271" t="s">
        <v>27</v>
      </c>
      <c r="J237" s="403"/>
      <c r="K237" s="275"/>
      <c r="L237" s="272"/>
      <c r="M237" s="259"/>
      <c r="N237" s="257"/>
      <c r="O237" s="257"/>
      <c r="P237" s="110"/>
      <c r="Q237" s="273"/>
      <c r="R237" s="246"/>
    </row>
    <row r="238" spans="1:72" x14ac:dyDescent="0.35">
      <c r="A238" s="60"/>
      <c r="B238" s="91"/>
      <c r="C238" s="33"/>
      <c r="D238" s="87"/>
      <c r="E238" s="92" t="s">
        <v>28</v>
      </c>
      <c r="F238" s="277"/>
      <c r="G238" s="278"/>
      <c r="H238" s="276">
        <f>ROUNDUP(H235*48,0)</f>
        <v>384</v>
      </c>
      <c r="I238" s="271" t="s">
        <v>21</v>
      </c>
      <c r="J238" s="404"/>
      <c r="K238" s="278"/>
      <c r="L238" s="272"/>
      <c r="M238" s="259"/>
      <c r="N238" s="257"/>
      <c r="O238" s="257"/>
      <c r="P238" s="110"/>
      <c r="Q238" s="273"/>
      <c r="R238" s="202"/>
    </row>
    <row r="239" spans="1:72" x14ac:dyDescent="0.35">
      <c r="A239" s="60">
        <f>IF(F239&lt;&gt;"",1+MAX($A$6:A238),"")</f>
        <v>111</v>
      </c>
      <c r="B239" s="40" t="s">
        <v>171</v>
      </c>
      <c r="C239" s="33" t="s">
        <v>193</v>
      </c>
      <c r="D239" s="87"/>
      <c r="E239" s="37" t="s">
        <v>59</v>
      </c>
      <c r="F239" s="111">
        <f>10.71*4</f>
        <v>42.84</v>
      </c>
      <c r="G239" s="112">
        <v>0.1</v>
      </c>
      <c r="H239" s="113">
        <f>F239*(1+G239)</f>
        <v>47.124000000000009</v>
      </c>
      <c r="I239" s="114" t="s">
        <v>13</v>
      </c>
      <c r="J239" s="398">
        <v>1.31</v>
      </c>
      <c r="K239" s="356">
        <v>0.1</v>
      </c>
      <c r="L239" s="248">
        <v>0</v>
      </c>
      <c r="M239" s="115">
        <f>+H239*J239</f>
        <v>61.732440000000018</v>
      </c>
      <c r="N239" s="116">
        <f>K239*H239</f>
        <v>4.7124000000000015</v>
      </c>
      <c r="O239" s="116">
        <f>L239*H239</f>
        <v>0</v>
      </c>
      <c r="P239" s="188">
        <f>+J239+K239+L239</f>
        <v>1.4100000000000001</v>
      </c>
      <c r="Q239" s="117">
        <f>+H239*P239</f>
        <v>66.444840000000013</v>
      </c>
      <c r="R239" s="246"/>
    </row>
    <row r="240" spans="1:72" x14ac:dyDescent="0.35">
      <c r="A240" s="60">
        <f>IF(F240&lt;&gt;"",1+MAX($A$6:A239),"")</f>
        <v>112</v>
      </c>
      <c r="B240" s="40" t="s">
        <v>171</v>
      </c>
      <c r="C240" s="33" t="s">
        <v>193</v>
      </c>
      <c r="D240" s="87"/>
      <c r="E240" s="78" t="s">
        <v>191</v>
      </c>
      <c r="F240" s="111">
        <f>10.71*10</f>
        <v>107.10000000000001</v>
      </c>
      <c r="G240" s="112">
        <v>0.1</v>
      </c>
      <c r="H240" s="113">
        <f>F240*(1+G240)</f>
        <v>117.81000000000002</v>
      </c>
      <c r="I240" s="114" t="s">
        <v>12</v>
      </c>
      <c r="J240" s="398">
        <v>3.1799999999999997</v>
      </c>
      <c r="K240" s="356">
        <v>1.25</v>
      </c>
      <c r="L240" s="248">
        <v>0</v>
      </c>
      <c r="M240" s="115">
        <f>+H240*J240</f>
        <v>374.63580000000002</v>
      </c>
      <c r="N240" s="116">
        <f>K240*H240</f>
        <v>147.26250000000002</v>
      </c>
      <c r="O240" s="116">
        <f>L240*H240</f>
        <v>0</v>
      </c>
      <c r="P240" s="188">
        <f>+J240+K240+L240</f>
        <v>4.43</v>
      </c>
      <c r="Q240" s="117">
        <f>+H240*P240</f>
        <v>521.89830000000006</v>
      </c>
      <c r="R240" s="202"/>
    </row>
    <row r="241" spans="1:72" x14ac:dyDescent="0.35">
      <c r="A241" s="60"/>
      <c r="B241" s="40" t="s">
        <v>171</v>
      </c>
      <c r="C241" s="33" t="s">
        <v>193</v>
      </c>
      <c r="D241" s="87"/>
      <c r="E241" s="107" t="s">
        <v>240</v>
      </c>
      <c r="F241" s="111">
        <f>10.71/1.33+1</f>
        <v>9.0526315789473681</v>
      </c>
      <c r="G241" s="112">
        <v>0</v>
      </c>
      <c r="H241" s="113">
        <f>F241*(1+G241)</f>
        <v>9.0526315789473681</v>
      </c>
      <c r="I241" s="114" t="s">
        <v>21</v>
      </c>
      <c r="J241" s="267"/>
      <c r="K241" s="252"/>
      <c r="L241" s="267"/>
      <c r="M241" s="259"/>
      <c r="N241" s="257"/>
      <c r="O241" s="257"/>
      <c r="P241" s="110"/>
      <c r="Q241" s="260"/>
      <c r="R241" s="202"/>
    </row>
    <row r="242" spans="1:72" x14ac:dyDescent="0.35">
      <c r="A242" s="60">
        <f>IF(F242&lt;&gt;"",1+MAX($A$6:A241),"")</f>
        <v>113</v>
      </c>
      <c r="B242" s="40" t="s">
        <v>171</v>
      </c>
      <c r="C242" s="33" t="s">
        <v>193</v>
      </c>
      <c r="D242" s="87"/>
      <c r="E242" s="78" t="s">
        <v>190</v>
      </c>
      <c r="F242" s="111">
        <f>10.71*2</f>
        <v>21.42</v>
      </c>
      <c r="G242" s="112">
        <v>0.1</v>
      </c>
      <c r="H242" s="113">
        <f>F242*(1+G242)</f>
        <v>23.562000000000005</v>
      </c>
      <c r="I242" s="114" t="s">
        <v>13</v>
      </c>
      <c r="J242" s="398">
        <v>3.1799999999999997</v>
      </c>
      <c r="K242" s="356">
        <v>1.25</v>
      </c>
      <c r="L242" s="248">
        <v>0</v>
      </c>
      <c r="M242" s="115">
        <f>+H242*J242</f>
        <v>74.927160000000015</v>
      </c>
      <c r="N242" s="116">
        <f>K242*H242</f>
        <v>29.452500000000008</v>
      </c>
      <c r="O242" s="116">
        <f>L242*H242</f>
        <v>0</v>
      </c>
      <c r="P242" s="188">
        <f>+J242+K242+L242</f>
        <v>4.43</v>
      </c>
      <c r="Q242" s="117">
        <f>+H242*P242</f>
        <v>104.37966000000002</v>
      </c>
      <c r="R242" s="202"/>
    </row>
    <row r="243" spans="1:72" x14ac:dyDescent="0.35">
      <c r="A243" s="60">
        <f>IF(F243&lt;&gt;"",1+MAX($A$6:A242),"")</f>
        <v>114</v>
      </c>
      <c r="B243" s="40" t="s">
        <v>171</v>
      </c>
      <c r="C243" s="33" t="s">
        <v>193</v>
      </c>
      <c r="D243" s="327"/>
      <c r="E243" s="35" t="s">
        <v>308</v>
      </c>
      <c r="F243" s="63">
        <f>10.71*10</f>
        <v>107.10000000000001</v>
      </c>
      <c r="G243" s="345">
        <v>0.1</v>
      </c>
      <c r="H243" s="344">
        <f>F243*(1+G243)</f>
        <v>117.81000000000002</v>
      </c>
      <c r="I243" s="36" t="s">
        <v>12</v>
      </c>
      <c r="J243" s="398">
        <v>1.03</v>
      </c>
      <c r="K243" s="356">
        <v>0.74</v>
      </c>
      <c r="L243" s="248">
        <v>0</v>
      </c>
      <c r="M243" s="115">
        <f>+H243*J243</f>
        <v>121.34430000000002</v>
      </c>
      <c r="N243" s="116">
        <f>K243*H243</f>
        <v>87.179400000000015</v>
      </c>
      <c r="O243" s="116">
        <f>L243*H243</f>
        <v>0</v>
      </c>
      <c r="P243" s="188">
        <f>+J243+K243+L243</f>
        <v>1.77</v>
      </c>
      <c r="Q243" s="117">
        <f>+H243*P243</f>
        <v>208.52370000000002</v>
      </c>
      <c r="R243" s="343"/>
      <c r="S243" s="5"/>
      <c r="T243" s="5"/>
      <c r="U243" s="5"/>
      <c r="V243" s="5"/>
      <c r="W243" s="5"/>
      <c r="X243" s="5"/>
      <c r="Y243" s="5"/>
      <c r="Z243" s="5"/>
      <c r="AA243" s="5"/>
      <c r="AB243" s="5"/>
      <c r="AC243" s="5"/>
      <c r="AD243" s="5"/>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row>
    <row r="244" spans="1:72" ht="16.3" thickBot="1" x14ac:dyDescent="0.4">
      <c r="A244" s="60"/>
      <c r="B244" s="12"/>
      <c r="C244" s="36"/>
      <c r="D244" s="87"/>
      <c r="E244" s="39"/>
      <c r="F244" s="111"/>
      <c r="G244" s="112"/>
      <c r="H244" s="113"/>
      <c r="I244" s="114"/>
      <c r="J244" s="399"/>
      <c r="K244" s="114"/>
      <c r="L244" s="264"/>
      <c r="M244" s="259"/>
      <c r="N244" s="265"/>
      <c r="O244" s="265"/>
      <c r="P244" s="266"/>
      <c r="Q244" s="260"/>
      <c r="R244" s="202"/>
    </row>
    <row r="245" spans="1:72" ht="16.3" thickBot="1" x14ac:dyDescent="0.4">
      <c r="A245" s="60"/>
      <c r="B245" s="40"/>
      <c r="C245" s="79"/>
      <c r="D245" s="87"/>
      <c r="E245" s="103" t="s">
        <v>192</v>
      </c>
      <c r="F245" s="263"/>
      <c r="G245" s="112"/>
      <c r="H245" s="113"/>
      <c r="I245" s="114"/>
      <c r="J245" s="252"/>
      <c r="K245" s="252"/>
      <c r="L245" s="252"/>
      <c r="M245" s="259"/>
      <c r="N245" s="257"/>
      <c r="O245" s="257"/>
      <c r="P245" s="110"/>
      <c r="Q245" s="260"/>
      <c r="R245" s="246"/>
    </row>
    <row r="246" spans="1:72" x14ac:dyDescent="0.35">
      <c r="A246" s="60">
        <f>IF(F246&lt;&gt;"",1+MAX($A$6:A245),"")</f>
        <v>115</v>
      </c>
      <c r="B246" s="40" t="s">
        <v>171</v>
      </c>
      <c r="C246" s="33" t="s">
        <v>189</v>
      </c>
      <c r="D246" s="87"/>
      <c r="E246" s="102" t="s">
        <v>44</v>
      </c>
      <c r="F246" s="111">
        <f>4*10*2</f>
        <v>80</v>
      </c>
      <c r="G246" s="112">
        <v>0.1</v>
      </c>
      <c r="H246" s="113">
        <f>F246*(1+G246)</f>
        <v>88</v>
      </c>
      <c r="I246" s="114" t="s">
        <v>12</v>
      </c>
      <c r="J246" s="398">
        <v>1.59</v>
      </c>
      <c r="K246" s="356">
        <v>0.57999999999999996</v>
      </c>
      <c r="L246" s="248">
        <v>0</v>
      </c>
      <c r="M246" s="115">
        <f>+H246*J246</f>
        <v>139.92000000000002</v>
      </c>
      <c r="N246" s="116">
        <f>K246*H246</f>
        <v>51.04</v>
      </c>
      <c r="O246" s="116">
        <f>L246*H246</f>
        <v>0</v>
      </c>
      <c r="P246" s="188">
        <f>+J246+K246+L246</f>
        <v>2.17</v>
      </c>
      <c r="Q246" s="117">
        <f>+H246*P246</f>
        <v>190.95999999999998</v>
      </c>
      <c r="R246" s="202"/>
    </row>
    <row r="247" spans="1:72" x14ac:dyDescent="0.35">
      <c r="A247" s="60"/>
      <c r="B247" s="91"/>
      <c r="C247" s="33"/>
      <c r="D247" s="87"/>
      <c r="E247" s="92" t="s">
        <v>22</v>
      </c>
      <c r="F247" s="268"/>
      <c r="G247" s="269"/>
      <c r="H247" s="270">
        <f>ROUNDUP(H246/32,0)</f>
        <v>3</v>
      </c>
      <c r="I247" s="271" t="s">
        <v>23</v>
      </c>
      <c r="J247" s="402"/>
      <c r="K247" s="269"/>
      <c r="L247" s="272"/>
      <c r="M247" s="259"/>
      <c r="N247" s="257"/>
      <c r="O247" s="257"/>
      <c r="P247" s="110"/>
      <c r="Q247" s="273"/>
      <c r="R247" s="246"/>
    </row>
    <row r="248" spans="1:72" x14ac:dyDescent="0.35">
      <c r="A248" s="60"/>
      <c r="B248" s="91"/>
      <c r="C248" s="33"/>
      <c r="D248" s="87"/>
      <c r="E248" s="92" t="s">
        <v>24</v>
      </c>
      <c r="F248" s="274"/>
      <c r="G248" s="275"/>
      <c r="H248" s="270">
        <f>ROUNDUP(H247*24/500,0)</f>
        <v>1</v>
      </c>
      <c r="I248" s="271" t="s">
        <v>25</v>
      </c>
      <c r="J248" s="403"/>
      <c r="K248" s="275"/>
      <c r="L248" s="272"/>
      <c r="M248" s="259"/>
      <c r="N248" s="257"/>
      <c r="O248" s="257"/>
      <c r="P248" s="110"/>
      <c r="Q248" s="273"/>
      <c r="R248" s="202"/>
    </row>
    <row r="249" spans="1:72" x14ac:dyDescent="0.35">
      <c r="A249" s="60"/>
      <c r="B249" s="91"/>
      <c r="C249" s="33"/>
      <c r="D249" s="87"/>
      <c r="E249" s="92" t="s">
        <v>26</v>
      </c>
      <c r="F249" s="274"/>
      <c r="G249" s="275"/>
      <c r="H249" s="276">
        <f>ROUNDUP(H246/200,0)</f>
        <v>1</v>
      </c>
      <c r="I249" s="271" t="s">
        <v>27</v>
      </c>
      <c r="J249" s="403"/>
      <c r="K249" s="275"/>
      <c r="L249" s="272"/>
      <c r="M249" s="259"/>
      <c r="N249" s="257"/>
      <c r="O249" s="257"/>
      <c r="P249" s="110"/>
      <c r="Q249" s="273"/>
      <c r="R249" s="246"/>
    </row>
    <row r="250" spans="1:72" x14ac:dyDescent="0.35">
      <c r="A250" s="60"/>
      <c r="B250" s="91"/>
      <c r="C250" s="33"/>
      <c r="D250" s="87"/>
      <c r="E250" s="92" t="s">
        <v>28</v>
      </c>
      <c r="F250" s="277"/>
      <c r="G250" s="278"/>
      <c r="H250" s="276">
        <f>ROUNDUP(H247*48,0)</f>
        <v>144</v>
      </c>
      <c r="I250" s="271" t="s">
        <v>21</v>
      </c>
      <c r="J250" s="404"/>
      <c r="K250" s="278"/>
      <c r="L250" s="272"/>
      <c r="M250" s="259"/>
      <c r="N250" s="257"/>
      <c r="O250" s="257"/>
      <c r="P250" s="110"/>
      <c r="Q250" s="273"/>
      <c r="R250" s="202"/>
    </row>
    <row r="251" spans="1:72" x14ac:dyDescent="0.35">
      <c r="A251" s="60">
        <f>IF(F251&lt;&gt;"",1+MAX($A$6:A250),"")</f>
        <v>116</v>
      </c>
      <c r="B251" s="40" t="s">
        <v>171</v>
      </c>
      <c r="C251" s="33" t="s">
        <v>189</v>
      </c>
      <c r="D251" s="87"/>
      <c r="E251" s="37" t="s">
        <v>59</v>
      </c>
      <c r="F251" s="111">
        <f>4*4</f>
        <v>16</v>
      </c>
      <c r="G251" s="112">
        <v>0.1</v>
      </c>
      <c r="H251" s="113">
        <f>F251*(1+G251)</f>
        <v>17.600000000000001</v>
      </c>
      <c r="I251" s="114" t="s">
        <v>13</v>
      </c>
      <c r="J251" s="398">
        <v>1.31</v>
      </c>
      <c r="K251" s="356">
        <v>0.1</v>
      </c>
      <c r="L251" s="248">
        <v>0</v>
      </c>
      <c r="M251" s="115">
        <f>+H251*J251</f>
        <v>23.056000000000004</v>
      </c>
      <c r="N251" s="116">
        <f>K251*H251</f>
        <v>1.7600000000000002</v>
      </c>
      <c r="O251" s="116">
        <f>L251*H251</f>
        <v>0</v>
      </c>
      <c r="P251" s="188">
        <f>+J251+K251+L251</f>
        <v>1.4100000000000001</v>
      </c>
      <c r="Q251" s="117">
        <f>+H251*P251</f>
        <v>24.816000000000006</v>
      </c>
      <c r="R251" s="246"/>
    </row>
    <row r="252" spans="1:72" x14ac:dyDescent="0.35">
      <c r="A252" s="60">
        <f>IF(F252&lt;&gt;"",1+MAX($A$6:A251),"")</f>
        <v>117</v>
      </c>
      <c r="B252" s="40" t="s">
        <v>171</v>
      </c>
      <c r="C252" s="33" t="s">
        <v>189</v>
      </c>
      <c r="D252" s="87"/>
      <c r="E252" s="78" t="s">
        <v>191</v>
      </c>
      <c r="F252" s="111">
        <f>4*10</f>
        <v>40</v>
      </c>
      <c r="G252" s="112">
        <v>0.1</v>
      </c>
      <c r="H252" s="113">
        <f>F252*(1+G252)</f>
        <v>44</v>
      </c>
      <c r="I252" s="114" t="s">
        <v>12</v>
      </c>
      <c r="J252" s="398">
        <v>3.1799999999999997</v>
      </c>
      <c r="K252" s="356">
        <v>1.25</v>
      </c>
      <c r="L252" s="248">
        <v>0</v>
      </c>
      <c r="M252" s="115">
        <f>+H252*J252</f>
        <v>139.91999999999999</v>
      </c>
      <c r="N252" s="116">
        <f>K252*H252</f>
        <v>55</v>
      </c>
      <c r="O252" s="116">
        <f>L252*H252</f>
        <v>0</v>
      </c>
      <c r="P252" s="188">
        <f>+J252+K252+L252</f>
        <v>4.43</v>
      </c>
      <c r="Q252" s="117">
        <f>+H252*P252</f>
        <v>194.92</v>
      </c>
      <c r="R252" s="202"/>
    </row>
    <row r="253" spans="1:72" x14ac:dyDescent="0.35">
      <c r="A253" s="60"/>
      <c r="B253" s="40" t="s">
        <v>171</v>
      </c>
      <c r="C253" s="33" t="s">
        <v>189</v>
      </c>
      <c r="D253" s="87"/>
      <c r="E253" s="107" t="s">
        <v>240</v>
      </c>
      <c r="F253" s="111">
        <f>4/1.33+1</f>
        <v>4.007518796992481</v>
      </c>
      <c r="G253" s="112">
        <v>0</v>
      </c>
      <c r="H253" s="113">
        <f>F253*(1+G253)</f>
        <v>4.007518796992481</v>
      </c>
      <c r="I253" s="114" t="s">
        <v>21</v>
      </c>
      <c r="J253" s="267"/>
      <c r="K253" s="252"/>
      <c r="L253" s="267"/>
      <c r="M253" s="259"/>
      <c r="N253" s="257"/>
      <c r="O253" s="257"/>
      <c r="P253" s="110"/>
      <c r="Q253" s="260"/>
      <c r="R253" s="202"/>
    </row>
    <row r="254" spans="1:72" x14ac:dyDescent="0.35">
      <c r="A254" s="60">
        <f>IF(F254&lt;&gt;"",1+MAX($A$6:A253),"")</f>
        <v>118</v>
      </c>
      <c r="B254" s="40" t="s">
        <v>171</v>
      </c>
      <c r="C254" s="33" t="s">
        <v>189</v>
      </c>
      <c r="D254" s="87"/>
      <c r="E254" s="78" t="s">
        <v>190</v>
      </c>
      <c r="F254" s="111">
        <f>4*2</f>
        <v>8</v>
      </c>
      <c r="G254" s="112">
        <v>0.1</v>
      </c>
      <c r="H254" s="113">
        <f>F254*(1+G254)</f>
        <v>8.8000000000000007</v>
      </c>
      <c r="I254" s="114" t="s">
        <v>13</v>
      </c>
      <c r="J254" s="398">
        <v>3.1799999999999997</v>
      </c>
      <c r="K254" s="356">
        <v>1.25</v>
      </c>
      <c r="L254" s="248">
        <v>0</v>
      </c>
      <c r="M254" s="115">
        <f>+H254*J254</f>
        <v>27.983999999999998</v>
      </c>
      <c r="N254" s="116">
        <f>K254*H254</f>
        <v>11</v>
      </c>
      <c r="O254" s="116">
        <f>L254*H254</f>
        <v>0</v>
      </c>
      <c r="P254" s="188">
        <f>+J254+K254+L254</f>
        <v>4.43</v>
      </c>
      <c r="Q254" s="117">
        <f>+H254*P254</f>
        <v>38.984000000000002</v>
      </c>
      <c r="R254" s="202"/>
    </row>
    <row r="255" spans="1:72" x14ac:dyDescent="0.35">
      <c r="A255" s="60">
        <f>IF(F255&lt;&gt;"",1+MAX($A$6:A254),"")</f>
        <v>119</v>
      </c>
      <c r="B255" s="40" t="s">
        <v>171</v>
      </c>
      <c r="C255" s="33" t="s">
        <v>189</v>
      </c>
      <c r="D255" s="327"/>
      <c r="E255" s="35" t="s">
        <v>308</v>
      </c>
      <c r="F255" s="63">
        <f>4*10</f>
        <v>40</v>
      </c>
      <c r="G255" s="345">
        <v>0.1</v>
      </c>
      <c r="H255" s="344">
        <f>F255*(1+G255)</f>
        <v>44</v>
      </c>
      <c r="I255" s="36" t="s">
        <v>12</v>
      </c>
      <c r="J255" s="398">
        <v>1.03</v>
      </c>
      <c r="K255" s="356">
        <v>0.74</v>
      </c>
      <c r="L255" s="248">
        <v>0</v>
      </c>
      <c r="M255" s="115">
        <f>+H255*J255</f>
        <v>45.32</v>
      </c>
      <c r="N255" s="116">
        <f>K255*H255</f>
        <v>32.56</v>
      </c>
      <c r="O255" s="116">
        <f>L255*H255</f>
        <v>0</v>
      </c>
      <c r="P255" s="188">
        <f>+J255+K255+L255</f>
        <v>1.77</v>
      </c>
      <c r="Q255" s="117">
        <f>+H255*P255</f>
        <v>77.88</v>
      </c>
      <c r="R255" s="343"/>
      <c r="S255" s="5"/>
      <c r="T255" s="5"/>
      <c r="U255" s="5"/>
      <c r="V255" s="5"/>
      <c r="W255" s="5"/>
      <c r="X255" s="5"/>
      <c r="Y255" s="5"/>
      <c r="Z255" s="5"/>
      <c r="AA255" s="5"/>
      <c r="AB255" s="5"/>
      <c r="AC255" s="5"/>
      <c r="AD255" s="5"/>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row>
    <row r="256" spans="1:72" ht="16.3" thickBot="1" x14ac:dyDescent="0.4">
      <c r="A256" s="60"/>
      <c r="B256" s="12"/>
      <c r="C256" s="36"/>
      <c r="D256" s="87"/>
      <c r="E256" s="39"/>
      <c r="F256" s="111"/>
      <c r="G256" s="112"/>
      <c r="H256" s="113"/>
      <c r="I256" s="114"/>
      <c r="J256" s="399"/>
      <c r="K256" s="114"/>
      <c r="L256" s="264"/>
      <c r="M256" s="259"/>
      <c r="N256" s="265"/>
      <c r="O256" s="265"/>
      <c r="P256" s="266"/>
      <c r="Q256" s="260"/>
      <c r="R256" s="202"/>
    </row>
    <row r="257" spans="1:72" ht="16.3" thickBot="1" x14ac:dyDescent="0.4">
      <c r="A257" s="60"/>
      <c r="B257" s="40"/>
      <c r="C257" s="79"/>
      <c r="D257" s="87"/>
      <c r="E257" s="103" t="s">
        <v>188</v>
      </c>
      <c r="F257" s="263"/>
      <c r="G257" s="112"/>
      <c r="H257" s="113"/>
      <c r="I257" s="114"/>
      <c r="J257" s="252"/>
      <c r="K257" s="252"/>
      <c r="L257" s="252"/>
      <c r="M257" s="259"/>
      <c r="N257" s="257"/>
      <c r="O257" s="257"/>
      <c r="P257" s="110"/>
      <c r="Q257" s="260"/>
      <c r="R257" s="246"/>
    </row>
    <row r="258" spans="1:72" x14ac:dyDescent="0.35">
      <c r="A258" s="60">
        <f>IF(F258&lt;&gt;"",1+MAX($A$6:A257),"")</f>
        <v>120</v>
      </c>
      <c r="B258" s="40" t="s">
        <v>171</v>
      </c>
      <c r="C258" s="33" t="s">
        <v>185</v>
      </c>
      <c r="D258" s="87"/>
      <c r="E258" s="102" t="s">
        <v>44</v>
      </c>
      <c r="F258" s="111">
        <f>3.18*10</f>
        <v>31.8</v>
      </c>
      <c r="G258" s="112">
        <v>0.1</v>
      </c>
      <c r="H258" s="113">
        <f>F258*(1+G258)</f>
        <v>34.980000000000004</v>
      </c>
      <c r="I258" s="114" t="s">
        <v>12</v>
      </c>
      <c r="J258" s="398">
        <v>1.59</v>
      </c>
      <c r="K258" s="356">
        <v>0.57999999999999996</v>
      </c>
      <c r="L258" s="248">
        <v>0</v>
      </c>
      <c r="M258" s="115">
        <f>+H258*J258</f>
        <v>55.618200000000009</v>
      </c>
      <c r="N258" s="116">
        <f>K258*H258</f>
        <v>20.288399999999999</v>
      </c>
      <c r="O258" s="116">
        <f>L258*H258</f>
        <v>0</v>
      </c>
      <c r="P258" s="188">
        <f>+J258+K258+L258</f>
        <v>2.17</v>
      </c>
      <c r="Q258" s="117">
        <f>+H258*P258</f>
        <v>75.906600000000012</v>
      </c>
      <c r="R258" s="202"/>
    </row>
    <row r="259" spans="1:72" x14ac:dyDescent="0.35">
      <c r="A259" s="60"/>
      <c r="B259" s="91"/>
      <c r="C259" s="33"/>
      <c r="D259" s="87"/>
      <c r="E259" s="92" t="s">
        <v>22</v>
      </c>
      <c r="F259" s="268"/>
      <c r="G259" s="269"/>
      <c r="H259" s="270">
        <f>ROUNDUP(H258/32,0)</f>
        <v>2</v>
      </c>
      <c r="I259" s="271" t="s">
        <v>23</v>
      </c>
      <c r="J259" s="402"/>
      <c r="K259" s="269"/>
      <c r="L259" s="272"/>
      <c r="M259" s="259"/>
      <c r="N259" s="257"/>
      <c r="O259" s="257"/>
      <c r="P259" s="110"/>
      <c r="Q259" s="273"/>
      <c r="R259" s="246"/>
    </row>
    <row r="260" spans="1:72" x14ac:dyDescent="0.35">
      <c r="A260" s="60"/>
      <c r="B260" s="91"/>
      <c r="C260" s="33"/>
      <c r="D260" s="87"/>
      <c r="E260" s="92" t="s">
        <v>24</v>
      </c>
      <c r="F260" s="274"/>
      <c r="G260" s="275"/>
      <c r="H260" s="270">
        <f>ROUNDUP(H259*24/500,0)</f>
        <v>1</v>
      </c>
      <c r="I260" s="271" t="s">
        <v>25</v>
      </c>
      <c r="J260" s="403"/>
      <c r="K260" s="275"/>
      <c r="L260" s="272"/>
      <c r="M260" s="259"/>
      <c r="N260" s="257"/>
      <c r="O260" s="257"/>
      <c r="P260" s="110"/>
      <c r="Q260" s="273"/>
      <c r="R260" s="202"/>
    </row>
    <row r="261" spans="1:72" x14ac:dyDescent="0.35">
      <c r="A261" s="60"/>
      <c r="B261" s="91"/>
      <c r="C261" s="33"/>
      <c r="D261" s="87"/>
      <c r="E261" s="92" t="s">
        <v>26</v>
      </c>
      <c r="F261" s="274"/>
      <c r="G261" s="275"/>
      <c r="H261" s="276">
        <f>ROUNDUP(H258/200,0)</f>
        <v>1</v>
      </c>
      <c r="I261" s="271" t="s">
        <v>27</v>
      </c>
      <c r="J261" s="403"/>
      <c r="K261" s="275"/>
      <c r="L261" s="272"/>
      <c r="M261" s="259"/>
      <c r="N261" s="257"/>
      <c r="O261" s="257"/>
      <c r="P261" s="110"/>
      <c r="Q261" s="273"/>
      <c r="R261" s="246"/>
    </row>
    <row r="262" spans="1:72" x14ac:dyDescent="0.35">
      <c r="A262" s="60"/>
      <c r="B262" s="91"/>
      <c r="C262" s="33"/>
      <c r="D262" s="87"/>
      <c r="E262" s="92" t="s">
        <v>28</v>
      </c>
      <c r="F262" s="277"/>
      <c r="G262" s="278"/>
      <c r="H262" s="276">
        <f>ROUNDUP(H259*48,0)</f>
        <v>96</v>
      </c>
      <c r="I262" s="271" t="s">
        <v>21</v>
      </c>
      <c r="J262" s="404"/>
      <c r="K262" s="278"/>
      <c r="L262" s="272"/>
      <c r="M262" s="259"/>
      <c r="N262" s="257"/>
      <c r="O262" s="257"/>
      <c r="P262" s="110"/>
      <c r="Q262" s="273"/>
      <c r="R262" s="202"/>
    </row>
    <row r="263" spans="1:72" x14ac:dyDescent="0.35">
      <c r="A263" s="60">
        <f>IF(F263&lt;&gt;"",1+MAX($A$6:A262),"")</f>
        <v>121</v>
      </c>
      <c r="B263" s="40" t="s">
        <v>171</v>
      </c>
      <c r="C263" s="33" t="s">
        <v>185</v>
      </c>
      <c r="D263" s="87"/>
      <c r="E263" s="37" t="s">
        <v>59</v>
      </c>
      <c r="F263" s="111">
        <f>3.18*4</f>
        <v>12.72</v>
      </c>
      <c r="G263" s="112">
        <v>0.1</v>
      </c>
      <c r="H263" s="113">
        <f>F263*(1+G263)</f>
        <v>13.992000000000003</v>
      </c>
      <c r="I263" s="114" t="s">
        <v>13</v>
      </c>
      <c r="J263" s="398">
        <v>1.31</v>
      </c>
      <c r="K263" s="356">
        <v>0.1</v>
      </c>
      <c r="L263" s="248">
        <v>0</v>
      </c>
      <c r="M263" s="115">
        <f>+H263*J263</f>
        <v>18.329520000000006</v>
      </c>
      <c r="N263" s="116">
        <f>K263*H263</f>
        <v>1.3992000000000004</v>
      </c>
      <c r="O263" s="116">
        <f>L263*H263</f>
        <v>0</v>
      </c>
      <c r="P263" s="188">
        <f>+J263+K263+L263</f>
        <v>1.4100000000000001</v>
      </c>
      <c r="Q263" s="117">
        <f>+H263*P263</f>
        <v>19.728720000000006</v>
      </c>
      <c r="R263" s="246"/>
    </row>
    <row r="264" spans="1:72" x14ac:dyDescent="0.35">
      <c r="A264" s="60">
        <f>IF(F264&lt;&gt;"",1+MAX($A$6:A263),"")</f>
        <v>122</v>
      </c>
      <c r="B264" s="40" t="s">
        <v>171</v>
      </c>
      <c r="C264" s="33" t="s">
        <v>185</v>
      </c>
      <c r="D264" s="87"/>
      <c r="E264" s="78" t="s">
        <v>187</v>
      </c>
      <c r="F264" s="111">
        <f>3.18*10</f>
        <v>31.8</v>
      </c>
      <c r="G264" s="112">
        <v>0.1</v>
      </c>
      <c r="H264" s="113">
        <f>F264*(1+G264)</f>
        <v>34.980000000000004</v>
      </c>
      <c r="I264" s="114" t="s">
        <v>12</v>
      </c>
      <c r="J264" s="398">
        <v>3.55</v>
      </c>
      <c r="K264" s="356">
        <v>1.69</v>
      </c>
      <c r="L264" s="248">
        <v>0</v>
      </c>
      <c r="M264" s="115">
        <f>+H264*J264</f>
        <v>124.179</v>
      </c>
      <c r="N264" s="116">
        <f>K264*H264</f>
        <v>59.116200000000006</v>
      </c>
      <c r="O264" s="116">
        <f>L264*H264</f>
        <v>0</v>
      </c>
      <c r="P264" s="188">
        <f>+J264+K264+L264</f>
        <v>5.24</v>
      </c>
      <c r="Q264" s="117">
        <f>+H264*P264</f>
        <v>183.29520000000002</v>
      </c>
      <c r="R264" s="202"/>
    </row>
    <row r="265" spans="1:72" x14ac:dyDescent="0.35">
      <c r="A265" s="60"/>
      <c r="B265" s="40" t="s">
        <v>171</v>
      </c>
      <c r="C265" s="33" t="s">
        <v>185</v>
      </c>
      <c r="D265" s="87"/>
      <c r="E265" s="107" t="s">
        <v>240</v>
      </c>
      <c r="F265" s="111">
        <f>3.18/1.33+1</f>
        <v>3.3909774436090228</v>
      </c>
      <c r="G265" s="112">
        <v>0</v>
      </c>
      <c r="H265" s="113">
        <f>F265*(1+G265)</f>
        <v>3.3909774436090228</v>
      </c>
      <c r="I265" s="114" t="s">
        <v>21</v>
      </c>
      <c r="J265" s="267"/>
      <c r="K265" s="252"/>
      <c r="L265" s="267"/>
      <c r="M265" s="259"/>
      <c r="N265" s="257"/>
      <c r="O265" s="257"/>
      <c r="P265" s="110"/>
      <c r="Q265" s="260"/>
      <c r="R265" s="202"/>
    </row>
    <row r="266" spans="1:72" x14ac:dyDescent="0.35">
      <c r="A266" s="60">
        <f>IF(F266&lt;&gt;"",1+MAX($A$6:A265),"")</f>
        <v>123</v>
      </c>
      <c r="B266" s="40" t="s">
        <v>171</v>
      </c>
      <c r="C266" s="33" t="s">
        <v>185</v>
      </c>
      <c r="D266" s="87"/>
      <c r="E266" s="78" t="s">
        <v>186</v>
      </c>
      <c r="F266" s="111">
        <f>3.18*2</f>
        <v>6.36</v>
      </c>
      <c r="G266" s="112">
        <v>0.1</v>
      </c>
      <c r="H266" s="113">
        <f>F266*(1+G266)</f>
        <v>6.9960000000000013</v>
      </c>
      <c r="I266" s="114" t="s">
        <v>13</v>
      </c>
      <c r="J266" s="398">
        <v>3.55</v>
      </c>
      <c r="K266" s="356">
        <v>1.69</v>
      </c>
      <c r="L266" s="248">
        <v>0</v>
      </c>
      <c r="M266" s="115">
        <f>+H266*J266</f>
        <v>24.835800000000003</v>
      </c>
      <c r="N266" s="116">
        <f>K266*H266</f>
        <v>11.823240000000002</v>
      </c>
      <c r="O266" s="116">
        <f>L266*H266</f>
        <v>0</v>
      </c>
      <c r="P266" s="188">
        <f>+J266+K266+L266</f>
        <v>5.24</v>
      </c>
      <c r="Q266" s="117">
        <f>+H266*P266</f>
        <v>36.659040000000012</v>
      </c>
      <c r="R266" s="202"/>
    </row>
    <row r="267" spans="1:72" x14ac:dyDescent="0.35">
      <c r="A267" s="60">
        <f>IF(F267&lt;&gt;"",1+MAX($A$6:A266),"")</f>
        <v>124</v>
      </c>
      <c r="B267" s="40" t="s">
        <v>171</v>
      </c>
      <c r="C267" s="33" t="s">
        <v>185</v>
      </c>
      <c r="D267" s="327"/>
      <c r="E267" s="35" t="s">
        <v>308</v>
      </c>
      <c r="F267" s="63">
        <f>3.18*10</f>
        <v>31.8</v>
      </c>
      <c r="G267" s="345">
        <v>0.1</v>
      </c>
      <c r="H267" s="344">
        <f>F267*(1+G267)</f>
        <v>34.980000000000004</v>
      </c>
      <c r="I267" s="36" t="s">
        <v>12</v>
      </c>
      <c r="J267" s="398">
        <v>1.03</v>
      </c>
      <c r="K267" s="356">
        <v>0.92</v>
      </c>
      <c r="L267" s="248">
        <v>0</v>
      </c>
      <c r="M267" s="115">
        <f>+H267*J267</f>
        <v>36.029400000000003</v>
      </c>
      <c r="N267" s="116">
        <f>K267*H267</f>
        <v>32.181600000000003</v>
      </c>
      <c r="O267" s="116">
        <f>L267*H267</f>
        <v>0</v>
      </c>
      <c r="P267" s="188">
        <f>+J267+K267+L267</f>
        <v>1.9500000000000002</v>
      </c>
      <c r="Q267" s="117">
        <f>+H267*P267</f>
        <v>68.211000000000013</v>
      </c>
      <c r="R267" s="343"/>
      <c r="S267" s="5"/>
      <c r="T267" s="5"/>
      <c r="U267" s="5"/>
      <c r="V267" s="5"/>
      <c r="W267" s="5"/>
      <c r="X267" s="5"/>
      <c r="Y267" s="5"/>
      <c r="Z267" s="5"/>
      <c r="AA267" s="5"/>
      <c r="AB267" s="5"/>
      <c r="AC267" s="5"/>
      <c r="AD267" s="5"/>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row>
    <row r="268" spans="1:72" ht="16.3" thickBot="1" x14ac:dyDescent="0.4">
      <c r="A268" s="60"/>
      <c r="B268" s="11"/>
      <c r="C268" s="12"/>
      <c r="D268" s="67"/>
      <c r="E268" s="84"/>
      <c r="F268" s="221"/>
      <c r="G268" s="222"/>
      <c r="H268" s="223"/>
      <c r="I268" s="224"/>
      <c r="J268" s="249"/>
      <c r="K268" s="249"/>
      <c r="L268" s="249"/>
      <c r="M268" s="250"/>
      <c r="N268" s="227"/>
      <c r="O268" s="227"/>
      <c r="P268" s="228"/>
      <c r="Q268" s="229"/>
      <c r="R268" s="251"/>
      <c r="S268" s="77"/>
      <c r="T268" s="77"/>
    </row>
    <row r="269" spans="1:72" ht="16.3" thickBot="1" x14ac:dyDescent="0.4">
      <c r="A269" s="60"/>
      <c r="B269" s="40"/>
      <c r="C269" s="12"/>
      <c r="D269" s="61"/>
      <c r="E269" s="38" t="s">
        <v>85</v>
      </c>
      <c r="F269" s="111"/>
      <c r="G269" s="118"/>
      <c r="H269" s="119"/>
      <c r="I269" s="114"/>
      <c r="J269" s="252"/>
      <c r="K269" s="252"/>
      <c r="L269" s="252"/>
      <c r="M269" s="231">
        <f>SUM(M156:M268)</f>
        <v>12204.380100000006</v>
      </c>
      <c r="N269" s="231">
        <f>SUM(N156:N268)</f>
        <v>5243.7917400000024</v>
      </c>
      <c r="O269" s="231">
        <f>SUM(O156:O268)</f>
        <v>0</v>
      </c>
      <c r="P269" s="232"/>
      <c r="Q269" s="233"/>
      <c r="R269" s="234">
        <f>SUM(Q156:Q268)</f>
        <v>17448.171839999995</v>
      </c>
      <c r="S269" s="77"/>
      <c r="T269" s="77"/>
    </row>
    <row r="270" spans="1:72" ht="16.3" thickBot="1" x14ac:dyDescent="0.4">
      <c r="A270" s="60"/>
      <c r="B270" s="40"/>
      <c r="C270" s="12"/>
      <c r="D270" s="70"/>
      <c r="E270" s="71"/>
      <c r="F270" s="253"/>
      <c r="G270" s="112"/>
      <c r="H270" s="113"/>
      <c r="I270" s="254"/>
      <c r="J270" s="255"/>
      <c r="K270" s="255"/>
      <c r="L270" s="255"/>
      <c r="M270" s="256"/>
      <c r="N270" s="257"/>
      <c r="O270" s="257"/>
      <c r="P270" s="110"/>
      <c r="Q270" s="258"/>
      <c r="R270" s="189"/>
      <c r="S270" s="77"/>
      <c r="T270" s="77"/>
    </row>
    <row r="271" spans="1:72" ht="16.3" thickBot="1" x14ac:dyDescent="0.4">
      <c r="A271" s="60"/>
      <c r="B271" s="40"/>
      <c r="C271" s="80"/>
      <c r="D271" s="81"/>
      <c r="E271" s="82" t="s">
        <v>86</v>
      </c>
      <c r="F271" s="240"/>
      <c r="G271" s="241"/>
      <c r="H271" s="119"/>
      <c r="I271" s="114"/>
      <c r="J271" s="242"/>
      <c r="K271" s="242"/>
      <c r="L271" s="242"/>
      <c r="M271" s="243"/>
      <c r="N271" s="244"/>
      <c r="O271" s="244"/>
      <c r="P271" s="245"/>
      <c r="Q271" s="233"/>
      <c r="R271" s="246"/>
    </row>
    <row r="272" spans="1:72" ht="47.6" x14ac:dyDescent="0.35">
      <c r="A272" s="60">
        <f>IF(F272&lt;&gt;"",1+MAX($A$6:A271),"")</f>
        <v>125</v>
      </c>
      <c r="B272" s="40" t="s">
        <v>171</v>
      </c>
      <c r="C272" s="33" t="s">
        <v>163</v>
      </c>
      <c r="D272" s="87"/>
      <c r="E272" s="37" t="s">
        <v>174</v>
      </c>
      <c r="F272" s="247">
        <v>97.8</v>
      </c>
      <c r="G272" s="112">
        <v>0.1</v>
      </c>
      <c r="H272" s="113">
        <f>F272*(1+G272)</f>
        <v>107.58000000000001</v>
      </c>
      <c r="I272" s="114" t="s">
        <v>12</v>
      </c>
      <c r="J272" s="398">
        <v>3.2699999999999996</v>
      </c>
      <c r="K272" s="356">
        <v>3.45</v>
      </c>
      <c r="L272" s="248">
        <v>0</v>
      </c>
      <c r="M272" s="115">
        <f>+H272*J272</f>
        <v>351.78660000000002</v>
      </c>
      <c r="N272" s="116">
        <f>K272*H272</f>
        <v>371.15100000000007</v>
      </c>
      <c r="O272" s="116">
        <f>L272*H272</f>
        <v>0</v>
      </c>
      <c r="P272" s="188">
        <f>+J272+K272+L272</f>
        <v>6.72</v>
      </c>
      <c r="Q272" s="117">
        <f>+H272*P272</f>
        <v>722.93760000000009</v>
      </c>
      <c r="R272" s="246"/>
    </row>
    <row r="273" spans="1:20" x14ac:dyDescent="0.35">
      <c r="A273" s="60">
        <f>IF(F273&lt;&gt;"",1+MAX($A$6:A272),"")</f>
        <v>126</v>
      </c>
      <c r="B273" s="40" t="s">
        <v>171</v>
      </c>
      <c r="C273" s="33" t="s">
        <v>163</v>
      </c>
      <c r="D273" s="87"/>
      <c r="E273" s="37" t="s">
        <v>181</v>
      </c>
      <c r="F273" s="247">
        <v>35</v>
      </c>
      <c r="G273" s="112">
        <v>0.1</v>
      </c>
      <c r="H273" s="113">
        <f>F273*(1+G273)</f>
        <v>38.5</v>
      </c>
      <c r="I273" s="114" t="s">
        <v>13</v>
      </c>
      <c r="J273" s="398">
        <v>2.9899999999999998</v>
      </c>
      <c r="K273" s="356">
        <v>1.85</v>
      </c>
      <c r="L273" s="248">
        <v>0</v>
      </c>
      <c r="M273" s="115">
        <f>+H273*J273</f>
        <v>115.11499999999999</v>
      </c>
      <c r="N273" s="116">
        <f>K273*H273</f>
        <v>71.225000000000009</v>
      </c>
      <c r="O273" s="116">
        <f>L273*H273</f>
        <v>0</v>
      </c>
      <c r="P273" s="188">
        <f>+J273+K273+L273</f>
        <v>4.84</v>
      </c>
      <c r="Q273" s="117">
        <f>+H273*P273</f>
        <v>186.34</v>
      </c>
      <c r="R273" s="246"/>
    </row>
    <row r="274" spans="1:20" ht="16.3" thickBot="1" x14ac:dyDescent="0.4">
      <c r="A274" s="60"/>
      <c r="B274" s="11"/>
      <c r="C274" s="12"/>
      <c r="D274" s="67"/>
      <c r="E274" s="84"/>
      <c r="F274" s="221"/>
      <c r="G274" s="222"/>
      <c r="H274" s="223"/>
      <c r="I274" s="224"/>
      <c r="J274" s="249"/>
      <c r="K274" s="249"/>
      <c r="L274" s="249"/>
      <c r="M274" s="250"/>
      <c r="N274" s="227"/>
      <c r="O274" s="227"/>
      <c r="P274" s="228"/>
      <c r="Q274" s="229"/>
      <c r="R274" s="251"/>
      <c r="S274" s="77"/>
      <c r="T274" s="77"/>
    </row>
    <row r="275" spans="1:20" ht="16.3" thickBot="1" x14ac:dyDescent="0.4">
      <c r="A275" s="60"/>
      <c r="B275" s="40"/>
      <c r="C275" s="12"/>
      <c r="D275" s="61"/>
      <c r="E275" s="38" t="s">
        <v>87</v>
      </c>
      <c r="F275" s="111"/>
      <c r="G275" s="118"/>
      <c r="H275" s="119"/>
      <c r="I275" s="114"/>
      <c r="J275" s="252"/>
      <c r="K275" s="252"/>
      <c r="L275" s="252"/>
      <c r="M275" s="231">
        <f>SUM(M271:M274)</f>
        <v>466.90160000000003</v>
      </c>
      <c r="N275" s="231">
        <f>SUM(N271:N274)</f>
        <v>442.37600000000009</v>
      </c>
      <c r="O275" s="231">
        <f>SUM(O271:O274)</f>
        <v>0</v>
      </c>
      <c r="P275" s="232"/>
      <c r="Q275" s="233"/>
      <c r="R275" s="234">
        <f>SUM(Q271:Q274)</f>
        <v>909.27760000000012</v>
      </c>
      <c r="S275" s="77"/>
      <c r="T275" s="77"/>
    </row>
    <row r="276" spans="1:20" ht="16.3" thickBot="1" x14ac:dyDescent="0.4">
      <c r="A276" s="60"/>
      <c r="B276" s="40"/>
      <c r="C276" s="12"/>
      <c r="D276" s="70"/>
      <c r="E276" s="71"/>
      <c r="F276" s="253"/>
      <c r="G276" s="112"/>
      <c r="H276" s="113"/>
      <c r="I276" s="254"/>
      <c r="J276" s="255"/>
      <c r="K276" s="255"/>
      <c r="L276" s="255"/>
      <c r="M276" s="256"/>
      <c r="N276" s="257"/>
      <c r="O276" s="257"/>
      <c r="P276" s="110"/>
      <c r="Q276" s="258"/>
      <c r="R276" s="189"/>
      <c r="S276" s="77"/>
      <c r="T276" s="77"/>
    </row>
    <row r="277" spans="1:20" ht="16.3" thickBot="1" x14ac:dyDescent="0.4">
      <c r="A277" s="60"/>
      <c r="B277" s="40"/>
      <c r="C277" s="80"/>
      <c r="D277" s="81"/>
      <c r="E277" s="82" t="s">
        <v>88</v>
      </c>
      <c r="F277" s="240"/>
      <c r="G277" s="241"/>
      <c r="H277" s="119"/>
      <c r="I277" s="114"/>
      <c r="J277" s="242"/>
      <c r="K277" s="242"/>
      <c r="L277" s="242"/>
      <c r="M277" s="243"/>
      <c r="N277" s="244"/>
      <c r="O277" s="244"/>
      <c r="P277" s="245"/>
      <c r="Q277" s="233"/>
      <c r="R277" s="246"/>
    </row>
    <row r="278" spans="1:20" ht="79.3" x14ac:dyDescent="0.35">
      <c r="A278" s="60">
        <f>IF(F278&lt;&gt;"",1+MAX($A$6:A277),"")</f>
        <v>127</v>
      </c>
      <c r="B278" s="40" t="s">
        <v>171</v>
      </c>
      <c r="C278" s="33" t="s">
        <v>183</v>
      </c>
      <c r="D278" s="87"/>
      <c r="E278" s="37" t="s">
        <v>241</v>
      </c>
      <c r="F278" s="247">
        <v>135.1</v>
      </c>
      <c r="G278" s="112">
        <v>0.1</v>
      </c>
      <c r="H278" s="113">
        <f>F278*(1+G278)</f>
        <v>148.61000000000001</v>
      </c>
      <c r="I278" s="114" t="s">
        <v>12</v>
      </c>
      <c r="J278" s="398">
        <v>9.33</v>
      </c>
      <c r="K278" s="413">
        <v>13.222222222222221</v>
      </c>
      <c r="L278" s="248">
        <v>0</v>
      </c>
      <c r="M278" s="115">
        <f>+H278*J278</f>
        <v>1386.5313000000001</v>
      </c>
      <c r="N278" s="116">
        <f>K278*H278</f>
        <v>1964.9544444444446</v>
      </c>
      <c r="O278" s="116">
        <f>L278*H278</f>
        <v>0</v>
      </c>
      <c r="P278" s="188">
        <f>+J278+K278+L278</f>
        <v>22.55222222222222</v>
      </c>
      <c r="Q278" s="117">
        <f>+H278*P278</f>
        <v>3351.4857444444442</v>
      </c>
      <c r="R278" s="202"/>
    </row>
    <row r="279" spans="1:20" ht="79.3" x14ac:dyDescent="0.35">
      <c r="A279" s="60">
        <f>IF(F279&lt;&gt;"",1+MAX($A$6:A278),"")</f>
        <v>128</v>
      </c>
      <c r="B279" s="40" t="s">
        <v>171</v>
      </c>
      <c r="C279" s="33" t="s">
        <v>183</v>
      </c>
      <c r="D279" s="87"/>
      <c r="E279" s="37" t="s">
        <v>242</v>
      </c>
      <c r="F279" s="247">
        <v>264.2</v>
      </c>
      <c r="G279" s="112">
        <v>0.1</v>
      </c>
      <c r="H279" s="113">
        <f>F279*(1+G279)</f>
        <v>290.62</v>
      </c>
      <c r="I279" s="114" t="s">
        <v>12</v>
      </c>
      <c r="J279" s="398">
        <v>9.33</v>
      </c>
      <c r="K279" s="413">
        <v>13.222222222222221</v>
      </c>
      <c r="L279" s="248">
        <v>0</v>
      </c>
      <c r="M279" s="115">
        <f>+H279*J279</f>
        <v>2711.4846000000002</v>
      </c>
      <c r="N279" s="116">
        <f>K279*H279</f>
        <v>3842.6422222222222</v>
      </c>
      <c r="O279" s="116">
        <f>L279*H279</f>
        <v>0</v>
      </c>
      <c r="P279" s="188">
        <f>+J279+K279+L279</f>
        <v>22.55222222222222</v>
      </c>
      <c r="Q279" s="117">
        <f>+H279*P279</f>
        <v>6554.1268222222216</v>
      </c>
      <c r="R279" s="202"/>
    </row>
    <row r="280" spans="1:20" ht="79.3" x14ac:dyDescent="0.35">
      <c r="A280" s="60">
        <f>IF(F280&lt;&gt;"",1+MAX($A$6:A279),"")</f>
        <v>129</v>
      </c>
      <c r="B280" s="40" t="s">
        <v>171</v>
      </c>
      <c r="C280" s="33" t="s">
        <v>183</v>
      </c>
      <c r="D280" s="87"/>
      <c r="E280" s="37" t="s">
        <v>243</v>
      </c>
      <c r="F280" s="247">
        <v>223.7</v>
      </c>
      <c r="G280" s="112">
        <v>0.1</v>
      </c>
      <c r="H280" s="113">
        <f>F280*(1+G280)</f>
        <v>246.07</v>
      </c>
      <c r="I280" s="114" t="s">
        <v>12</v>
      </c>
      <c r="J280" s="398">
        <v>9.33</v>
      </c>
      <c r="K280" s="413">
        <v>13.222222222222221</v>
      </c>
      <c r="L280" s="248">
        <v>0</v>
      </c>
      <c r="M280" s="115">
        <f>+H280*J280</f>
        <v>2295.8330999999998</v>
      </c>
      <c r="N280" s="116">
        <f>K280*H280</f>
        <v>3253.5922222222221</v>
      </c>
      <c r="O280" s="116">
        <f>L280*H280</f>
        <v>0</v>
      </c>
      <c r="P280" s="188">
        <f>+J280+K280+L280</f>
        <v>22.55222222222222</v>
      </c>
      <c r="Q280" s="117">
        <f>+H280*P280</f>
        <v>5549.4253222222214</v>
      </c>
      <c r="R280" s="202"/>
    </row>
    <row r="281" spans="1:20" ht="16.3" thickBot="1" x14ac:dyDescent="0.4">
      <c r="A281" s="60"/>
      <c r="B281" s="11"/>
      <c r="C281" s="12"/>
      <c r="D281" s="67"/>
      <c r="E281" s="84"/>
      <c r="F281" s="221"/>
      <c r="G281" s="222"/>
      <c r="H281" s="223"/>
      <c r="I281" s="224"/>
      <c r="J281" s="249"/>
      <c r="K281" s="249"/>
      <c r="L281" s="249"/>
      <c r="M281" s="250"/>
      <c r="N281" s="227"/>
      <c r="O281" s="227"/>
      <c r="P281" s="228"/>
      <c r="Q281" s="229"/>
      <c r="R281" s="251"/>
      <c r="S281" s="77"/>
      <c r="T281" s="77"/>
    </row>
    <row r="282" spans="1:20" ht="16.3" thickBot="1" x14ac:dyDescent="0.4">
      <c r="A282" s="60"/>
      <c r="B282" s="40"/>
      <c r="C282" s="12"/>
      <c r="D282" s="61"/>
      <c r="E282" s="38" t="s">
        <v>89</v>
      </c>
      <c r="F282" s="111"/>
      <c r="G282" s="118"/>
      <c r="H282" s="119"/>
      <c r="I282" s="114"/>
      <c r="J282" s="252"/>
      <c r="K282" s="252"/>
      <c r="L282" s="252"/>
      <c r="M282" s="231">
        <f>SUM(M277:M281)</f>
        <v>6393.8490000000002</v>
      </c>
      <c r="N282" s="231">
        <f>SUM(N277:N281)</f>
        <v>9061.188888888888</v>
      </c>
      <c r="O282" s="231">
        <f>SUM(O277:O281)</f>
        <v>0</v>
      </c>
      <c r="P282" s="232"/>
      <c r="Q282" s="233"/>
      <c r="R282" s="234">
        <f>SUM(Q277:Q281)</f>
        <v>15455.037888888888</v>
      </c>
      <c r="S282" s="77"/>
      <c r="T282" s="77"/>
    </row>
    <row r="283" spans="1:20" ht="16.3" thickBot="1" x14ac:dyDescent="0.4">
      <c r="A283" s="60"/>
      <c r="B283" s="40"/>
      <c r="C283" s="12"/>
      <c r="D283" s="70"/>
      <c r="E283" s="71"/>
      <c r="F283" s="253"/>
      <c r="G283" s="112"/>
      <c r="H283" s="113"/>
      <c r="I283" s="254"/>
      <c r="J283" s="255"/>
      <c r="K283" s="255"/>
      <c r="L283" s="255"/>
      <c r="M283" s="256"/>
      <c r="N283" s="257"/>
      <c r="O283" s="257"/>
      <c r="P283" s="110"/>
      <c r="Q283" s="258"/>
      <c r="R283" s="189"/>
      <c r="S283" s="77"/>
      <c r="T283" s="77"/>
    </row>
    <row r="284" spans="1:20" ht="16.3" thickBot="1" x14ac:dyDescent="0.4">
      <c r="A284" s="60"/>
      <c r="B284" s="40"/>
      <c r="C284" s="80"/>
      <c r="D284" s="81"/>
      <c r="E284" s="82" t="s">
        <v>90</v>
      </c>
      <c r="F284" s="240"/>
      <c r="G284" s="241"/>
      <c r="H284" s="119"/>
      <c r="I284" s="114"/>
      <c r="J284" s="242"/>
      <c r="K284" s="242"/>
      <c r="L284" s="242"/>
      <c r="M284" s="243"/>
      <c r="N284" s="244"/>
      <c r="O284" s="244"/>
      <c r="P284" s="245"/>
      <c r="Q284" s="233"/>
      <c r="R284" s="246"/>
    </row>
    <row r="285" spans="1:20" ht="31.75" x14ac:dyDescent="0.35">
      <c r="A285" s="60">
        <f>IF(F285&lt;&gt;"",1+MAX($A$6:A284),"")</f>
        <v>130</v>
      </c>
      <c r="B285" s="40" t="s">
        <v>171</v>
      </c>
      <c r="C285" s="33" t="s">
        <v>163</v>
      </c>
      <c r="D285" s="87"/>
      <c r="E285" s="37" t="s">
        <v>182</v>
      </c>
      <c r="F285" s="247">
        <v>396.3</v>
      </c>
      <c r="G285" s="112">
        <v>0.1</v>
      </c>
      <c r="H285" s="113">
        <f t="shared" ref="H285" si="30">F285*(1+G285)</f>
        <v>435.93000000000006</v>
      </c>
      <c r="I285" s="114" t="s">
        <v>12</v>
      </c>
      <c r="J285" s="398">
        <v>3.7399999999999998</v>
      </c>
      <c r="K285" s="413">
        <v>4.12</v>
      </c>
      <c r="L285" s="248">
        <v>0</v>
      </c>
      <c r="M285" s="115">
        <f>+H285*J285</f>
        <v>1630.3782000000001</v>
      </c>
      <c r="N285" s="116">
        <f>K285*H285</f>
        <v>1796.0316000000003</v>
      </c>
      <c r="O285" s="116">
        <f>L285*H285</f>
        <v>0</v>
      </c>
      <c r="P285" s="188">
        <f>+J285+K285+L285</f>
        <v>7.8599999999999994</v>
      </c>
      <c r="Q285" s="117">
        <f>+H285*P285</f>
        <v>3426.4098000000004</v>
      </c>
      <c r="R285" s="202"/>
    </row>
    <row r="286" spans="1:20" ht="16.3" thickBot="1" x14ac:dyDescent="0.4">
      <c r="A286" s="60"/>
      <c r="B286" s="11"/>
      <c r="C286" s="12"/>
      <c r="D286" s="67"/>
      <c r="E286" s="84"/>
      <c r="F286" s="221"/>
      <c r="G286" s="222"/>
      <c r="H286" s="223"/>
      <c r="I286" s="224"/>
      <c r="J286" s="249"/>
      <c r="K286" s="249"/>
      <c r="L286" s="249"/>
      <c r="M286" s="250"/>
      <c r="N286" s="227"/>
      <c r="O286" s="227"/>
      <c r="P286" s="228"/>
      <c r="Q286" s="229"/>
      <c r="R286" s="251"/>
      <c r="S286" s="77"/>
      <c r="T286" s="77"/>
    </row>
    <row r="287" spans="1:20" ht="16.3" thickBot="1" x14ac:dyDescent="0.4">
      <c r="A287" s="60"/>
      <c r="B287" s="40"/>
      <c r="C287" s="12"/>
      <c r="D287" s="61"/>
      <c r="E287" s="38" t="s">
        <v>91</v>
      </c>
      <c r="F287" s="111"/>
      <c r="G287" s="118"/>
      <c r="H287" s="119"/>
      <c r="I287" s="114"/>
      <c r="J287" s="252"/>
      <c r="K287" s="252"/>
      <c r="L287" s="252"/>
      <c r="M287" s="231">
        <f>SUM(M284:M286)</f>
        <v>1630.3782000000001</v>
      </c>
      <c r="N287" s="231">
        <f>SUM(N284:N286)</f>
        <v>1796.0316000000003</v>
      </c>
      <c r="O287" s="231">
        <f>SUM(O284:O286)</f>
        <v>0</v>
      </c>
      <c r="P287" s="232"/>
      <c r="Q287" s="233"/>
      <c r="R287" s="234">
        <f>SUM(Q284:Q286)</f>
        <v>3426.4098000000004</v>
      </c>
      <c r="S287" s="77"/>
      <c r="T287" s="77"/>
    </row>
    <row r="288" spans="1:20" ht="16.3" thickBot="1" x14ac:dyDescent="0.4">
      <c r="A288" s="60"/>
      <c r="B288" s="40"/>
      <c r="C288" s="12"/>
      <c r="D288" s="70"/>
      <c r="E288" s="71"/>
      <c r="F288" s="253"/>
      <c r="G288" s="112"/>
      <c r="H288" s="113"/>
      <c r="I288" s="254"/>
      <c r="J288" s="255"/>
      <c r="K288" s="255"/>
      <c r="L288" s="255"/>
      <c r="M288" s="256"/>
      <c r="N288" s="257"/>
      <c r="O288" s="257"/>
      <c r="P288" s="110"/>
      <c r="Q288" s="258"/>
      <c r="R288" s="189"/>
      <c r="S288" s="77"/>
      <c r="T288" s="77"/>
    </row>
    <row r="289" spans="1:20" ht="16.3" thickBot="1" x14ac:dyDescent="0.4">
      <c r="A289" s="60"/>
      <c r="B289" s="40"/>
      <c r="C289" s="80"/>
      <c r="D289" s="81"/>
      <c r="E289" s="82" t="s">
        <v>92</v>
      </c>
      <c r="F289" s="240"/>
      <c r="G289" s="241"/>
      <c r="H289" s="119"/>
      <c r="I289" s="114"/>
      <c r="J289" s="242"/>
      <c r="K289" s="242"/>
      <c r="L289" s="242"/>
      <c r="M289" s="243"/>
      <c r="N289" s="244"/>
      <c r="O289" s="244"/>
      <c r="P289" s="245"/>
      <c r="Q289" s="233"/>
      <c r="R289" s="246"/>
    </row>
    <row r="290" spans="1:20" x14ac:dyDescent="0.35">
      <c r="A290" s="60">
        <f>IF(F290&lt;&gt;"",1+MAX($A$6:A289),"")</f>
        <v>131</v>
      </c>
      <c r="B290" s="40" t="s">
        <v>43</v>
      </c>
      <c r="C290" s="106" t="s">
        <v>163</v>
      </c>
      <c r="D290" s="87"/>
      <c r="E290" s="37" t="s">
        <v>169</v>
      </c>
      <c r="F290" s="247">
        <v>28.1</v>
      </c>
      <c r="G290" s="112">
        <v>0.1</v>
      </c>
      <c r="H290" s="113">
        <f t="shared" ref="H290" si="31">F290*(1+G290)</f>
        <v>30.910000000000004</v>
      </c>
      <c r="I290" s="114" t="s">
        <v>12</v>
      </c>
      <c r="J290" s="398">
        <v>4.2</v>
      </c>
      <c r="K290" s="356">
        <v>4.3899999999999997</v>
      </c>
      <c r="L290" s="248">
        <v>0</v>
      </c>
      <c r="M290" s="115">
        <f>+H290*J290</f>
        <v>129.82200000000003</v>
      </c>
      <c r="N290" s="116">
        <f>K290*H290</f>
        <v>135.69490000000002</v>
      </c>
      <c r="O290" s="116">
        <f>L290*H290</f>
        <v>0</v>
      </c>
      <c r="P290" s="188">
        <f>+J290+K290+L290</f>
        <v>8.59</v>
      </c>
      <c r="Q290" s="117">
        <f>+H290*P290</f>
        <v>265.51690000000002</v>
      </c>
      <c r="R290" s="202"/>
    </row>
    <row r="291" spans="1:20" x14ac:dyDescent="0.35">
      <c r="A291" s="60">
        <f>IF(F291&lt;&gt;"",1+MAX($A$6:A290),"")</f>
        <v>132</v>
      </c>
      <c r="B291" s="40" t="s">
        <v>43</v>
      </c>
      <c r="C291" s="106" t="s">
        <v>163</v>
      </c>
      <c r="D291" s="87"/>
      <c r="E291" s="37" t="s">
        <v>170</v>
      </c>
      <c r="F291" s="247">
        <v>15.2</v>
      </c>
      <c r="G291" s="112">
        <v>0.1</v>
      </c>
      <c r="H291" s="113">
        <f t="shared" ref="H291" si="32">F291*(1+G291)</f>
        <v>16.72</v>
      </c>
      <c r="I291" s="114" t="s">
        <v>13</v>
      </c>
      <c r="J291" s="398">
        <v>2.9899999999999998</v>
      </c>
      <c r="K291" s="356">
        <v>1.85</v>
      </c>
      <c r="L291" s="248">
        <v>0</v>
      </c>
      <c r="M291" s="115">
        <f>+H291*J291</f>
        <v>49.992799999999995</v>
      </c>
      <c r="N291" s="116">
        <f>K291*H291</f>
        <v>30.931999999999999</v>
      </c>
      <c r="O291" s="116">
        <f>L291*H291</f>
        <v>0</v>
      </c>
      <c r="P291" s="188">
        <f>+J291+K291+L291</f>
        <v>4.84</v>
      </c>
      <c r="Q291" s="117">
        <f>+H291*P291</f>
        <v>80.924799999999991</v>
      </c>
      <c r="R291" s="202"/>
    </row>
    <row r="292" spans="1:20" ht="16.3" thickBot="1" x14ac:dyDescent="0.4">
      <c r="A292" s="60"/>
      <c r="B292" s="11"/>
      <c r="C292" s="12"/>
      <c r="D292" s="67"/>
      <c r="E292" s="84"/>
      <c r="F292" s="221"/>
      <c r="G292" s="222"/>
      <c r="H292" s="223"/>
      <c r="I292" s="224"/>
      <c r="J292" s="249"/>
      <c r="K292" s="249"/>
      <c r="L292" s="249"/>
      <c r="M292" s="250"/>
      <c r="N292" s="227"/>
      <c r="O292" s="227"/>
      <c r="P292" s="228"/>
      <c r="Q292" s="229"/>
      <c r="R292" s="251"/>
      <c r="S292" s="77"/>
      <c r="T292" s="77"/>
    </row>
    <row r="293" spans="1:20" ht="16.3" thickBot="1" x14ac:dyDescent="0.4">
      <c r="A293" s="60"/>
      <c r="B293" s="40"/>
      <c r="C293" s="12"/>
      <c r="D293" s="61"/>
      <c r="E293" s="38" t="s">
        <v>93</v>
      </c>
      <c r="F293" s="111"/>
      <c r="G293" s="118"/>
      <c r="H293" s="119"/>
      <c r="I293" s="114"/>
      <c r="J293" s="252"/>
      <c r="K293" s="252"/>
      <c r="L293" s="252"/>
      <c r="M293" s="231">
        <f>SUM(M289:M292)</f>
        <v>179.81480000000002</v>
      </c>
      <c r="N293" s="231">
        <f>SUM(N289:N292)</f>
        <v>166.62690000000001</v>
      </c>
      <c r="O293" s="231">
        <f>SUM(O289:O292)</f>
        <v>0</v>
      </c>
      <c r="P293" s="232"/>
      <c r="Q293" s="233"/>
      <c r="R293" s="234">
        <f>SUM(Q289:Q292)</f>
        <v>346.44170000000003</v>
      </c>
      <c r="S293" s="77"/>
      <c r="T293" s="77"/>
    </row>
    <row r="294" spans="1:20" ht="16.3" thickBot="1" x14ac:dyDescent="0.4">
      <c r="A294" s="60"/>
      <c r="B294" s="40"/>
      <c r="C294" s="12"/>
      <c r="D294" s="70"/>
      <c r="E294" s="71"/>
      <c r="F294" s="253"/>
      <c r="G294" s="112"/>
      <c r="H294" s="113"/>
      <c r="I294" s="254"/>
      <c r="J294" s="255"/>
      <c r="K294" s="255"/>
      <c r="L294" s="255"/>
      <c r="M294" s="256"/>
      <c r="N294" s="257"/>
      <c r="O294" s="257"/>
      <c r="P294" s="110"/>
      <c r="Q294" s="258"/>
      <c r="R294" s="189"/>
      <c r="S294" s="77"/>
      <c r="T294" s="77"/>
    </row>
    <row r="295" spans="1:20" ht="16.3" thickBot="1" x14ac:dyDescent="0.4">
      <c r="A295" s="60"/>
      <c r="B295" s="40"/>
      <c r="C295" s="80"/>
      <c r="D295" s="81"/>
      <c r="E295" s="82" t="s">
        <v>94</v>
      </c>
      <c r="F295" s="240"/>
      <c r="G295" s="241"/>
      <c r="H295" s="119"/>
      <c r="I295" s="114"/>
      <c r="J295" s="242"/>
      <c r="K295" s="242"/>
      <c r="L295" s="242"/>
      <c r="M295" s="243"/>
      <c r="N295" s="244"/>
      <c r="O295" s="244"/>
      <c r="P295" s="245"/>
      <c r="Q295" s="233"/>
      <c r="R295" s="246"/>
    </row>
    <row r="296" spans="1:20" ht="47.6" x14ac:dyDescent="0.35">
      <c r="A296" s="60">
        <f>IF(F296&lt;&gt;"",1+MAX($A$6:A295),"")</f>
        <v>133</v>
      </c>
      <c r="B296" s="40" t="s">
        <v>43</v>
      </c>
      <c r="C296" s="106" t="s">
        <v>163</v>
      </c>
      <c r="D296" s="87"/>
      <c r="E296" s="37" t="s">
        <v>302</v>
      </c>
      <c r="F296" s="247">
        <v>2462.14</v>
      </c>
      <c r="G296" s="112">
        <v>0.1</v>
      </c>
      <c r="H296" s="113">
        <f t="shared" ref="H296:H297" si="33">F296*(1+G296)</f>
        <v>2708.3540000000003</v>
      </c>
      <c r="I296" s="114" t="s">
        <v>12</v>
      </c>
      <c r="J296" s="398">
        <v>1.31</v>
      </c>
      <c r="K296" s="413">
        <v>0.4</v>
      </c>
      <c r="L296" s="248">
        <v>0</v>
      </c>
      <c r="M296" s="115">
        <f t="shared" ref="M296:M301" si="34">+H296*J296</f>
        <v>3547.9437400000006</v>
      </c>
      <c r="N296" s="116">
        <f t="shared" ref="N296:N301" si="35">K296*H296</f>
        <v>1083.3416000000002</v>
      </c>
      <c r="O296" s="116">
        <f t="shared" ref="O296:O301" si="36">L296*H296</f>
        <v>0</v>
      </c>
      <c r="P296" s="188">
        <f t="shared" ref="P296:P301" si="37">+J296+K296+L296</f>
        <v>1.71</v>
      </c>
      <c r="Q296" s="117">
        <f t="shared" ref="Q296:Q301" si="38">+H296*P296</f>
        <v>4631.2853400000004</v>
      </c>
      <c r="R296" s="202"/>
    </row>
    <row r="297" spans="1:20" ht="31.75" x14ac:dyDescent="0.35">
      <c r="A297" s="60">
        <f>IF(F297&lt;&gt;"",1+MAX($A$6:A296),"")</f>
        <v>134</v>
      </c>
      <c r="B297" s="40" t="s">
        <v>43</v>
      </c>
      <c r="C297" s="106" t="s">
        <v>163</v>
      </c>
      <c r="D297" s="87"/>
      <c r="E297" s="37" t="s">
        <v>303</v>
      </c>
      <c r="F297" s="247">
        <v>848.41</v>
      </c>
      <c r="G297" s="112">
        <v>0.1</v>
      </c>
      <c r="H297" s="113">
        <f t="shared" si="33"/>
        <v>933.25100000000009</v>
      </c>
      <c r="I297" s="114" t="s">
        <v>12</v>
      </c>
      <c r="J297" s="398">
        <v>1.31</v>
      </c>
      <c r="K297" s="413">
        <v>0.4</v>
      </c>
      <c r="L297" s="248">
        <v>0</v>
      </c>
      <c r="M297" s="115">
        <f t="shared" si="34"/>
        <v>1222.5588100000002</v>
      </c>
      <c r="N297" s="116">
        <f t="shared" si="35"/>
        <v>373.30040000000008</v>
      </c>
      <c r="O297" s="116">
        <f t="shared" si="36"/>
        <v>0</v>
      </c>
      <c r="P297" s="188">
        <f t="shared" si="37"/>
        <v>1.71</v>
      </c>
      <c r="Q297" s="117">
        <f t="shared" si="38"/>
        <v>1595.8592100000001</v>
      </c>
      <c r="R297" s="202"/>
    </row>
    <row r="298" spans="1:20" ht="47.6" x14ac:dyDescent="0.35">
      <c r="A298" s="60">
        <f>IF(F298&lt;&gt;"",1+MAX($A$6:A297),"")</f>
        <v>135</v>
      </c>
      <c r="B298" s="40" t="s">
        <v>43</v>
      </c>
      <c r="C298" s="106" t="s">
        <v>163</v>
      </c>
      <c r="D298" s="87"/>
      <c r="E298" s="37" t="s">
        <v>304</v>
      </c>
      <c r="F298" s="247">
        <v>432.6</v>
      </c>
      <c r="G298" s="112">
        <v>0.1</v>
      </c>
      <c r="H298" s="113">
        <f t="shared" ref="H298:H300" si="39">F298*(1+G298)</f>
        <v>475.86000000000007</v>
      </c>
      <c r="I298" s="114" t="s">
        <v>12</v>
      </c>
      <c r="J298" s="398">
        <v>1.31</v>
      </c>
      <c r="K298" s="413">
        <v>0.4</v>
      </c>
      <c r="L298" s="248">
        <v>0</v>
      </c>
      <c r="M298" s="115">
        <f t="shared" si="34"/>
        <v>623.37660000000017</v>
      </c>
      <c r="N298" s="116">
        <f t="shared" si="35"/>
        <v>190.34400000000005</v>
      </c>
      <c r="O298" s="116">
        <f t="shared" si="36"/>
        <v>0</v>
      </c>
      <c r="P298" s="188">
        <f t="shared" si="37"/>
        <v>1.71</v>
      </c>
      <c r="Q298" s="117">
        <f t="shared" si="38"/>
        <v>813.7206000000001</v>
      </c>
      <c r="R298" s="202"/>
    </row>
    <row r="299" spans="1:20" ht="31.75" x14ac:dyDescent="0.35">
      <c r="A299" s="60">
        <f>IF(F299&lt;&gt;"",1+MAX($A$6:A298),"")</f>
        <v>136</v>
      </c>
      <c r="B299" s="40" t="s">
        <v>43</v>
      </c>
      <c r="C299" s="106" t="s">
        <v>163</v>
      </c>
      <c r="D299" s="87"/>
      <c r="E299" s="37" t="s">
        <v>305</v>
      </c>
      <c r="F299" s="247">
        <v>737.41</v>
      </c>
      <c r="G299" s="112">
        <v>0.1</v>
      </c>
      <c r="H299" s="113">
        <f t="shared" si="39"/>
        <v>811.15100000000007</v>
      </c>
      <c r="I299" s="114" t="s">
        <v>12</v>
      </c>
      <c r="J299" s="398">
        <v>1.31</v>
      </c>
      <c r="K299" s="413">
        <v>0.4</v>
      </c>
      <c r="L299" s="248">
        <v>0</v>
      </c>
      <c r="M299" s="115">
        <f t="shared" si="34"/>
        <v>1062.6078100000002</v>
      </c>
      <c r="N299" s="116">
        <f t="shared" si="35"/>
        <v>324.46040000000005</v>
      </c>
      <c r="O299" s="116">
        <f t="shared" si="36"/>
        <v>0</v>
      </c>
      <c r="P299" s="188">
        <f t="shared" si="37"/>
        <v>1.71</v>
      </c>
      <c r="Q299" s="117">
        <f t="shared" si="38"/>
        <v>1387.0682100000001</v>
      </c>
      <c r="R299" s="202"/>
    </row>
    <row r="300" spans="1:20" ht="47.6" x14ac:dyDescent="0.35">
      <c r="A300" s="60">
        <f>IF(F300&lt;&gt;"",1+MAX($A$6:A299),"")</f>
        <v>137</v>
      </c>
      <c r="B300" s="40" t="s">
        <v>43</v>
      </c>
      <c r="C300" s="106" t="s">
        <v>163</v>
      </c>
      <c r="D300" s="87"/>
      <c r="E300" s="37" t="s">
        <v>306</v>
      </c>
      <c r="F300" s="247">
        <v>970.23</v>
      </c>
      <c r="G300" s="112">
        <v>0.1</v>
      </c>
      <c r="H300" s="113">
        <f t="shared" si="39"/>
        <v>1067.2530000000002</v>
      </c>
      <c r="I300" s="114" t="s">
        <v>12</v>
      </c>
      <c r="J300" s="398">
        <v>1.31</v>
      </c>
      <c r="K300" s="413">
        <v>0.4</v>
      </c>
      <c r="L300" s="248">
        <v>0</v>
      </c>
      <c r="M300" s="115">
        <f t="shared" si="34"/>
        <v>1398.1014300000002</v>
      </c>
      <c r="N300" s="116">
        <f t="shared" si="35"/>
        <v>426.90120000000007</v>
      </c>
      <c r="O300" s="116">
        <f t="shared" si="36"/>
        <v>0</v>
      </c>
      <c r="P300" s="188">
        <f t="shared" si="37"/>
        <v>1.71</v>
      </c>
      <c r="Q300" s="117">
        <f t="shared" si="38"/>
        <v>1825.0026300000002</v>
      </c>
      <c r="R300" s="202"/>
    </row>
    <row r="301" spans="1:20" ht="16.3" thickBot="1" x14ac:dyDescent="0.4">
      <c r="A301" s="60">
        <f>IF(F301&lt;&gt;"",1+MAX($A$6:A300),"")</f>
        <v>138</v>
      </c>
      <c r="B301" s="40" t="s">
        <v>139</v>
      </c>
      <c r="C301" s="106" t="s">
        <v>46</v>
      </c>
      <c r="D301" s="87"/>
      <c r="E301" s="37" t="s">
        <v>348</v>
      </c>
      <c r="F301" s="247">
        <v>6</v>
      </c>
      <c r="G301" s="112">
        <v>0</v>
      </c>
      <c r="H301" s="113">
        <f t="shared" ref="H301" si="40">F301*(1+G301)</f>
        <v>6</v>
      </c>
      <c r="I301" s="114" t="s">
        <v>21</v>
      </c>
      <c r="J301" s="398">
        <v>60.01</v>
      </c>
      <c r="K301" s="413">
        <v>35.699999999999996</v>
      </c>
      <c r="L301" s="248">
        <v>0</v>
      </c>
      <c r="M301" s="115">
        <f t="shared" si="34"/>
        <v>360.06</v>
      </c>
      <c r="N301" s="116">
        <f t="shared" si="35"/>
        <v>214.2</v>
      </c>
      <c r="O301" s="116">
        <f t="shared" si="36"/>
        <v>0</v>
      </c>
      <c r="P301" s="188">
        <f t="shared" si="37"/>
        <v>95.71</v>
      </c>
      <c r="Q301" s="117">
        <f t="shared" si="38"/>
        <v>574.26</v>
      </c>
      <c r="R301" s="202"/>
    </row>
    <row r="302" spans="1:20" ht="16.3" thickBot="1" x14ac:dyDescent="0.4">
      <c r="A302" s="60"/>
      <c r="B302" s="40"/>
      <c r="C302" s="80"/>
      <c r="D302" s="81"/>
      <c r="E302" s="82" t="s">
        <v>358</v>
      </c>
      <c r="F302" s="240"/>
      <c r="G302" s="241"/>
      <c r="H302" s="119"/>
      <c r="I302" s="114"/>
      <c r="J302" s="242"/>
      <c r="K302" s="242"/>
      <c r="L302" s="242"/>
      <c r="M302" s="243"/>
      <c r="N302" s="244"/>
      <c r="O302" s="244"/>
      <c r="P302" s="245"/>
      <c r="Q302" s="233"/>
      <c r="R302" s="246"/>
    </row>
    <row r="303" spans="1:20" x14ac:dyDescent="0.35">
      <c r="A303" s="60">
        <f>IF(F303&lt;&gt;"",1+MAX($A$6:A302),"")</f>
        <v>139</v>
      </c>
      <c r="B303" s="40" t="s">
        <v>43</v>
      </c>
      <c r="C303" s="106" t="s">
        <v>163</v>
      </c>
      <c r="D303" s="87"/>
      <c r="E303" s="37" t="s">
        <v>360</v>
      </c>
      <c r="F303" s="247">
        <v>30.18</v>
      </c>
      <c r="G303" s="112">
        <v>0.1</v>
      </c>
      <c r="H303" s="113">
        <f t="shared" ref="H303" si="41">F303*(1+G303)</f>
        <v>33.198</v>
      </c>
      <c r="I303" s="114" t="s">
        <v>13</v>
      </c>
      <c r="J303" s="398">
        <v>3.59</v>
      </c>
      <c r="K303" s="356">
        <v>1.85</v>
      </c>
      <c r="L303" s="248">
        <v>0</v>
      </c>
      <c r="M303" s="115">
        <f>+H303*J303</f>
        <v>119.18082</v>
      </c>
      <c r="N303" s="116">
        <f>K303*H303</f>
        <v>61.416300000000007</v>
      </c>
      <c r="O303" s="116">
        <f>L303*H303</f>
        <v>0</v>
      </c>
      <c r="P303" s="188">
        <f>+J303+K303+L303</f>
        <v>5.4399999999999995</v>
      </c>
      <c r="Q303" s="117">
        <f>+H303*P303</f>
        <v>180.59711999999999</v>
      </c>
      <c r="R303" s="202"/>
    </row>
    <row r="304" spans="1:20" x14ac:dyDescent="0.35">
      <c r="A304" s="60">
        <f>IF(F304&lt;&gt;"",1+MAX($A$6:A303),"")</f>
        <v>140</v>
      </c>
      <c r="B304" s="40" t="s">
        <v>43</v>
      </c>
      <c r="C304" s="106" t="s">
        <v>163</v>
      </c>
      <c r="D304" s="87"/>
      <c r="E304" s="37" t="s">
        <v>359</v>
      </c>
      <c r="F304" s="247">
        <v>25.3</v>
      </c>
      <c r="G304" s="112">
        <v>0.1</v>
      </c>
      <c r="H304" s="113">
        <f t="shared" ref="H304" si="42">F304*(1+G304)</f>
        <v>27.830000000000002</v>
      </c>
      <c r="I304" s="114" t="s">
        <v>13</v>
      </c>
      <c r="J304" s="398">
        <v>2.94</v>
      </c>
      <c r="K304" s="356">
        <v>1.65</v>
      </c>
      <c r="L304" s="248">
        <v>0</v>
      </c>
      <c r="M304" s="115">
        <f>+H304*J304</f>
        <v>81.8202</v>
      </c>
      <c r="N304" s="116">
        <f>K304*H304</f>
        <v>45.919499999999999</v>
      </c>
      <c r="O304" s="116">
        <f>L304*H304</f>
        <v>0</v>
      </c>
      <c r="P304" s="188">
        <f>+J304+K304+L304</f>
        <v>4.59</v>
      </c>
      <c r="Q304" s="117">
        <f>+H304*P304</f>
        <v>127.7397</v>
      </c>
      <c r="R304" s="202"/>
    </row>
    <row r="305" spans="1:20" ht="16.3" thickBot="1" x14ac:dyDescent="0.4">
      <c r="A305" s="60"/>
      <c r="B305" s="11"/>
      <c r="C305" s="12"/>
      <c r="D305" s="67"/>
      <c r="E305" s="84"/>
      <c r="F305" s="221"/>
      <c r="G305" s="222"/>
      <c r="H305" s="223"/>
      <c r="I305" s="224"/>
      <c r="J305" s="249"/>
      <c r="K305" s="249"/>
      <c r="L305" s="249"/>
      <c r="M305" s="250"/>
      <c r="N305" s="227"/>
      <c r="O305" s="227"/>
      <c r="P305" s="228"/>
      <c r="Q305" s="229"/>
      <c r="R305" s="251"/>
      <c r="S305" s="77"/>
      <c r="T305" s="77"/>
    </row>
    <row r="306" spans="1:20" ht="16.3" thickBot="1" x14ac:dyDescent="0.4">
      <c r="A306" s="60"/>
      <c r="B306" s="40"/>
      <c r="C306" s="12"/>
      <c r="D306" s="61"/>
      <c r="E306" s="38" t="s">
        <v>95</v>
      </c>
      <c r="F306" s="111"/>
      <c r="G306" s="118"/>
      <c r="H306" s="119"/>
      <c r="I306" s="114"/>
      <c r="J306" s="252"/>
      <c r="K306" s="252"/>
      <c r="L306" s="252"/>
      <c r="M306" s="231">
        <f>SUM(M295:M305)</f>
        <v>8415.6494100000018</v>
      </c>
      <c r="N306" s="231">
        <f>SUM(N295:N305)</f>
        <v>2719.8834000000002</v>
      </c>
      <c r="O306" s="231">
        <f>SUM(O295:O305)</f>
        <v>0</v>
      </c>
      <c r="P306" s="232"/>
      <c r="Q306" s="233"/>
      <c r="R306" s="234">
        <f>SUM(Q295:Q305)</f>
        <v>11135.532810000002</v>
      </c>
      <c r="S306" s="77"/>
      <c r="T306" s="77"/>
    </row>
    <row r="307" spans="1:20" ht="16.3" thickBot="1" x14ac:dyDescent="0.4">
      <c r="A307" s="60"/>
      <c r="B307" s="40"/>
      <c r="C307" s="12"/>
      <c r="D307" s="70"/>
      <c r="E307" s="71"/>
      <c r="F307" s="253"/>
      <c r="G307" s="112"/>
      <c r="H307" s="113"/>
      <c r="I307" s="254"/>
      <c r="J307" s="255"/>
      <c r="K307" s="255"/>
      <c r="L307" s="255"/>
      <c r="M307" s="256"/>
      <c r="N307" s="257"/>
      <c r="O307" s="257"/>
      <c r="P307" s="110"/>
      <c r="Q307" s="258"/>
      <c r="R307" s="189"/>
      <c r="S307" s="77"/>
      <c r="T307" s="77"/>
    </row>
    <row r="308" spans="1:20" ht="16.3" thickBot="1" x14ac:dyDescent="0.4">
      <c r="A308" s="60"/>
      <c r="B308" s="40"/>
      <c r="C308" s="80"/>
      <c r="D308" s="81"/>
      <c r="E308" s="82" t="s">
        <v>96</v>
      </c>
      <c r="F308" s="240"/>
      <c r="G308" s="241"/>
      <c r="H308" s="119"/>
      <c r="I308" s="114"/>
      <c r="J308" s="242"/>
      <c r="K308" s="242"/>
      <c r="L308" s="242"/>
      <c r="M308" s="243"/>
      <c r="N308" s="244"/>
      <c r="O308" s="244"/>
      <c r="P308" s="245"/>
      <c r="Q308" s="233"/>
      <c r="R308" s="246"/>
    </row>
    <row r="309" spans="1:20" x14ac:dyDescent="0.35">
      <c r="A309" s="60"/>
      <c r="B309" s="40"/>
      <c r="C309" s="106"/>
      <c r="D309" s="87"/>
      <c r="E309" s="328" t="s">
        <v>184</v>
      </c>
      <c r="F309" s="247"/>
      <c r="G309" s="112"/>
      <c r="H309" s="113"/>
      <c r="I309" s="114"/>
      <c r="J309" s="399"/>
      <c r="K309" s="114"/>
      <c r="L309" s="114"/>
      <c r="M309" s="115"/>
      <c r="N309" s="116"/>
      <c r="O309" s="116"/>
      <c r="P309" s="188"/>
      <c r="Q309" s="117"/>
      <c r="R309" s="202"/>
    </row>
    <row r="310" spans="1:20" ht="16.3" thickBot="1" x14ac:dyDescent="0.4">
      <c r="A310" s="60"/>
      <c r="B310" s="11"/>
      <c r="C310" s="12"/>
      <c r="D310" s="67"/>
      <c r="E310" s="84"/>
      <c r="F310" s="221"/>
      <c r="G310" s="222"/>
      <c r="H310" s="223"/>
      <c r="I310" s="224"/>
      <c r="J310" s="249"/>
      <c r="K310" s="249"/>
      <c r="L310" s="249"/>
      <c r="M310" s="250"/>
      <c r="N310" s="227"/>
      <c r="O310" s="227"/>
      <c r="P310" s="228"/>
      <c r="Q310" s="229"/>
      <c r="R310" s="251"/>
      <c r="S310" s="77"/>
      <c r="T310" s="77"/>
    </row>
    <row r="311" spans="1:20" ht="16.3" thickBot="1" x14ac:dyDescent="0.4">
      <c r="A311" s="60"/>
      <c r="B311" s="40"/>
      <c r="C311" s="12"/>
      <c r="D311" s="61"/>
      <c r="E311" s="38" t="s">
        <v>97</v>
      </c>
      <c r="F311" s="111"/>
      <c r="G311" s="118"/>
      <c r="H311" s="119"/>
      <c r="I311" s="114"/>
      <c r="J311" s="252"/>
      <c r="K311" s="252"/>
      <c r="L311" s="252"/>
      <c r="M311" s="231">
        <f>SUM(M308:M310)</f>
        <v>0</v>
      </c>
      <c r="N311" s="231">
        <f>SUM(N308:N310)</f>
        <v>0</v>
      </c>
      <c r="O311" s="231">
        <f>SUM(O308:O310)</f>
        <v>0</v>
      </c>
      <c r="P311" s="232"/>
      <c r="Q311" s="233"/>
      <c r="R311" s="234">
        <f>SUM(Q308:Q310)</f>
        <v>0</v>
      </c>
      <c r="S311" s="77"/>
      <c r="T311" s="77"/>
    </row>
    <row r="312" spans="1:20" ht="16.3" thickBot="1" x14ac:dyDescent="0.4">
      <c r="A312" s="60"/>
      <c r="B312" s="40"/>
      <c r="C312" s="12"/>
      <c r="D312" s="70"/>
      <c r="E312" s="71"/>
      <c r="F312" s="253"/>
      <c r="G312" s="112"/>
      <c r="H312" s="113"/>
      <c r="I312" s="254"/>
      <c r="J312" s="255"/>
      <c r="K312" s="255"/>
      <c r="L312" s="255"/>
      <c r="M312" s="256"/>
      <c r="N312" s="257"/>
      <c r="O312" s="257"/>
      <c r="P312" s="110"/>
      <c r="Q312" s="258"/>
      <c r="R312" s="189"/>
      <c r="S312" s="77"/>
      <c r="T312" s="77"/>
    </row>
    <row r="313" spans="1:20" s="59" customFormat="1" ht="18.899999999999999" thickBot="1" x14ac:dyDescent="0.4">
      <c r="A313" s="60"/>
      <c r="B313" s="72"/>
      <c r="C313" s="73"/>
      <c r="D313" s="74" t="s">
        <v>98</v>
      </c>
      <c r="E313" s="75" t="s">
        <v>99</v>
      </c>
      <c r="F313" s="213"/>
      <c r="G313" s="214"/>
      <c r="H313" s="214"/>
      <c r="I313" s="214"/>
      <c r="J313" s="215"/>
      <c r="K313" s="215"/>
      <c r="L313" s="215"/>
      <c r="M313" s="216"/>
      <c r="N313" s="217"/>
      <c r="O313" s="217"/>
      <c r="P313" s="215"/>
      <c r="Q313" s="218"/>
      <c r="R313" s="189"/>
    </row>
    <row r="314" spans="1:20" ht="16.3" thickBot="1" x14ac:dyDescent="0.4">
      <c r="A314" s="60"/>
      <c r="B314" s="40"/>
      <c r="C314" s="80"/>
      <c r="D314" s="81"/>
      <c r="E314" s="82" t="s">
        <v>100</v>
      </c>
      <c r="F314" s="240"/>
      <c r="G314" s="241"/>
      <c r="H314" s="119"/>
      <c r="I314" s="114"/>
      <c r="J314" s="242"/>
      <c r="K314" s="242"/>
      <c r="L314" s="242"/>
      <c r="M314" s="243"/>
      <c r="N314" s="244"/>
      <c r="O314" s="244"/>
      <c r="P314" s="245"/>
      <c r="Q314" s="233"/>
      <c r="R314" s="246"/>
    </row>
    <row r="315" spans="1:20" ht="79.3" x14ac:dyDescent="0.35">
      <c r="A315" s="60">
        <f>IF(F315&lt;&gt;"",1+MAX($A$6:A314),"")</f>
        <v>141</v>
      </c>
      <c r="B315" s="40" t="s">
        <v>45</v>
      </c>
      <c r="C315" s="105" t="s">
        <v>125</v>
      </c>
      <c r="D315" s="87"/>
      <c r="E315" s="37" t="s">
        <v>129</v>
      </c>
      <c r="F315" s="247">
        <v>30</v>
      </c>
      <c r="G315" s="112">
        <v>0.1</v>
      </c>
      <c r="H315" s="113">
        <f t="shared" ref="H315" si="43">F315*(1+G315)</f>
        <v>33</v>
      </c>
      <c r="I315" s="114" t="s">
        <v>12</v>
      </c>
      <c r="J315" s="398">
        <v>37.32</v>
      </c>
      <c r="K315" s="413">
        <v>106.875</v>
      </c>
      <c r="L315" s="248">
        <v>0</v>
      </c>
      <c r="M315" s="115">
        <f>+H315*J315</f>
        <v>1231.56</v>
      </c>
      <c r="N315" s="116">
        <f>K315*H315</f>
        <v>3526.875</v>
      </c>
      <c r="O315" s="116">
        <f>L315*H315</f>
        <v>0</v>
      </c>
      <c r="P315" s="188">
        <f>+J315+K315+L315</f>
        <v>144.19499999999999</v>
      </c>
      <c r="Q315" s="117">
        <f>+H315*P315</f>
        <v>4758.4349999999995</v>
      </c>
      <c r="R315" s="202"/>
    </row>
    <row r="316" spans="1:20" ht="16.3" thickBot="1" x14ac:dyDescent="0.4">
      <c r="A316" s="60"/>
      <c r="B316" s="11"/>
      <c r="C316" s="12"/>
      <c r="D316" s="67"/>
      <c r="E316" s="84"/>
      <c r="F316" s="221"/>
      <c r="G316" s="222"/>
      <c r="H316" s="223"/>
      <c r="I316" s="224"/>
      <c r="J316" s="249"/>
      <c r="K316" s="249"/>
      <c r="L316" s="249"/>
      <c r="M316" s="250"/>
      <c r="N316" s="227"/>
      <c r="O316" s="227"/>
      <c r="P316" s="228"/>
      <c r="Q316" s="229"/>
      <c r="R316" s="251"/>
      <c r="S316" s="77"/>
      <c r="T316" s="77"/>
    </row>
    <row r="317" spans="1:20" ht="16.3" thickBot="1" x14ac:dyDescent="0.4">
      <c r="A317" s="60"/>
      <c r="B317" s="40"/>
      <c r="C317" s="12"/>
      <c r="D317" s="61"/>
      <c r="E317" s="38" t="s">
        <v>101</v>
      </c>
      <c r="F317" s="111"/>
      <c r="G317" s="118"/>
      <c r="H317" s="119"/>
      <c r="I317" s="114"/>
      <c r="J317" s="252"/>
      <c r="K317" s="252"/>
      <c r="L317" s="252"/>
      <c r="M317" s="231">
        <f>SUM(M314:M316)</f>
        <v>1231.56</v>
      </c>
      <c r="N317" s="231">
        <f>SUM(N314:N316)</f>
        <v>3526.875</v>
      </c>
      <c r="O317" s="231">
        <f>SUM(O314:O316)</f>
        <v>0</v>
      </c>
      <c r="P317" s="232"/>
      <c r="Q317" s="233"/>
      <c r="R317" s="234">
        <f>SUM(Q314:Q316)</f>
        <v>4758.4349999999995</v>
      </c>
      <c r="S317" s="77"/>
      <c r="T317" s="77"/>
    </row>
    <row r="318" spans="1:20" ht="16.3" thickBot="1" x14ac:dyDescent="0.4">
      <c r="A318" s="60"/>
      <c r="B318" s="40"/>
      <c r="C318" s="12"/>
      <c r="D318" s="70"/>
      <c r="E318" s="71"/>
      <c r="F318" s="253"/>
      <c r="G318" s="112"/>
      <c r="H318" s="113"/>
      <c r="I318" s="254"/>
      <c r="J318" s="255"/>
      <c r="K318" s="255"/>
      <c r="L318" s="255"/>
      <c r="M318" s="256"/>
      <c r="N318" s="257"/>
      <c r="O318" s="257"/>
      <c r="P318" s="110"/>
      <c r="Q318" s="258"/>
      <c r="R318" s="189"/>
      <c r="S318" s="77"/>
      <c r="T318" s="77"/>
    </row>
    <row r="319" spans="1:20" ht="16.3" thickBot="1" x14ac:dyDescent="0.4">
      <c r="A319" s="60"/>
      <c r="B319" s="40"/>
      <c r="C319" s="80"/>
      <c r="D319" s="81"/>
      <c r="E319" s="82" t="s">
        <v>102</v>
      </c>
      <c r="F319" s="240"/>
      <c r="G319" s="241"/>
      <c r="H319" s="119"/>
      <c r="I319" s="114"/>
      <c r="J319" s="242"/>
      <c r="K319" s="242"/>
      <c r="L319" s="242"/>
      <c r="M319" s="243"/>
      <c r="N319" s="244"/>
      <c r="O319" s="244"/>
      <c r="P319" s="245"/>
      <c r="Q319" s="233"/>
      <c r="R319" s="246"/>
    </row>
    <row r="320" spans="1:20" x14ac:dyDescent="0.35">
      <c r="A320" s="60">
        <f>IF(F320&lt;&gt;"",1+MAX($A$6:A319),"")</f>
        <v>142</v>
      </c>
      <c r="B320" s="40" t="s">
        <v>139</v>
      </c>
      <c r="C320" s="106" t="s">
        <v>143</v>
      </c>
      <c r="D320" s="87"/>
      <c r="E320" s="37" t="s">
        <v>142</v>
      </c>
      <c r="F320" s="247">
        <v>2</v>
      </c>
      <c r="G320" s="112">
        <v>0</v>
      </c>
      <c r="H320" s="113">
        <f t="shared" ref="H320:H323" si="44">F320*(1+G320)</f>
        <v>2</v>
      </c>
      <c r="I320" s="114" t="s">
        <v>21</v>
      </c>
      <c r="J320" s="398">
        <v>57.85</v>
      </c>
      <c r="K320" s="413">
        <v>56.3</v>
      </c>
      <c r="L320" s="248">
        <v>0</v>
      </c>
      <c r="M320" s="115">
        <f>+H320*J320</f>
        <v>115.7</v>
      </c>
      <c r="N320" s="116">
        <f>K320*H320</f>
        <v>112.6</v>
      </c>
      <c r="O320" s="116">
        <f>L320*H320</f>
        <v>0</v>
      </c>
      <c r="P320" s="188">
        <f>+J320+K320+L320</f>
        <v>114.15</v>
      </c>
      <c r="Q320" s="117">
        <f>+H320*P320</f>
        <v>228.3</v>
      </c>
      <c r="R320" s="202"/>
    </row>
    <row r="321" spans="1:20" x14ac:dyDescent="0.35">
      <c r="A321" s="60">
        <f>IF(F321&lt;&gt;"",1+MAX($A$6:A320),"")</f>
        <v>143</v>
      </c>
      <c r="B321" s="40" t="s">
        <v>139</v>
      </c>
      <c r="C321" s="106" t="s">
        <v>146</v>
      </c>
      <c r="D321" s="87"/>
      <c r="E321" s="37" t="s">
        <v>144</v>
      </c>
      <c r="F321" s="247">
        <v>1</v>
      </c>
      <c r="G321" s="112">
        <v>0</v>
      </c>
      <c r="H321" s="113">
        <f t="shared" si="44"/>
        <v>1</v>
      </c>
      <c r="I321" s="114" t="s">
        <v>21</v>
      </c>
      <c r="J321" s="398">
        <v>57.85</v>
      </c>
      <c r="K321" s="413">
        <v>47.2</v>
      </c>
      <c r="L321" s="248">
        <v>0</v>
      </c>
      <c r="M321" s="115">
        <f>+H321*J321</f>
        <v>57.85</v>
      </c>
      <c r="N321" s="116">
        <f>K321*H321</f>
        <v>47.2</v>
      </c>
      <c r="O321" s="116">
        <f>L321*H321</f>
        <v>0</v>
      </c>
      <c r="P321" s="188">
        <f>+J321+K321+L321</f>
        <v>105.05000000000001</v>
      </c>
      <c r="Q321" s="117">
        <f>+H321*P321</f>
        <v>105.05000000000001</v>
      </c>
      <c r="R321" s="202"/>
    </row>
    <row r="322" spans="1:20" x14ac:dyDescent="0.35">
      <c r="A322" s="60">
        <f>IF(F322&lt;&gt;"",1+MAX($A$6:A321),"")</f>
        <v>144</v>
      </c>
      <c r="B322" s="40" t="s">
        <v>139</v>
      </c>
      <c r="C322" s="106" t="s">
        <v>147</v>
      </c>
      <c r="D322" s="87"/>
      <c r="E322" s="37" t="s">
        <v>145</v>
      </c>
      <c r="F322" s="247">
        <v>2</v>
      </c>
      <c r="G322" s="112">
        <v>0</v>
      </c>
      <c r="H322" s="113">
        <f t="shared" si="44"/>
        <v>2</v>
      </c>
      <c r="I322" s="114" t="s">
        <v>21</v>
      </c>
      <c r="J322" s="398">
        <v>57.85</v>
      </c>
      <c r="K322" s="413">
        <v>44.29</v>
      </c>
      <c r="L322" s="248">
        <v>0</v>
      </c>
      <c r="M322" s="115">
        <f>+H322*J322</f>
        <v>115.7</v>
      </c>
      <c r="N322" s="116">
        <f>K322*H322</f>
        <v>88.58</v>
      </c>
      <c r="O322" s="116">
        <f>L322*H322</f>
        <v>0</v>
      </c>
      <c r="P322" s="188">
        <f>+J322+K322+L322</f>
        <v>102.14</v>
      </c>
      <c r="Q322" s="117">
        <f>+H322*P322</f>
        <v>204.28</v>
      </c>
      <c r="R322" s="202"/>
    </row>
    <row r="323" spans="1:20" x14ac:dyDescent="0.35">
      <c r="A323" s="60">
        <f>IF(F323&lt;&gt;"",1+MAX($A$6:A322),"")</f>
        <v>145</v>
      </c>
      <c r="B323" s="40" t="s">
        <v>45</v>
      </c>
      <c r="C323" s="106" t="s">
        <v>149</v>
      </c>
      <c r="D323" s="87"/>
      <c r="E323" s="37" t="s">
        <v>288</v>
      </c>
      <c r="F323" s="247">
        <v>1</v>
      </c>
      <c r="G323" s="112">
        <v>0</v>
      </c>
      <c r="H323" s="113">
        <f t="shared" si="44"/>
        <v>1</v>
      </c>
      <c r="I323" s="114" t="s">
        <v>21</v>
      </c>
      <c r="J323" s="398">
        <v>125.96000000000001</v>
      </c>
      <c r="K323" s="413">
        <v>124.8</v>
      </c>
      <c r="L323" s="248">
        <v>0</v>
      </c>
      <c r="M323" s="115">
        <f>+H323*J323</f>
        <v>125.96000000000001</v>
      </c>
      <c r="N323" s="116">
        <f>K323*H323</f>
        <v>124.8</v>
      </c>
      <c r="O323" s="116">
        <f>L323*H323</f>
        <v>0</v>
      </c>
      <c r="P323" s="188">
        <f>+J323+K323+L323</f>
        <v>250.76</v>
      </c>
      <c r="Q323" s="117">
        <f>+H323*P323</f>
        <v>250.76</v>
      </c>
      <c r="R323" s="202"/>
    </row>
    <row r="324" spans="1:20" x14ac:dyDescent="0.35">
      <c r="A324" s="60">
        <f>IF(F324&lt;&gt;"",1+MAX($A$6:A323),"")</f>
        <v>146</v>
      </c>
      <c r="B324" s="40" t="s">
        <v>45</v>
      </c>
      <c r="C324" s="106" t="s">
        <v>149</v>
      </c>
      <c r="D324" s="87"/>
      <c r="E324" s="37" t="s">
        <v>148</v>
      </c>
      <c r="F324" s="247">
        <v>32</v>
      </c>
      <c r="G324" s="112">
        <v>0</v>
      </c>
      <c r="H324" s="113">
        <f t="shared" ref="H324" si="45">F324*(1+G324)</f>
        <v>32</v>
      </c>
      <c r="I324" s="114" t="s">
        <v>21</v>
      </c>
      <c r="J324" s="398">
        <v>39.19</v>
      </c>
      <c r="K324" s="413">
        <v>19.239999999999998</v>
      </c>
      <c r="L324" s="248">
        <v>0</v>
      </c>
      <c r="M324" s="115">
        <f>+H324*J324</f>
        <v>1254.08</v>
      </c>
      <c r="N324" s="116">
        <f>K324*H324</f>
        <v>615.67999999999995</v>
      </c>
      <c r="O324" s="116">
        <f>L324*H324</f>
        <v>0</v>
      </c>
      <c r="P324" s="188">
        <f>+J324+K324+L324</f>
        <v>58.429999999999993</v>
      </c>
      <c r="Q324" s="117">
        <f>+H324*P324</f>
        <v>1869.7599999999998</v>
      </c>
      <c r="R324" s="202"/>
    </row>
    <row r="325" spans="1:20" ht="16.3" thickBot="1" x14ac:dyDescent="0.4">
      <c r="A325" s="60"/>
      <c r="B325" s="11"/>
      <c r="C325" s="12"/>
      <c r="D325" s="67"/>
      <c r="E325" s="84"/>
      <c r="F325" s="221"/>
      <c r="G325" s="222"/>
      <c r="H325" s="223"/>
      <c r="I325" s="224"/>
      <c r="J325" s="249"/>
      <c r="K325" s="249"/>
      <c r="L325" s="249"/>
      <c r="M325" s="250"/>
      <c r="N325" s="227"/>
      <c r="O325" s="227"/>
      <c r="P325" s="228"/>
      <c r="Q325" s="229"/>
      <c r="R325" s="251"/>
      <c r="S325" s="77"/>
      <c r="T325" s="77"/>
    </row>
    <row r="326" spans="1:20" ht="16.3" thickBot="1" x14ac:dyDescent="0.4">
      <c r="A326" s="60"/>
      <c r="B326" s="40"/>
      <c r="C326" s="12"/>
      <c r="D326" s="61"/>
      <c r="E326" s="38" t="s">
        <v>103</v>
      </c>
      <c r="F326" s="111"/>
      <c r="G326" s="118"/>
      <c r="H326" s="119"/>
      <c r="I326" s="114"/>
      <c r="J326" s="252"/>
      <c r="K326" s="252"/>
      <c r="L326" s="252"/>
      <c r="M326" s="231">
        <f>SUM(M319:M325)</f>
        <v>1669.29</v>
      </c>
      <c r="N326" s="231">
        <f>SUM(N319:N325)</f>
        <v>988.8599999999999</v>
      </c>
      <c r="O326" s="231">
        <f>SUM(O319:O325)</f>
        <v>0</v>
      </c>
      <c r="P326" s="232"/>
      <c r="Q326" s="233"/>
      <c r="R326" s="234">
        <f>SUM(Q319:Q325)</f>
        <v>2658.1499999999996</v>
      </c>
      <c r="S326" s="77"/>
      <c r="T326" s="77"/>
    </row>
    <row r="327" spans="1:20" ht="16.3" thickBot="1" x14ac:dyDescent="0.4">
      <c r="A327" s="60"/>
      <c r="B327" s="40"/>
      <c r="C327" s="12"/>
      <c r="D327" s="70"/>
      <c r="E327" s="71"/>
      <c r="F327" s="253"/>
      <c r="G327" s="112"/>
      <c r="H327" s="113"/>
      <c r="I327" s="254"/>
      <c r="J327" s="255"/>
      <c r="K327" s="255"/>
      <c r="L327" s="255"/>
      <c r="M327" s="256"/>
      <c r="N327" s="257"/>
      <c r="O327" s="257"/>
      <c r="P327" s="110"/>
      <c r="Q327" s="258"/>
      <c r="R327" s="189"/>
      <c r="S327" s="77"/>
      <c r="T327" s="77"/>
    </row>
    <row r="328" spans="1:20" ht="16.3" thickBot="1" x14ac:dyDescent="0.4">
      <c r="A328" s="60"/>
      <c r="B328" s="40"/>
      <c r="C328" s="80"/>
      <c r="D328" s="81"/>
      <c r="E328" s="82" t="s">
        <v>104</v>
      </c>
      <c r="F328" s="240"/>
      <c r="G328" s="241"/>
      <c r="H328" s="119"/>
      <c r="I328" s="114"/>
      <c r="J328" s="242"/>
      <c r="K328" s="242"/>
      <c r="L328" s="242"/>
      <c r="M328" s="243"/>
      <c r="N328" s="244"/>
      <c r="O328" s="244"/>
      <c r="P328" s="245"/>
      <c r="Q328" s="233"/>
      <c r="R328" s="246"/>
    </row>
    <row r="329" spans="1:20" ht="79.3" x14ac:dyDescent="0.35">
      <c r="A329" s="60">
        <f>IF(F329&lt;&gt;"",1+MAX($A$6:A328),"")</f>
        <v>147</v>
      </c>
      <c r="B329" s="40" t="s">
        <v>136</v>
      </c>
      <c r="C329" s="105" t="s">
        <v>125</v>
      </c>
      <c r="D329" s="87"/>
      <c r="E329" s="37" t="s">
        <v>126</v>
      </c>
      <c r="F329" s="247">
        <v>1</v>
      </c>
      <c r="G329" s="112">
        <v>0</v>
      </c>
      <c r="H329" s="113">
        <f t="shared" ref="H329:H330" si="46">F329*(1+G329)</f>
        <v>1</v>
      </c>
      <c r="I329" s="114" t="s">
        <v>21</v>
      </c>
      <c r="J329" s="398">
        <v>163.28</v>
      </c>
      <c r="K329" s="413">
        <v>274.97000000000003</v>
      </c>
      <c r="L329" s="248">
        <v>0</v>
      </c>
      <c r="M329" s="115">
        <f>+H329*J329</f>
        <v>163.28</v>
      </c>
      <c r="N329" s="116">
        <f>K329*H329</f>
        <v>274.97000000000003</v>
      </c>
      <c r="O329" s="116">
        <f>L329*H329</f>
        <v>0</v>
      </c>
      <c r="P329" s="188">
        <f>+J329+K329+L329</f>
        <v>438.25</v>
      </c>
      <c r="Q329" s="117">
        <f>+H329*P329</f>
        <v>438.25</v>
      </c>
      <c r="R329" s="202"/>
    </row>
    <row r="330" spans="1:20" ht="79.3" x14ac:dyDescent="0.35">
      <c r="A330" s="60">
        <f>IF(F330&lt;&gt;"",1+MAX($A$6:A329),"")</f>
        <v>148</v>
      </c>
      <c r="B330" s="40" t="s">
        <v>136</v>
      </c>
      <c r="C330" s="105" t="s">
        <v>125</v>
      </c>
      <c r="D330" s="87"/>
      <c r="E330" s="37" t="s">
        <v>127</v>
      </c>
      <c r="F330" s="247">
        <v>1</v>
      </c>
      <c r="G330" s="112">
        <v>0</v>
      </c>
      <c r="H330" s="113">
        <f t="shared" si="46"/>
        <v>1</v>
      </c>
      <c r="I330" s="114" t="s">
        <v>21</v>
      </c>
      <c r="J330" s="398">
        <v>128.76</v>
      </c>
      <c r="K330" s="413">
        <v>257.37</v>
      </c>
      <c r="L330" s="248">
        <v>0</v>
      </c>
      <c r="M330" s="115">
        <f>+H330*J330</f>
        <v>128.76</v>
      </c>
      <c r="N330" s="116">
        <f>K330*H330</f>
        <v>257.37</v>
      </c>
      <c r="O330" s="116">
        <f>L330*H330</f>
        <v>0</v>
      </c>
      <c r="P330" s="188">
        <f>+J330+K330+L330</f>
        <v>386.13</v>
      </c>
      <c r="Q330" s="117">
        <f>+H330*P330</f>
        <v>386.13</v>
      </c>
      <c r="R330" s="202"/>
    </row>
    <row r="331" spans="1:20" ht="79.3" x14ac:dyDescent="0.35">
      <c r="A331" s="60">
        <f>IF(F331&lt;&gt;"",1+MAX($A$6:A330),"")</f>
        <v>149</v>
      </c>
      <c r="B331" s="40" t="s">
        <v>136</v>
      </c>
      <c r="C331" s="105" t="s">
        <v>125</v>
      </c>
      <c r="D331" s="87"/>
      <c r="E331" s="37" t="s">
        <v>128</v>
      </c>
      <c r="F331" s="247">
        <v>1</v>
      </c>
      <c r="G331" s="112">
        <v>0</v>
      </c>
      <c r="H331" s="113">
        <f t="shared" ref="H331" si="47">F331*(1+G331)</f>
        <v>1</v>
      </c>
      <c r="I331" s="114" t="s">
        <v>21</v>
      </c>
      <c r="J331" s="398">
        <v>209.92999999999998</v>
      </c>
      <c r="K331" s="413">
        <v>702.9</v>
      </c>
      <c r="L331" s="248">
        <v>0</v>
      </c>
      <c r="M331" s="115">
        <f>+H331*J331</f>
        <v>209.92999999999998</v>
      </c>
      <c r="N331" s="116">
        <f>K331*H331</f>
        <v>702.9</v>
      </c>
      <c r="O331" s="116">
        <f>L331*H331</f>
        <v>0</v>
      </c>
      <c r="P331" s="188">
        <f>+J331+K331+L331</f>
        <v>912.82999999999993</v>
      </c>
      <c r="Q331" s="117">
        <f>+H331*P331</f>
        <v>912.82999999999993</v>
      </c>
      <c r="R331" s="202"/>
    </row>
    <row r="332" spans="1:20" ht="16.3" thickBot="1" x14ac:dyDescent="0.4">
      <c r="A332" s="60"/>
      <c r="B332" s="11"/>
      <c r="C332" s="12"/>
      <c r="D332" s="67"/>
      <c r="E332" s="84"/>
      <c r="F332" s="221"/>
      <c r="G332" s="222"/>
      <c r="H332" s="223"/>
      <c r="I332" s="224"/>
      <c r="J332" s="249"/>
      <c r="K332" s="249"/>
      <c r="L332" s="249"/>
      <c r="M332" s="250"/>
      <c r="N332" s="227"/>
      <c r="O332" s="227"/>
      <c r="P332" s="228"/>
      <c r="Q332" s="229"/>
      <c r="R332" s="251"/>
      <c r="S332" s="77"/>
      <c r="T332" s="77"/>
    </row>
    <row r="333" spans="1:20" ht="16.3" thickBot="1" x14ac:dyDescent="0.4">
      <c r="A333" s="60"/>
      <c r="B333" s="40"/>
      <c r="C333" s="12"/>
      <c r="D333" s="61"/>
      <c r="E333" s="38" t="s">
        <v>105</v>
      </c>
      <c r="F333" s="111"/>
      <c r="G333" s="118"/>
      <c r="H333" s="119"/>
      <c r="I333" s="114"/>
      <c r="J333" s="252"/>
      <c r="K333" s="252"/>
      <c r="L333" s="252"/>
      <c r="M333" s="231">
        <f>SUM(M328:M332)</f>
        <v>501.96999999999991</v>
      </c>
      <c r="N333" s="231">
        <f>SUM(N328:N332)</f>
        <v>1235.24</v>
      </c>
      <c r="O333" s="231">
        <f>SUM(O328:O332)</f>
        <v>0</v>
      </c>
      <c r="P333" s="232"/>
      <c r="Q333" s="233"/>
      <c r="R333" s="234">
        <f>SUM(Q328:Q332)</f>
        <v>1737.21</v>
      </c>
      <c r="S333" s="77"/>
      <c r="T333" s="77"/>
    </row>
    <row r="334" spans="1:20" ht="16.3" thickBot="1" x14ac:dyDescent="0.4">
      <c r="A334" s="60"/>
      <c r="B334" s="40"/>
      <c r="C334" s="12"/>
      <c r="D334" s="70"/>
      <c r="E334" s="71"/>
      <c r="F334" s="253"/>
      <c r="G334" s="112"/>
      <c r="H334" s="113"/>
      <c r="I334" s="254"/>
      <c r="J334" s="255"/>
      <c r="K334" s="255"/>
      <c r="L334" s="255"/>
      <c r="M334" s="256"/>
      <c r="N334" s="257"/>
      <c r="O334" s="257"/>
      <c r="P334" s="110"/>
      <c r="Q334" s="258"/>
      <c r="R334" s="189"/>
      <c r="S334" s="77"/>
      <c r="T334" s="77"/>
    </row>
    <row r="335" spans="1:20" ht="16.3" thickBot="1" x14ac:dyDescent="0.4">
      <c r="A335" s="60"/>
      <c r="B335" s="40"/>
      <c r="C335" s="80"/>
      <c r="D335" s="81"/>
      <c r="E335" s="82" t="s">
        <v>106</v>
      </c>
      <c r="F335" s="240"/>
      <c r="G335" s="241"/>
      <c r="H335" s="119"/>
      <c r="I335" s="114"/>
      <c r="J335" s="242"/>
      <c r="K335" s="242"/>
      <c r="L335" s="242"/>
      <c r="M335" s="243"/>
      <c r="N335" s="244"/>
      <c r="O335" s="244"/>
      <c r="P335" s="245"/>
      <c r="Q335" s="233"/>
      <c r="R335" s="246"/>
    </row>
    <row r="336" spans="1:20" ht="47.6" x14ac:dyDescent="0.35">
      <c r="A336" s="60">
        <f>IF(F336&lt;&gt;"",1+MAX($A$6:A335),"")</f>
        <v>150</v>
      </c>
      <c r="B336" s="40" t="s">
        <v>45</v>
      </c>
      <c r="C336" s="105" t="s">
        <v>125</v>
      </c>
      <c r="D336" s="87"/>
      <c r="E336" s="37" t="s">
        <v>244</v>
      </c>
      <c r="F336" s="247">
        <v>11</v>
      </c>
      <c r="G336" s="112">
        <v>0.1</v>
      </c>
      <c r="H336" s="113">
        <f t="shared" ref="H336" si="48">F336*(1+G336)</f>
        <v>12.100000000000001</v>
      </c>
      <c r="I336" s="114" t="s">
        <v>12</v>
      </c>
      <c r="J336" s="398">
        <v>51.79</v>
      </c>
      <c r="K336" s="413">
        <v>70.5</v>
      </c>
      <c r="L336" s="248">
        <v>0</v>
      </c>
      <c r="M336" s="115">
        <f>+H336*J336</f>
        <v>626.65900000000011</v>
      </c>
      <c r="N336" s="116">
        <f>K336*H336</f>
        <v>853.05000000000007</v>
      </c>
      <c r="O336" s="116">
        <f>L336*H336</f>
        <v>0</v>
      </c>
      <c r="P336" s="188">
        <f>+J336+K336+L336</f>
        <v>122.28999999999999</v>
      </c>
      <c r="Q336" s="117">
        <f>+H336*P336</f>
        <v>1479.7090000000001</v>
      </c>
      <c r="R336" s="202"/>
    </row>
    <row r="337" spans="1:20" x14ac:dyDescent="0.35">
      <c r="A337" s="60">
        <f>IF(F337&lt;&gt;"",1+MAX($A$6:A336),"")</f>
        <v>151</v>
      </c>
      <c r="B337" s="40" t="s">
        <v>138</v>
      </c>
      <c r="C337" s="105"/>
      <c r="D337" s="87"/>
      <c r="E337" s="37" t="s">
        <v>153</v>
      </c>
      <c r="F337" s="247">
        <f>12*2</f>
        <v>24</v>
      </c>
      <c r="G337" s="112">
        <v>0.1</v>
      </c>
      <c r="H337" s="113">
        <f t="shared" ref="H337" si="49">F337*(1+G337)</f>
        <v>26.400000000000002</v>
      </c>
      <c r="I337" s="114" t="s">
        <v>13</v>
      </c>
      <c r="J337" s="398">
        <v>3.92</v>
      </c>
      <c r="K337" s="356">
        <v>2.12</v>
      </c>
      <c r="L337" s="248">
        <v>0</v>
      </c>
      <c r="M337" s="115">
        <f>+H337*J337</f>
        <v>103.488</v>
      </c>
      <c r="N337" s="116">
        <f>K337*H337</f>
        <v>55.968000000000011</v>
      </c>
      <c r="O337" s="116">
        <f>L337*H337</f>
        <v>0</v>
      </c>
      <c r="P337" s="188">
        <f>+J337+K337+L337</f>
        <v>6.04</v>
      </c>
      <c r="Q337" s="117">
        <f>+H337*P337</f>
        <v>159.45600000000002</v>
      </c>
      <c r="R337" s="202"/>
    </row>
    <row r="338" spans="1:20" ht="16.3" thickBot="1" x14ac:dyDescent="0.4">
      <c r="A338" s="60"/>
      <c r="B338" s="11"/>
      <c r="C338" s="12"/>
      <c r="D338" s="67"/>
      <c r="E338" s="84"/>
      <c r="F338" s="221"/>
      <c r="G338" s="222"/>
      <c r="H338" s="223"/>
      <c r="I338" s="224"/>
      <c r="J338" s="249"/>
      <c r="K338" s="249"/>
      <c r="L338" s="249"/>
      <c r="M338" s="250"/>
      <c r="N338" s="227"/>
      <c r="O338" s="227"/>
      <c r="P338" s="228"/>
      <c r="Q338" s="229"/>
      <c r="R338" s="251"/>
      <c r="S338" s="77"/>
      <c r="T338" s="77"/>
    </row>
    <row r="339" spans="1:20" ht="16.3" thickBot="1" x14ac:dyDescent="0.4">
      <c r="A339" s="60"/>
      <c r="B339" s="40"/>
      <c r="C339" s="12"/>
      <c r="D339" s="61"/>
      <c r="E339" s="38" t="s">
        <v>107</v>
      </c>
      <c r="F339" s="111"/>
      <c r="G339" s="118"/>
      <c r="H339" s="119"/>
      <c r="I339" s="114"/>
      <c r="J339" s="252"/>
      <c r="K339" s="252"/>
      <c r="L339" s="252"/>
      <c r="M339" s="231">
        <f>SUM(M335:M338)</f>
        <v>730.14700000000016</v>
      </c>
      <c r="N339" s="231">
        <f>SUM(N335:N338)</f>
        <v>909.01800000000003</v>
      </c>
      <c r="O339" s="231">
        <f>SUM(O335:O338)</f>
        <v>0</v>
      </c>
      <c r="P339" s="232"/>
      <c r="Q339" s="233"/>
      <c r="R339" s="234">
        <f>SUM(Q335:Q338)</f>
        <v>1639.165</v>
      </c>
      <c r="S339" s="77"/>
      <c r="T339" s="77"/>
    </row>
    <row r="340" spans="1:20" ht="16.3" thickBot="1" x14ac:dyDescent="0.4">
      <c r="A340" s="60"/>
      <c r="B340" s="40"/>
      <c r="C340" s="12"/>
      <c r="D340" s="70"/>
      <c r="E340" s="71"/>
      <c r="F340" s="253"/>
      <c r="G340" s="112"/>
      <c r="H340" s="113"/>
      <c r="I340" s="254"/>
      <c r="J340" s="255"/>
      <c r="K340" s="255"/>
      <c r="L340" s="255"/>
      <c r="M340" s="256"/>
      <c r="N340" s="257"/>
      <c r="O340" s="257"/>
      <c r="P340" s="110"/>
      <c r="Q340" s="258"/>
      <c r="R340" s="189"/>
      <c r="S340" s="77"/>
      <c r="T340" s="77"/>
    </row>
    <row r="341" spans="1:20" s="59" customFormat="1" ht="18.899999999999999" thickBot="1" x14ac:dyDescent="0.4">
      <c r="A341" s="60"/>
      <c r="B341" s="72"/>
      <c r="C341" s="73"/>
      <c r="D341" s="74" t="s">
        <v>108</v>
      </c>
      <c r="E341" s="75" t="s">
        <v>109</v>
      </c>
      <c r="F341" s="213"/>
      <c r="G341" s="214"/>
      <c r="H341" s="214"/>
      <c r="I341" s="214"/>
      <c r="J341" s="215"/>
      <c r="K341" s="215"/>
      <c r="L341" s="215"/>
      <c r="M341" s="216"/>
      <c r="N341" s="217"/>
      <c r="O341" s="217"/>
      <c r="P341" s="215"/>
      <c r="Q341" s="218"/>
      <c r="R341" s="189"/>
    </row>
    <row r="342" spans="1:20" ht="16.3" thickBot="1" x14ac:dyDescent="0.4">
      <c r="A342" s="60"/>
      <c r="B342" s="40"/>
      <c r="C342" s="80"/>
      <c r="D342" s="81"/>
      <c r="E342" s="82" t="s">
        <v>110</v>
      </c>
      <c r="F342" s="240"/>
      <c r="G342" s="241"/>
      <c r="H342" s="119"/>
      <c r="I342" s="114"/>
      <c r="J342" s="242"/>
      <c r="K342" s="242"/>
      <c r="L342" s="242"/>
      <c r="M342" s="243"/>
      <c r="N342" s="244"/>
      <c r="O342" s="244"/>
      <c r="P342" s="245"/>
      <c r="Q342" s="233"/>
      <c r="R342" s="246"/>
    </row>
    <row r="343" spans="1:20" ht="79.3" x14ac:dyDescent="0.35">
      <c r="A343" s="60">
        <f>IF(F343&lt;&gt;"",1+MAX($A$6:A342),"")</f>
        <v>152</v>
      </c>
      <c r="B343" s="40" t="s">
        <v>45</v>
      </c>
      <c r="C343" s="105" t="s">
        <v>122</v>
      </c>
      <c r="D343" s="87"/>
      <c r="E343" s="37" t="s">
        <v>121</v>
      </c>
      <c r="F343" s="247">
        <v>1</v>
      </c>
      <c r="G343" s="112">
        <v>0</v>
      </c>
      <c r="H343" s="113">
        <f t="shared" ref="H343" si="50">F343*(1+G343)</f>
        <v>1</v>
      </c>
      <c r="I343" s="114" t="s">
        <v>21</v>
      </c>
      <c r="J343" s="398">
        <v>699.75</v>
      </c>
      <c r="K343" s="413">
        <v>2249</v>
      </c>
      <c r="L343" s="248">
        <v>0</v>
      </c>
      <c r="M343" s="115">
        <f>+H343*J343</f>
        <v>699.75</v>
      </c>
      <c r="N343" s="116">
        <f>K343*H343</f>
        <v>2249</v>
      </c>
      <c r="O343" s="116">
        <f>L343*H343</f>
        <v>0</v>
      </c>
      <c r="P343" s="188">
        <f>+J343+K343+L343</f>
        <v>2948.75</v>
      </c>
      <c r="Q343" s="117">
        <f>+H343*P343</f>
        <v>2948.75</v>
      </c>
      <c r="R343" s="202"/>
    </row>
    <row r="344" spans="1:20" ht="79.3" x14ac:dyDescent="0.35">
      <c r="A344" s="60">
        <f>IF(F344&lt;&gt;"",1+MAX($A$6:A343),"")</f>
        <v>153</v>
      </c>
      <c r="B344" s="40" t="s">
        <v>45</v>
      </c>
      <c r="C344" s="105" t="s">
        <v>122</v>
      </c>
      <c r="D344" s="87"/>
      <c r="E344" s="37" t="s">
        <v>245</v>
      </c>
      <c r="F344" s="247">
        <v>1</v>
      </c>
      <c r="G344" s="112">
        <v>0</v>
      </c>
      <c r="H344" s="113">
        <f t="shared" ref="H344:H346" si="51">F344*(1+G344)</f>
        <v>1</v>
      </c>
      <c r="I344" s="114" t="s">
        <v>21</v>
      </c>
      <c r="J344" s="398">
        <v>1194.24</v>
      </c>
      <c r="K344" s="413">
        <v>9849</v>
      </c>
      <c r="L344" s="248">
        <v>0</v>
      </c>
      <c r="M344" s="115">
        <f>+H344*J344</f>
        <v>1194.24</v>
      </c>
      <c r="N344" s="116">
        <f>K344*H344</f>
        <v>9849</v>
      </c>
      <c r="O344" s="116">
        <f>L344*H344</f>
        <v>0</v>
      </c>
      <c r="P344" s="188">
        <f>+J344+K344+L344</f>
        <v>11043.24</v>
      </c>
      <c r="Q344" s="117">
        <f>+H344*P344</f>
        <v>11043.24</v>
      </c>
      <c r="R344" s="202"/>
    </row>
    <row r="345" spans="1:20" ht="79.3" x14ac:dyDescent="0.35">
      <c r="A345" s="60">
        <f>IF(F345&lt;&gt;"",1+MAX($A$6:A344),"")</f>
        <v>154</v>
      </c>
      <c r="B345" s="40" t="s">
        <v>136</v>
      </c>
      <c r="C345" s="105" t="s">
        <v>122</v>
      </c>
      <c r="D345" s="87"/>
      <c r="E345" s="37" t="s">
        <v>123</v>
      </c>
      <c r="F345" s="247">
        <v>1</v>
      </c>
      <c r="G345" s="112">
        <v>0</v>
      </c>
      <c r="H345" s="113">
        <f t="shared" si="51"/>
        <v>1</v>
      </c>
      <c r="I345" s="114" t="s">
        <v>21</v>
      </c>
      <c r="J345" s="398">
        <v>1007.64</v>
      </c>
      <c r="K345" s="413">
        <v>1499</v>
      </c>
      <c r="L345" s="248">
        <v>0</v>
      </c>
      <c r="M345" s="115">
        <f>+H345*J345</f>
        <v>1007.64</v>
      </c>
      <c r="N345" s="116">
        <f>K345*H345</f>
        <v>1499</v>
      </c>
      <c r="O345" s="116">
        <f>L345*H345</f>
        <v>0</v>
      </c>
      <c r="P345" s="188">
        <f>+J345+K345+L345</f>
        <v>2506.64</v>
      </c>
      <c r="Q345" s="117">
        <f>+H345*P345</f>
        <v>2506.64</v>
      </c>
      <c r="R345" s="202"/>
    </row>
    <row r="346" spans="1:20" ht="79.3" x14ac:dyDescent="0.35">
      <c r="A346" s="60">
        <f>IF(F346&lt;&gt;"",1+MAX($A$6:A345),"")</f>
        <v>155</v>
      </c>
      <c r="B346" s="40" t="s">
        <v>136</v>
      </c>
      <c r="C346" s="105" t="s">
        <v>122</v>
      </c>
      <c r="D346" s="87"/>
      <c r="E346" s="37" t="s">
        <v>124</v>
      </c>
      <c r="F346" s="247">
        <v>1</v>
      </c>
      <c r="G346" s="112">
        <v>0</v>
      </c>
      <c r="H346" s="113">
        <f t="shared" si="51"/>
        <v>1</v>
      </c>
      <c r="I346" s="114" t="s">
        <v>21</v>
      </c>
      <c r="J346" s="398">
        <v>783.72</v>
      </c>
      <c r="K346" s="413">
        <v>2799</v>
      </c>
      <c r="L346" s="248">
        <v>0</v>
      </c>
      <c r="M346" s="115">
        <f>+H346*J346</f>
        <v>783.72</v>
      </c>
      <c r="N346" s="116">
        <f>K346*H346</f>
        <v>2799</v>
      </c>
      <c r="O346" s="116">
        <f>L346*H346</f>
        <v>0</v>
      </c>
      <c r="P346" s="188">
        <f>+J346+K346+L346</f>
        <v>3582.7200000000003</v>
      </c>
      <c r="Q346" s="117">
        <f>+H346*P346</f>
        <v>3582.7200000000003</v>
      </c>
      <c r="R346" s="202"/>
    </row>
    <row r="347" spans="1:20" ht="16.3" thickBot="1" x14ac:dyDescent="0.4">
      <c r="A347" s="60"/>
      <c r="B347" s="11"/>
      <c r="C347" s="12"/>
      <c r="D347" s="67"/>
      <c r="E347" s="84"/>
      <c r="F347" s="221"/>
      <c r="G347" s="222"/>
      <c r="H347" s="223"/>
      <c r="I347" s="224"/>
      <c r="J347" s="249"/>
      <c r="K347" s="249"/>
      <c r="L347" s="249"/>
      <c r="M347" s="250"/>
      <c r="N347" s="227"/>
      <c r="O347" s="227"/>
      <c r="P347" s="228"/>
      <c r="Q347" s="229"/>
      <c r="R347" s="251"/>
      <c r="S347" s="77"/>
      <c r="T347" s="77"/>
    </row>
    <row r="348" spans="1:20" ht="16.3" thickBot="1" x14ac:dyDescent="0.4">
      <c r="A348" s="60"/>
      <c r="B348" s="40"/>
      <c r="C348" s="12"/>
      <c r="D348" s="61"/>
      <c r="E348" s="38" t="s">
        <v>111</v>
      </c>
      <c r="F348" s="111"/>
      <c r="G348" s="118"/>
      <c r="H348" s="119"/>
      <c r="I348" s="114"/>
      <c r="J348" s="252"/>
      <c r="K348" s="252"/>
      <c r="L348" s="252"/>
      <c r="M348" s="231">
        <f>SUM(M342:M347)</f>
        <v>3685.3500000000004</v>
      </c>
      <c r="N348" s="231">
        <f>SUM(N342:N347)</f>
        <v>16396</v>
      </c>
      <c r="O348" s="231">
        <f>SUM(O342:O347)</f>
        <v>0</v>
      </c>
      <c r="P348" s="232"/>
      <c r="Q348" s="233"/>
      <c r="R348" s="234">
        <f>SUM(Q342:Q347)</f>
        <v>20081.350000000002</v>
      </c>
      <c r="S348" s="77"/>
      <c r="T348" s="77"/>
    </row>
    <row r="349" spans="1:20" ht="16.3" thickBot="1" x14ac:dyDescent="0.4">
      <c r="A349" s="60"/>
      <c r="B349" s="40"/>
      <c r="C349" s="12"/>
      <c r="D349" s="70"/>
      <c r="E349" s="71"/>
      <c r="F349" s="253"/>
      <c r="G349" s="112"/>
      <c r="H349" s="113"/>
      <c r="I349" s="254"/>
      <c r="J349" s="255"/>
      <c r="K349" s="255"/>
      <c r="L349" s="255"/>
      <c r="M349" s="256"/>
      <c r="N349" s="257"/>
      <c r="O349" s="257"/>
      <c r="P349" s="110"/>
      <c r="Q349" s="258"/>
      <c r="R349" s="189"/>
      <c r="S349" s="77"/>
      <c r="T349" s="77"/>
    </row>
    <row r="350" spans="1:20" s="59" customFormat="1" ht="18.899999999999999" thickBot="1" x14ac:dyDescent="0.4">
      <c r="A350" s="60"/>
      <c r="B350" s="72"/>
      <c r="C350" s="73"/>
      <c r="D350" s="74" t="s">
        <v>112</v>
      </c>
      <c r="E350" s="75" t="s">
        <v>113</v>
      </c>
      <c r="F350" s="213"/>
      <c r="G350" s="214"/>
      <c r="H350" s="214"/>
      <c r="I350" s="214"/>
      <c r="J350" s="215"/>
      <c r="K350" s="215"/>
      <c r="L350" s="215"/>
      <c r="M350" s="216"/>
      <c r="N350" s="217"/>
      <c r="O350" s="217"/>
      <c r="P350" s="215"/>
      <c r="Q350" s="218"/>
      <c r="R350" s="189"/>
    </row>
    <row r="351" spans="1:20" ht="16.3" thickBot="1" x14ac:dyDescent="0.4">
      <c r="A351" s="60"/>
      <c r="B351" s="40"/>
      <c r="C351" s="80"/>
      <c r="D351" s="81"/>
      <c r="E351" s="82" t="s">
        <v>114</v>
      </c>
      <c r="F351" s="240"/>
      <c r="G351" s="241"/>
      <c r="H351" s="119"/>
      <c r="I351" s="114"/>
      <c r="J351" s="242"/>
      <c r="K351" s="242"/>
      <c r="L351" s="242"/>
      <c r="M351" s="243"/>
      <c r="N351" s="244"/>
      <c r="O351" s="244"/>
      <c r="P351" s="245"/>
      <c r="Q351" s="233"/>
      <c r="R351" s="246"/>
    </row>
    <row r="352" spans="1:20" ht="63.45" x14ac:dyDescent="0.35">
      <c r="A352" s="60">
        <f>IF(F352&lt;&gt;"",1+MAX($A$6:A351),"")</f>
        <v>156</v>
      </c>
      <c r="B352" s="40" t="s">
        <v>42</v>
      </c>
      <c r="C352" s="105" t="s">
        <v>130</v>
      </c>
      <c r="D352" s="87"/>
      <c r="E352" s="37" t="s">
        <v>131</v>
      </c>
      <c r="F352" s="247">
        <v>14</v>
      </c>
      <c r="G352" s="112">
        <v>0</v>
      </c>
      <c r="H352" s="113">
        <f t="shared" ref="H352" si="52">F352*(1+G352)</f>
        <v>14</v>
      </c>
      <c r="I352" s="114" t="s">
        <v>21</v>
      </c>
      <c r="J352" s="398">
        <v>537.41</v>
      </c>
      <c r="K352" s="413">
        <v>2808.75</v>
      </c>
      <c r="L352" s="248">
        <v>0</v>
      </c>
      <c r="M352" s="115">
        <f t="shared" ref="M352:M357" si="53">+H352*J352</f>
        <v>7523.74</v>
      </c>
      <c r="N352" s="116">
        <f t="shared" ref="N352:N357" si="54">K352*H352</f>
        <v>39322.5</v>
      </c>
      <c r="O352" s="116">
        <f t="shared" ref="O352:O357" si="55">L352*H352</f>
        <v>0</v>
      </c>
      <c r="P352" s="188">
        <f t="shared" ref="P352:P357" si="56">+J352+K352+L352</f>
        <v>3346.16</v>
      </c>
      <c r="Q352" s="117">
        <f t="shared" ref="Q352:Q357" si="57">+H352*P352</f>
        <v>46846.239999999998</v>
      </c>
      <c r="R352" s="202"/>
    </row>
    <row r="353" spans="1:20" ht="79.3" x14ac:dyDescent="0.35">
      <c r="A353" s="60">
        <f>IF(F353&lt;&gt;"",1+MAX($A$6:A352),"")</f>
        <v>157</v>
      </c>
      <c r="B353" s="40" t="s">
        <v>42</v>
      </c>
      <c r="C353" s="105" t="s">
        <v>130</v>
      </c>
      <c r="D353" s="87"/>
      <c r="E353" s="37" t="s">
        <v>246</v>
      </c>
      <c r="F353" s="247">
        <v>7</v>
      </c>
      <c r="G353" s="112">
        <v>0</v>
      </c>
      <c r="H353" s="113">
        <f t="shared" ref="H353:H357" si="58">F353*(1+G353)</f>
        <v>7</v>
      </c>
      <c r="I353" s="114" t="s">
        <v>21</v>
      </c>
      <c r="J353" s="398">
        <v>886.35</v>
      </c>
      <c r="K353" s="413">
        <v>2395</v>
      </c>
      <c r="L353" s="248">
        <v>0</v>
      </c>
      <c r="M353" s="115">
        <f t="shared" si="53"/>
        <v>6204.45</v>
      </c>
      <c r="N353" s="116">
        <f t="shared" si="54"/>
        <v>16765</v>
      </c>
      <c r="O353" s="116">
        <f t="shared" si="55"/>
        <v>0</v>
      </c>
      <c r="P353" s="188">
        <f t="shared" si="56"/>
        <v>3281.35</v>
      </c>
      <c r="Q353" s="117">
        <f t="shared" si="57"/>
        <v>22969.45</v>
      </c>
      <c r="R353" s="202"/>
    </row>
    <row r="354" spans="1:20" ht="79.3" x14ac:dyDescent="0.35">
      <c r="A354" s="60">
        <f>IF(F354&lt;&gt;"",1+MAX($A$6:A353),"")</f>
        <v>158</v>
      </c>
      <c r="B354" s="40" t="s">
        <v>42</v>
      </c>
      <c r="C354" s="105" t="s">
        <v>130</v>
      </c>
      <c r="D354" s="87"/>
      <c r="E354" s="37" t="s">
        <v>132</v>
      </c>
      <c r="F354" s="247">
        <v>1</v>
      </c>
      <c r="G354" s="112">
        <v>0</v>
      </c>
      <c r="H354" s="113">
        <f t="shared" si="58"/>
        <v>1</v>
      </c>
      <c r="I354" s="114" t="s">
        <v>21</v>
      </c>
      <c r="J354" s="398">
        <v>783.72</v>
      </c>
      <c r="K354" s="413">
        <v>1517</v>
      </c>
      <c r="L354" s="248">
        <v>0</v>
      </c>
      <c r="M354" s="115">
        <f t="shared" si="53"/>
        <v>783.72</v>
      </c>
      <c r="N354" s="116">
        <f t="shared" si="54"/>
        <v>1517</v>
      </c>
      <c r="O354" s="116">
        <f t="shared" si="55"/>
        <v>0</v>
      </c>
      <c r="P354" s="188">
        <f t="shared" si="56"/>
        <v>2300.7200000000003</v>
      </c>
      <c r="Q354" s="117">
        <f t="shared" si="57"/>
        <v>2300.7200000000003</v>
      </c>
      <c r="R354" s="202"/>
    </row>
    <row r="355" spans="1:20" ht="79.3" x14ac:dyDescent="0.35">
      <c r="A355" s="60">
        <f>IF(F355&lt;&gt;"",1+MAX($A$6:A354),"")</f>
        <v>159</v>
      </c>
      <c r="B355" s="40" t="s">
        <v>42</v>
      </c>
      <c r="C355" s="105" t="s">
        <v>130</v>
      </c>
      <c r="D355" s="87"/>
      <c r="E355" s="37" t="s">
        <v>133</v>
      </c>
      <c r="F355" s="247">
        <v>2</v>
      </c>
      <c r="G355" s="112">
        <v>0</v>
      </c>
      <c r="H355" s="113">
        <f t="shared" si="58"/>
        <v>2</v>
      </c>
      <c r="I355" s="114" t="s">
        <v>21</v>
      </c>
      <c r="J355" s="398">
        <v>537.41</v>
      </c>
      <c r="K355" s="413">
        <v>2935</v>
      </c>
      <c r="L355" s="248">
        <v>0</v>
      </c>
      <c r="M355" s="115">
        <f t="shared" si="53"/>
        <v>1074.82</v>
      </c>
      <c r="N355" s="116">
        <f t="shared" si="54"/>
        <v>5870</v>
      </c>
      <c r="O355" s="116">
        <f t="shared" si="55"/>
        <v>0</v>
      </c>
      <c r="P355" s="188">
        <f t="shared" si="56"/>
        <v>3472.41</v>
      </c>
      <c r="Q355" s="117">
        <f t="shared" si="57"/>
        <v>6944.82</v>
      </c>
      <c r="R355" s="202"/>
    </row>
    <row r="356" spans="1:20" ht="79.3" x14ac:dyDescent="0.35">
      <c r="A356" s="60">
        <f>IF(F356&lt;&gt;"",1+MAX($A$6:A355),"")</f>
        <v>160</v>
      </c>
      <c r="B356" s="40" t="s">
        <v>42</v>
      </c>
      <c r="C356" s="105" t="s">
        <v>130</v>
      </c>
      <c r="D356" s="87"/>
      <c r="E356" s="37" t="s">
        <v>134</v>
      </c>
      <c r="F356" s="247">
        <v>1</v>
      </c>
      <c r="G356" s="112">
        <v>0</v>
      </c>
      <c r="H356" s="113">
        <f t="shared" ref="H356" si="59">F356*(1+G356)</f>
        <v>1</v>
      </c>
      <c r="I356" s="114" t="s">
        <v>21</v>
      </c>
      <c r="J356" s="398">
        <v>813.58</v>
      </c>
      <c r="K356" s="413">
        <v>1290</v>
      </c>
      <c r="L356" s="248">
        <v>0</v>
      </c>
      <c r="M356" s="115">
        <f t="shared" si="53"/>
        <v>813.58</v>
      </c>
      <c r="N356" s="116">
        <f t="shared" si="54"/>
        <v>1290</v>
      </c>
      <c r="O356" s="116">
        <f t="shared" si="55"/>
        <v>0</v>
      </c>
      <c r="P356" s="188">
        <f t="shared" si="56"/>
        <v>2103.58</v>
      </c>
      <c r="Q356" s="117">
        <f t="shared" si="57"/>
        <v>2103.58</v>
      </c>
      <c r="R356" s="202"/>
    </row>
    <row r="357" spans="1:20" ht="63.45" x14ac:dyDescent="0.35">
      <c r="A357" s="60">
        <f>IF(F357&lt;&gt;"",1+MAX($A$6:A356),"")</f>
        <v>161</v>
      </c>
      <c r="B357" s="40" t="s">
        <v>42</v>
      </c>
      <c r="C357" s="105" t="s">
        <v>130</v>
      </c>
      <c r="D357" s="87"/>
      <c r="E357" s="37" t="s">
        <v>135</v>
      </c>
      <c r="F357" s="247">
        <v>5</v>
      </c>
      <c r="G357" s="112">
        <v>0</v>
      </c>
      <c r="H357" s="113">
        <f t="shared" si="58"/>
        <v>5</v>
      </c>
      <c r="I357" s="114" t="s">
        <v>21</v>
      </c>
      <c r="J357" s="398">
        <v>595.26</v>
      </c>
      <c r="K357" s="413">
        <v>850.99</v>
      </c>
      <c r="L357" s="248">
        <v>0</v>
      </c>
      <c r="M357" s="115">
        <f t="shared" si="53"/>
        <v>2976.3</v>
      </c>
      <c r="N357" s="116">
        <f t="shared" si="54"/>
        <v>4254.95</v>
      </c>
      <c r="O357" s="116">
        <f t="shared" si="55"/>
        <v>0</v>
      </c>
      <c r="P357" s="188">
        <f t="shared" si="56"/>
        <v>1446.25</v>
      </c>
      <c r="Q357" s="117">
        <f t="shared" si="57"/>
        <v>7231.25</v>
      </c>
      <c r="R357" s="202"/>
    </row>
    <row r="358" spans="1:20" ht="16.3" thickBot="1" x14ac:dyDescent="0.4">
      <c r="A358" s="60"/>
      <c r="B358" s="11"/>
      <c r="C358" s="12"/>
      <c r="D358" s="67"/>
      <c r="E358" s="84"/>
      <c r="F358" s="221"/>
      <c r="G358" s="222"/>
      <c r="H358" s="223"/>
      <c r="I358" s="224"/>
      <c r="J358" s="249"/>
      <c r="K358" s="249"/>
      <c r="L358" s="249"/>
      <c r="M358" s="250"/>
      <c r="N358" s="227"/>
      <c r="O358" s="227"/>
      <c r="P358" s="228"/>
      <c r="Q358" s="229"/>
      <c r="R358" s="251"/>
      <c r="S358" s="77"/>
      <c r="T358" s="77"/>
    </row>
    <row r="359" spans="1:20" ht="16.3" thickBot="1" x14ac:dyDescent="0.4">
      <c r="A359" s="60"/>
      <c r="B359" s="40"/>
      <c r="C359" s="12"/>
      <c r="D359" s="61"/>
      <c r="E359" s="38" t="s">
        <v>115</v>
      </c>
      <c r="F359" s="111"/>
      <c r="G359" s="118"/>
      <c r="H359" s="119"/>
      <c r="I359" s="114"/>
      <c r="J359" s="252"/>
      <c r="K359" s="252"/>
      <c r="L359" s="252"/>
      <c r="M359" s="231">
        <f>SUM(M351:M358)</f>
        <v>19376.609999999997</v>
      </c>
      <c r="N359" s="231">
        <f>SUM(N351:N358)</f>
        <v>69019.45</v>
      </c>
      <c r="O359" s="231">
        <f>SUM(O351:O358)</f>
        <v>0</v>
      </c>
      <c r="P359" s="232"/>
      <c r="Q359" s="233"/>
      <c r="R359" s="234">
        <f>SUM(Q351:Q358)</f>
        <v>88396.060000000012</v>
      </c>
      <c r="S359" s="77"/>
      <c r="T359" s="77"/>
    </row>
    <row r="360" spans="1:20" ht="16.3" thickBot="1" x14ac:dyDescent="0.4">
      <c r="A360" s="60"/>
      <c r="B360" s="40"/>
      <c r="C360" s="12"/>
      <c r="D360" s="70"/>
      <c r="E360" s="71"/>
      <c r="F360" s="253"/>
      <c r="G360" s="112"/>
      <c r="H360" s="113"/>
      <c r="I360" s="254"/>
      <c r="J360" s="255"/>
      <c r="K360" s="255"/>
      <c r="L360" s="255"/>
      <c r="M360" s="256"/>
      <c r="N360" s="257"/>
      <c r="O360" s="257"/>
      <c r="P360" s="110"/>
      <c r="Q360" s="258"/>
      <c r="R360" s="189"/>
      <c r="S360" s="77"/>
      <c r="T360" s="77"/>
    </row>
    <row r="361" spans="1:20" ht="16.3" thickBot="1" x14ac:dyDescent="0.4">
      <c r="A361" s="60"/>
      <c r="B361" s="40"/>
      <c r="C361" s="80"/>
      <c r="D361" s="81"/>
      <c r="E361" s="82" t="s">
        <v>116</v>
      </c>
      <c r="F361" s="240"/>
      <c r="G361" s="241"/>
      <c r="H361" s="119"/>
      <c r="I361" s="114"/>
      <c r="J361" s="242"/>
      <c r="K361" s="242"/>
      <c r="L361" s="242"/>
      <c r="M361" s="243"/>
      <c r="N361" s="244"/>
      <c r="O361" s="244"/>
      <c r="P361" s="245"/>
      <c r="Q361" s="233"/>
      <c r="R361" s="246"/>
    </row>
    <row r="362" spans="1:20" ht="79.3" x14ac:dyDescent="0.35">
      <c r="A362" s="60">
        <f>IF(F362&lt;&gt;"",1+MAX($A$6:A361),"")</f>
        <v>162</v>
      </c>
      <c r="B362" s="40" t="s">
        <v>151</v>
      </c>
      <c r="C362" s="105" t="s">
        <v>125</v>
      </c>
      <c r="D362" s="87"/>
      <c r="E362" s="37" t="s">
        <v>289</v>
      </c>
      <c r="F362" s="247">
        <v>96</v>
      </c>
      <c r="G362" s="112">
        <v>0.1</v>
      </c>
      <c r="H362" s="113">
        <f t="shared" ref="H362:H363" si="60">F362*(1+G362)</f>
        <v>105.60000000000001</v>
      </c>
      <c r="I362" s="114" t="s">
        <v>12</v>
      </c>
      <c r="J362" s="398">
        <v>7.9399999999999995</v>
      </c>
      <c r="K362" s="413">
        <v>18.1246875</v>
      </c>
      <c r="L362" s="248">
        <v>0</v>
      </c>
      <c r="M362" s="115">
        <f>+H362*J362</f>
        <v>838.46400000000006</v>
      </c>
      <c r="N362" s="116">
        <f>K362*H362</f>
        <v>1913.9670000000001</v>
      </c>
      <c r="O362" s="116">
        <f>L362*H362</f>
        <v>0</v>
      </c>
      <c r="P362" s="188">
        <f>+J362+K362+L362</f>
        <v>26.064687499999998</v>
      </c>
      <c r="Q362" s="117">
        <f>+H362*P362</f>
        <v>2752.431</v>
      </c>
      <c r="R362" s="202"/>
    </row>
    <row r="363" spans="1:20" x14ac:dyDescent="0.35">
      <c r="A363" s="60">
        <f>IF(F363&lt;&gt;"",1+MAX($A$6:A362),"")</f>
        <v>163</v>
      </c>
      <c r="B363" s="40" t="s">
        <v>136</v>
      </c>
      <c r="C363" s="106" t="s">
        <v>336</v>
      </c>
      <c r="D363" s="87"/>
      <c r="E363" s="37" t="s">
        <v>150</v>
      </c>
      <c r="F363" s="247">
        <v>20</v>
      </c>
      <c r="G363" s="112">
        <v>0.1</v>
      </c>
      <c r="H363" s="113">
        <f t="shared" si="60"/>
        <v>22</v>
      </c>
      <c r="I363" s="114" t="s">
        <v>12</v>
      </c>
      <c r="J363" s="398">
        <v>7.9399999999999995</v>
      </c>
      <c r="K363" s="356">
        <v>19.582916666666666</v>
      </c>
      <c r="L363" s="248">
        <v>0</v>
      </c>
      <c r="M363" s="115">
        <f>+H363*J363</f>
        <v>174.67999999999998</v>
      </c>
      <c r="N363" s="116">
        <f>K363*H363</f>
        <v>430.82416666666666</v>
      </c>
      <c r="O363" s="116">
        <f>L363*H363</f>
        <v>0</v>
      </c>
      <c r="P363" s="188">
        <f>+J363+K363+L363</f>
        <v>27.522916666666667</v>
      </c>
      <c r="Q363" s="117">
        <f>+H363*P363</f>
        <v>605.50416666666672</v>
      </c>
      <c r="R363" s="202"/>
    </row>
    <row r="364" spans="1:20" x14ac:dyDescent="0.35">
      <c r="A364" s="60"/>
      <c r="B364" s="40"/>
      <c r="C364" s="106"/>
      <c r="D364" s="87"/>
      <c r="E364" s="108"/>
      <c r="F364" s="247"/>
      <c r="G364" s="247"/>
      <c r="H364" s="247"/>
      <c r="I364" s="247"/>
      <c r="J364" s="400"/>
      <c r="K364" s="247"/>
      <c r="L364" s="247"/>
      <c r="M364" s="247"/>
      <c r="N364" s="247"/>
      <c r="O364" s="247"/>
      <c r="P364" s="247"/>
      <c r="Q364" s="117"/>
      <c r="R364" s="202"/>
    </row>
    <row r="365" spans="1:20" ht="16.3" thickBot="1" x14ac:dyDescent="0.4">
      <c r="A365" s="60"/>
      <c r="B365" s="11"/>
      <c r="C365" s="12"/>
      <c r="D365" s="67"/>
      <c r="E365" s="84"/>
      <c r="F365" s="221"/>
      <c r="G365" s="222"/>
      <c r="H365" s="223"/>
      <c r="I365" s="224"/>
      <c r="J365" s="249"/>
      <c r="K365" s="249"/>
      <c r="L365" s="249"/>
      <c r="M365" s="250"/>
      <c r="N365" s="227"/>
      <c r="O365" s="227"/>
      <c r="P365" s="228"/>
      <c r="Q365" s="229"/>
      <c r="R365" s="251"/>
      <c r="S365" s="77"/>
      <c r="T365" s="77"/>
    </row>
    <row r="366" spans="1:20" ht="16.3" thickBot="1" x14ac:dyDescent="0.4">
      <c r="A366" s="60"/>
      <c r="B366" s="40"/>
      <c r="C366" s="12"/>
      <c r="D366" s="61"/>
      <c r="E366" s="38" t="s">
        <v>117</v>
      </c>
      <c r="F366" s="111"/>
      <c r="G366" s="118"/>
      <c r="H366" s="119"/>
      <c r="I366" s="114"/>
      <c r="J366" s="252"/>
      <c r="K366" s="252"/>
      <c r="L366" s="252"/>
      <c r="M366" s="231">
        <f>SUM(M361:M365)</f>
        <v>1013.144</v>
      </c>
      <c r="N366" s="231">
        <f>SUM(N361:N365)</f>
        <v>2344.7911666666669</v>
      </c>
      <c r="O366" s="231">
        <f>SUM(O361:O365)</f>
        <v>0</v>
      </c>
      <c r="P366" s="232"/>
      <c r="Q366" s="233"/>
      <c r="R366" s="234">
        <f>SUM(Q361:Q365)</f>
        <v>3357.9351666666666</v>
      </c>
      <c r="S366" s="77"/>
      <c r="T366" s="77"/>
    </row>
    <row r="367" spans="1:20" ht="16.3" thickBot="1" x14ac:dyDescent="0.4">
      <c r="A367" s="60"/>
      <c r="B367" s="40"/>
      <c r="C367" s="12"/>
      <c r="D367" s="70"/>
      <c r="E367" s="71"/>
      <c r="F367" s="253"/>
      <c r="G367" s="112"/>
      <c r="H367" s="113"/>
      <c r="I367" s="254"/>
      <c r="J367" s="255"/>
      <c r="K367" s="255"/>
      <c r="L367" s="255"/>
      <c r="M367" s="256"/>
      <c r="N367" s="257"/>
      <c r="O367" s="257"/>
      <c r="P367" s="110"/>
      <c r="Q367" s="258"/>
      <c r="R367" s="189"/>
      <c r="S367" s="77"/>
      <c r="T367" s="77"/>
    </row>
    <row r="368" spans="1:20" ht="16.3" thickBot="1" x14ac:dyDescent="0.4">
      <c r="A368" s="60"/>
      <c r="B368" s="40"/>
      <c r="C368" s="80"/>
      <c r="D368" s="81"/>
      <c r="E368" s="82" t="s">
        <v>118</v>
      </c>
      <c r="F368" s="240"/>
      <c r="G368" s="241"/>
      <c r="H368" s="119"/>
      <c r="I368" s="114"/>
      <c r="J368" s="242"/>
      <c r="K368" s="242"/>
      <c r="L368" s="242"/>
      <c r="M368" s="243"/>
      <c r="N368" s="244"/>
      <c r="O368" s="244"/>
      <c r="P368" s="245"/>
      <c r="Q368" s="233"/>
      <c r="R368" s="246"/>
    </row>
    <row r="369" spans="1:73" ht="31.75" x14ac:dyDescent="0.35">
      <c r="A369" s="60">
        <f>IF(F369&lt;&gt;"",1+MAX($A$6:A368),"")</f>
        <v>164</v>
      </c>
      <c r="B369" s="40" t="s">
        <v>335</v>
      </c>
      <c r="C369" s="106"/>
      <c r="D369" s="87"/>
      <c r="E369" s="37" t="s">
        <v>152</v>
      </c>
      <c r="F369" s="247">
        <v>41.9</v>
      </c>
      <c r="G369" s="112">
        <v>0.1</v>
      </c>
      <c r="H369" s="113">
        <f t="shared" ref="H369" si="61">F369*(1+G369)</f>
        <v>46.09</v>
      </c>
      <c r="I369" s="114" t="s">
        <v>12</v>
      </c>
      <c r="J369" s="398">
        <v>25.66</v>
      </c>
      <c r="K369" s="413">
        <v>44.12</v>
      </c>
      <c r="L369" s="248">
        <v>0</v>
      </c>
      <c r="M369" s="115">
        <f>+H369*J369</f>
        <v>1182.6694</v>
      </c>
      <c r="N369" s="116">
        <f>K369*H369</f>
        <v>2033.4908</v>
      </c>
      <c r="O369" s="116">
        <f>L369*H369</f>
        <v>0</v>
      </c>
      <c r="P369" s="188">
        <f>+J369+K369+L369</f>
        <v>69.78</v>
      </c>
      <c r="Q369" s="117">
        <f>+H369*P369</f>
        <v>3216.1602000000003</v>
      </c>
      <c r="R369" s="202"/>
    </row>
    <row r="370" spans="1:73" ht="31.75" x14ac:dyDescent="0.35">
      <c r="A370" s="60">
        <f>IF(F370&lt;&gt;"",1+MAX($A$6:A369),"")</f>
        <v>165</v>
      </c>
      <c r="B370" s="40" t="s">
        <v>138</v>
      </c>
      <c r="C370" s="106"/>
      <c r="D370" s="87"/>
      <c r="E370" s="37" t="s">
        <v>154</v>
      </c>
      <c r="F370" s="247">
        <v>70.400000000000006</v>
      </c>
      <c r="G370" s="112">
        <v>0.1</v>
      </c>
      <c r="H370" s="113">
        <f t="shared" ref="H370" si="62">F370*(1+G370)</f>
        <v>77.440000000000012</v>
      </c>
      <c r="I370" s="114" t="s">
        <v>12</v>
      </c>
      <c r="J370" s="398">
        <v>32.659999999999997</v>
      </c>
      <c r="K370" s="413">
        <v>60.95</v>
      </c>
      <c r="L370" s="248">
        <v>0</v>
      </c>
      <c r="M370" s="115">
        <f>+H370*J370</f>
        <v>2529.1904</v>
      </c>
      <c r="N370" s="116">
        <f>K370*H370</f>
        <v>4719.9680000000008</v>
      </c>
      <c r="O370" s="116">
        <f>L370*H370</f>
        <v>0</v>
      </c>
      <c r="P370" s="188">
        <f>+J370+K370+L370</f>
        <v>93.61</v>
      </c>
      <c r="Q370" s="117">
        <f>+H370*P370</f>
        <v>7249.1584000000012</v>
      </c>
      <c r="R370" s="202"/>
    </row>
    <row r="371" spans="1:73" ht="16.3" thickBot="1" x14ac:dyDescent="0.4">
      <c r="A371" s="60"/>
      <c r="B371" s="11"/>
      <c r="C371" s="12"/>
      <c r="D371" s="67"/>
      <c r="E371" s="84"/>
      <c r="F371" s="221"/>
      <c r="G371" s="222"/>
      <c r="H371" s="223"/>
      <c r="I371" s="224"/>
      <c r="J371" s="249"/>
      <c r="K371" s="249"/>
      <c r="L371" s="249"/>
      <c r="M371" s="250"/>
      <c r="N371" s="227"/>
      <c r="O371" s="227"/>
      <c r="P371" s="228"/>
      <c r="Q371" s="229"/>
      <c r="R371" s="251"/>
      <c r="S371" s="77"/>
      <c r="T371" s="77"/>
    </row>
    <row r="372" spans="1:73" ht="16.3" thickBot="1" x14ac:dyDescent="0.4">
      <c r="A372" s="60"/>
      <c r="B372" s="40"/>
      <c r="C372" s="12"/>
      <c r="D372" s="61"/>
      <c r="E372" s="38" t="s">
        <v>119</v>
      </c>
      <c r="F372" s="111"/>
      <c r="G372" s="118"/>
      <c r="H372" s="119"/>
      <c r="I372" s="114"/>
      <c r="J372" s="252"/>
      <c r="K372" s="252"/>
      <c r="L372" s="252"/>
      <c r="M372" s="231">
        <f>SUM(M368:M371)</f>
        <v>3711.8598000000002</v>
      </c>
      <c r="N372" s="231">
        <f>SUM(N368:N371)</f>
        <v>6753.4588000000003</v>
      </c>
      <c r="O372" s="231">
        <f>SUM(O368:O371)</f>
        <v>0</v>
      </c>
      <c r="P372" s="232"/>
      <c r="Q372" s="233"/>
      <c r="R372" s="234">
        <f>SUM(Q368:Q371)</f>
        <v>10465.318600000002</v>
      </c>
      <c r="S372" s="77"/>
      <c r="T372" s="77"/>
    </row>
    <row r="373" spans="1:73" ht="16.3" thickBot="1" x14ac:dyDescent="0.4">
      <c r="A373" s="60"/>
      <c r="B373" s="40"/>
      <c r="C373" s="12"/>
      <c r="D373" s="70"/>
      <c r="E373" s="71"/>
      <c r="F373" s="253"/>
      <c r="G373" s="112"/>
      <c r="H373" s="113"/>
      <c r="I373" s="254"/>
      <c r="J373" s="255"/>
      <c r="K373" s="255"/>
      <c r="L373" s="255"/>
      <c r="M373" s="256"/>
      <c r="N373" s="257"/>
      <c r="O373" s="257"/>
      <c r="P373" s="110"/>
      <c r="Q373" s="258"/>
      <c r="R373" s="189"/>
      <c r="S373" s="77"/>
      <c r="T373" s="77"/>
    </row>
    <row r="374" spans="1:73" s="59" customFormat="1" ht="18.899999999999999" thickBot="1" x14ac:dyDescent="0.4">
      <c r="A374" s="60"/>
      <c r="B374" s="72"/>
      <c r="C374" s="73"/>
      <c r="D374" s="74" t="s">
        <v>398</v>
      </c>
      <c r="E374" s="75" t="s">
        <v>399</v>
      </c>
      <c r="F374" s="213"/>
      <c r="G374" s="214"/>
      <c r="H374" s="214"/>
      <c r="I374" s="214"/>
      <c r="J374" s="215"/>
      <c r="K374" s="215"/>
      <c r="L374" s="215"/>
      <c r="M374" s="216"/>
      <c r="N374" s="217"/>
      <c r="O374" s="217"/>
      <c r="P374" s="215"/>
      <c r="Q374" s="218"/>
      <c r="R374" s="189"/>
    </row>
    <row r="375" spans="1:73" s="49" customFormat="1" ht="47.6" x14ac:dyDescent="0.35">
      <c r="A375" s="60"/>
      <c r="B375" s="349" t="s">
        <v>400</v>
      </c>
      <c r="C375" s="350"/>
      <c r="D375" s="327"/>
      <c r="E375" s="359" t="s">
        <v>401</v>
      </c>
      <c r="F375" s="352"/>
      <c r="G375" s="353"/>
      <c r="H375" s="354"/>
      <c r="I375" s="354"/>
      <c r="J375" s="405"/>
      <c r="K375" s="354"/>
      <c r="L375" s="248"/>
      <c r="M375" s="115"/>
      <c r="N375" s="116"/>
      <c r="O375" s="116"/>
      <c r="P375" s="188"/>
      <c r="Q375" s="117"/>
      <c r="R375" s="357"/>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row>
    <row r="376" spans="1:73" s="49" customFormat="1" ht="16.3" thickBot="1" x14ac:dyDescent="0.4">
      <c r="A376" s="60"/>
      <c r="B376" s="349"/>
      <c r="C376" s="350"/>
      <c r="D376" s="327"/>
      <c r="E376" s="351"/>
      <c r="F376" s="352"/>
      <c r="G376" s="353"/>
      <c r="H376" s="354"/>
      <c r="I376" s="355"/>
      <c r="J376" s="405"/>
      <c r="K376" s="355"/>
      <c r="L376" s="248"/>
      <c r="M376" s="115"/>
      <c r="N376" s="116"/>
      <c r="O376" s="116"/>
      <c r="P376" s="188"/>
      <c r="Q376" s="117"/>
      <c r="R376" s="357"/>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row>
    <row r="377" spans="1:73" ht="16.3" thickBot="1" x14ac:dyDescent="0.4">
      <c r="A377" s="60"/>
      <c r="B377" s="349"/>
      <c r="C377" s="360"/>
      <c r="D377" s="361"/>
      <c r="E377" s="362" t="s">
        <v>402</v>
      </c>
      <c r="F377" s="363"/>
      <c r="G377" s="364"/>
      <c r="H377" s="365"/>
      <c r="I377" s="366"/>
      <c r="J377" s="406"/>
      <c r="K377" s="367"/>
      <c r="L377" s="248"/>
      <c r="M377" s="115"/>
      <c r="N377" s="116"/>
      <c r="O377" s="116"/>
      <c r="P377" s="188"/>
      <c r="Q377" s="117"/>
      <c r="R377" s="368"/>
    </row>
    <row r="378" spans="1:73" s="49" customFormat="1" x14ac:dyDescent="0.35">
      <c r="A378" s="60">
        <f>IF(F378&lt;&gt;"",1+MAX($A$6:A377),"")</f>
        <v>166</v>
      </c>
      <c r="B378" s="349" t="s">
        <v>403</v>
      </c>
      <c r="C378" s="350"/>
      <c r="D378" s="327"/>
      <c r="E378" s="351" t="s">
        <v>404</v>
      </c>
      <c r="F378" s="352">
        <v>149.52000000000001</v>
      </c>
      <c r="G378" s="353">
        <v>0.1</v>
      </c>
      <c r="H378" s="354">
        <f t="shared" ref="H378:H383" si="63">F378*(1+G378)</f>
        <v>164.47200000000004</v>
      </c>
      <c r="I378" s="355" t="s">
        <v>13</v>
      </c>
      <c r="J378" s="398">
        <v>17.190000000000001</v>
      </c>
      <c r="K378" s="413">
        <v>5.88</v>
      </c>
      <c r="L378" s="248">
        <v>0</v>
      </c>
      <c r="M378" s="115">
        <f t="shared" ref="M378:M383" si="64">+H378*J378</f>
        <v>2827.2736800000007</v>
      </c>
      <c r="N378" s="116">
        <f t="shared" ref="N378:N383" si="65">K378*H378</f>
        <v>967.09536000000026</v>
      </c>
      <c r="O378" s="116">
        <f t="shared" ref="O378:O383" si="66">L378*H378</f>
        <v>0</v>
      </c>
      <c r="P378" s="188">
        <f t="shared" ref="P378:P383" si="67">+J378+K378+L378</f>
        <v>23.07</v>
      </c>
      <c r="Q378" s="117">
        <f t="shared" ref="Q378:Q383" si="68">+H378*P378</f>
        <v>3794.369040000001</v>
      </c>
      <c r="R378" s="357"/>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row>
    <row r="379" spans="1:73" s="49" customFormat="1" x14ac:dyDescent="0.35">
      <c r="A379" s="60">
        <f>IF(F379&lt;&gt;"",1+MAX($A$6:A378),"")</f>
        <v>167</v>
      </c>
      <c r="B379" s="349" t="s">
        <v>403</v>
      </c>
      <c r="C379" s="350"/>
      <c r="D379" s="327"/>
      <c r="E379" s="351" t="s">
        <v>405</v>
      </c>
      <c r="F379" s="352">
        <v>18.38</v>
      </c>
      <c r="G379" s="353">
        <v>0.1</v>
      </c>
      <c r="H379" s="354">
        <f t="shared" si="63"/>
        <v>20.218</v>
      </c>
      <c r="I379" s="355" t="s">
        <v>13</v>
      </c>
      <c r="J379" s="398">
        <v>19.32</v>
      </c>
      <c r="K379" s="413">
        <v>7.35</v>
      </c>
      <c r="L379" s="248">
        <v>0</v>
      </c>
      <c r="M379" s="115">
        <f t="shared" si="64"/>
        <v>390.61176</v>
      </c>
      <c r="N379" s="116">
        <f t="shared" si="65"/>
        <v>148.60229999999999</v>
      </c>
      <c r="O379" s="116">
        <f t="shared" si="66"/>
        <v>0</v>
      </c>
      <c r="P379" s="188">
        <f t="shared" si="67"/>
        <v>26.67</v>
      </c>
      <c r="Q379" s="117">
        <f t="shared" si="68"/>
        <v>539.21406000000002</v>
      </c>
      <c r="R379" s="357"/>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row>
    <row r="380" spans="1:73" s="49" customFormat="1" x14ac:dyDescent="0.35">
      <c r="A380" s="60">
        <f>IF(F380&lt;&gt;"",1+MAX($A$6:A379),"")</f>
        <v>168</v>
      </c>
      <c r="B380" s="349" t="s">
        <v>403</v>
      </c>
      <c r="C380" s="350"/>
      <c r="D380" s="327"/>
      <c r="E380" s="351" t="s">
        <v>406</v>
      </c>
      <c r="F380" s="352">
        <v>4.34</v>
      </c>
      <c r="G380" s="353">
        <v>0.1</v>
      </c>
      <c r="H380" s="354">
        <f t="shared" si="63"/>
        <v>4.774</v>
      </c>
      <c r="I380" s="355" t="s">
        <v>13</v>
      </c>
      <c r="J380" s="398">
        <v>20.740000000000002</v>
      </c>
      <c r="K380" s="413">
        <v>8.82</v>
      </c>
      <c r="L380" s="248">
        <v>0</v>
      </c>
      <c r="M380" s="115">
        <f t="shared" si="64"/>
        <v>99.012760000000014</v>
      </c>
      <c r="N380" s="116">
        <f t="shared" si="65"/>
        <v>42.106680000000004</v>
      </c>
      <c r="O380" s="116">
        <f t="shared" si="66"/>
        <v>0</v>
      </c>
      <c r="P380" s="188">
        <f t="shared" si="67"/>
        <v>29.560000000000002</v>
      </c>
      <c r="Q380" s="117">
        <f t="shared" si="68"/>
        <v>141.11944</v>
      </c>
      <c r="R380" s="357"/>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row>
    <row r="381" spans="1:73" s="49" customFormat="1" x14ac:dyDescent="0.35">
      <c r="A381" s="60">
        <f>IF(F381&lt;&gt;"",1+MAX($A$6:A380),"")</f>
        <v>169</v>
      </c>
      <c r="B381" s="349" t="s">
        <v>403</v>
      </c>
      <c r="C381" s="350"/>
      <c r="D381" s="327"/>
      <c r="E381" s="351" t="s">
        <v>407</v>
      </c>
      <c r="F381" s="352">
        <v>50.41</v>
      </c>
      <c r="G381" s="353">
        <v>0.1</v>
      </c>
      <c r="H381" s="354">
        <f t="shared" si="63"/>
        <v>55.451000000000001</v>
      </c>
      <c r="I381" s="355" t="s">
        <v>13</v>
      </c>
      <c r="J381" s="398">
        <v>22.520000000000003</v>
      </c>
      <c r="K381" s="413">
        <v>11.76</v>
      </c>
      <c r="L381" s="248">
        <v>0</v>
      </c>
      <c r="M381" s="115">
        <f t="shared" si="64"/>
        <v>1248.7565200000001</v>
      </c>
      <c r="N381" s="116">
        <f t="shared" si="65"/>
        <v>652.10375999999997</v>
      </c>
      <c r="O381" s="116">
        <f t="shared" si="66"/>
        <v>0</v>
      </c>
      <c r="P381" s="188">
        <f t="shared" si="67"/>
        <v>34.28</v>
      </c>
      <c r="Q381" s="117">
        <f t="shared" si="68"/>
        <v>1900.8602800000001</v>
      </c>
      <c r="R381" s="357"/>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row>
    <row r="382" spans="1:73" s="49" customFormat="1" x14ac:dyDescent="0.35">
      <c r="A382" s="60">
        <f>IF(F382&lt;&gt;"",1+MAX($A$6:A381),"")</f>
        <v>170</v>
      </c>
      <c r="B382" s="349" t="s">
        <v>403</v>
      </c>
      <c r="C382" s="350"/>
      <c r="D382" s="327"/>
      <c r="E382" s="351" t="s">
        <v>408</v>
      </c>
      <c r="F382" s="352">
        <v>41.59</v>
      </c>
      <c r="G382" s="353">
        <v>0.1</v>
      </c>
      <c r="H382" s="354">
        <f t="shared" si="63"/>
        <v>45.749000000000009</v>
      </c>
      <c r="I382" s="355" t="s">
        <v>13</v>
      </c>
      <c r="J382" s="398">
        <v>25.01</v>
      </c>
      <c r="K382" s="413">
        <v>14.7</v>
      </c>
      <c r="L382" s="248">
        <v>0</v>
      </c>
      <c r="M382" s="115">
        <f t="shared" si="64"/>
        <v>1144.1824900000004</v>
      </c>
      <c r="N382" s="116">
        <f t="shared" si="65"/>
        <v>672.51030000000014</v>
      </c>
      <c r="O382" s="116">
        <f t="shared" si="66"/>
        <v>0</v>
      </c>
      <c r="P382" s="188">
        <f t="shared" si="67"/>
        <v>39.71</v>
      </c>
      <c r="Q382" s="117">
        <f t="shared" si="68"/>
        <v>1816.6927900000005</v>
      </c>
      <c r="R382" s="357"/>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row>
    <row r="383" spans="1:73" s="49" customFormat="1" x14ac:dyDescent="0.35">
      <c r="A383" s="60">
        <f>IF(F383&lt;&gt;"",1+MAX($A$6:A382),"")</f>
        <v>171</v>
      </c>
      <c r="B383" s="349" t="s">
        <v>403</v>
      </c>
      <c r="C383" s="350"/>
      <c r="D383" s="327"/>
      <c r="E383" s="351" t="s">
        <v>409</v>
      </c>
      <c r="F383" s="352">
        <v>8.9600000000000009</v>
      </c>
      <c r="G383" s="353">
        <v>0.1</v>
      </c>
      <c r="H383" s="354">
        <f t="shared" si="63"/>
        <v>9.8560000000000016</v>
      </c>
      <c r="I383" s="355" t="s">
        <v>13</v>
      </c>
      <c r="J383" s="398">
        <v>27.610000000000003</v>
      </c>
      <c r="K383" s="413">
        <v>17.64</v>
      </c>
      <c r="L383" s="248">
        <v>0</v>
      </c>
      <c r="M383" s="115">
        <f t="shared" si="64"/>
        <v>272.12416000000007</v>
      </c>
      <c r="N383" s="116">
        <f t="shared" si="65"/>
        <v>173.85984000000005</v>
      </c>
      <c r="O383" s="116">
        <f t="shared" si="66"/>
        <v>0</v>
      </c>
      <c r="P383" s="188">
        <f t="shared" si="67"/>
        <v>45.25</v>
      </c>
      <c r="Q383" s="117">
        <f t="shared" si="68"/>
        <v>445.98400000000009</v>
      </c>
      <c r="R383" s="357"/>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row>
    <row r="384" spans="1:73" s="49" customFormat="1" ht="16.3" thickBot="1" x14ac:dyDescent="0.5">
      <c r="A384" s="60"/>
      <c r="B384" s="349"/>
      <c r="C384" s="350"/>
      <c r="D384" s="327"/>
      <c r="E384" s="351"/>
      <c r="F384" s="369"/>
      <c r="G384" s="369"/>
      <c r="H384" s="369"/>
      <c r="I384" s="369"/>
      <c r="J384" s="407"/>
      <c r="K384" s="369"/>
      <c r="L384" s="248"/>
      <c r="M384" s="115"/>
      <c r="N384" s="116"/>
      <c r="O384" s="116"/>
      <c r="P384" s="188"/>
      <c r="Q384" s="117"/>
      <c r="R384" s="357"/>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row>
    <row r="385" spans="1:73" ht="16.3" thickBot="1" x14ac:dyDescent="0.4">
      <c r="A385" s="60"/>
      <c r="B385" s="370"/>
      <c r="C385" s="360"/>
      <c r="D385" s="361"/>
      <c r="E385" s="362" t="s">
        <v>410</v>
      </c>
      <c r="F385" s="363"/>
      <c r="G385" s="364"/>
      <c r="H385" s="371"/>
      <c r="I385" s="372"/>
      <c r="J385" s="406"/>
      <c r="K385" s="367"/>
      <c r="L385" s="248"/>
      <c r="M385" s="115"/>
      <c r="N385" s="116"/>
      <c r="O385" s="116"/>
      <c r="P385" s="188"/>
      <c r="Q385" s="117"/>
      <c r="R385" s="368"/>
    </row>
    <row r="386" spans="1:73" s="49" customFormat="1" x14ac:dyDescent="0.35">
      <c r="A386" s="60">
        <f>IF(F386&lt;&gt;"",1+MAX($A$6:A385),"")</f>
        <v>172</v>
      </c>
      <c r="B386" s="349" t="s">
        <v>403</v>
      </c>
      <c r="C386" s="350"/>
      <c r="D386" s="327"/>
      <c r="E386" s="351" t="s">
        <v>408</v>
      </c>
      <c r="F386" s="352">
        <v>20.329999999999998</v>
      </c>
      <c r="G386" s="353">
        <v>0.1</v>
      </c>
      <c r="H386" s="354">
        <f>F386*(1+G386)</f>
        <v>22.363</v>
      </c>
      <c r="I386" s="355" t="s">
        <v>13</v>
      </c>
      <c r="J386" s="398">
        <v>25.01</v>
      </c>
      <c r="K386" s="413">
        <v>14.7</v>
      </c>
      <c r="L386" s="248">
        <v>0</v>
      </c>
      <c r="M386" s="115">
        <f>+H386*J386</f>
        <v>559.29863</v>
      </c>
      <c r="N386" s="116">
        <f>K386*H386</f>
        <v>328.73609999999996</v>
      </c>
      <c r="O386" s="116">
        <f>L386*H386</f>
        <v>0</v>
      </c>
      <c r="P386" s="188">
        <f>+J386+K386+L386</f>
        <v>39.71</v>
      </c>
      <c r="Q386" s="117">
        <f>+H386*P386</f>
        <v>888.03472999999997</v>
      </c>
      <c r="R386" s="357"/>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row>
    <row r="387" spans="1:73" s="49" customFormat="1" ht="16.3" thickBot="1" x14ac:dyDescent="0.5">
      <c r="A387" s="60"/>
      <c r="B387" s="349"/>
      <c r="C387" s="350"/>
      <c r="D387" s="327"/>
      <c r="E387" s="351"/>
      <c r="F387" s="369"/>
      <c r="G387" s="369"/>
      <c r="H387" s="369"/>
      <c r="I387" s="369"/>
      <c r="J387" s="407"/>
      <c r="K387" s="369"/>
      <c r="L387" s="248"/>
      <c r="M387" s="115"/>
      <c r="N387" s="116"/>
      <c r="O387" s="116"/>
      <c r="P387" s="188"/>
      <c r="Q387" s="117"/>
      <c r="R387" s="357"/>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row>
    <row r="388" spans="1:73" ht="16.3" thickBot="1" x14ac:dyDescent="0.4">
      <c r="A388" s="60"/>
      <c r="B388" s="370"/>
      <c r="C388" s="360"/>
      <c r="D388" s="361"/>
      <c r="E388" s="362" t="s">
        <v>411</v>
      </c>
      <c r="F388" s="363"/>
      <c r="G388" s="364"/>
      <c r="H388" s="371"/>
      <c r="I388" s="372"/>
      <c r="J388" s="406"/>
      <c r="K388" s="367"/>
      <c r="L388" s="248"/>
      <c r="M388" s="115"/>
      <c r="N388" s="116"/>
      <c r="O388" s="116"/>
      <c r="P388" s="188"/>
      <c r="Q388" s="117"/>
      <c r="R388" s="368"/>
    </row>
    <row r="389" spans="1:73" s="49" customFormat="1" ht="31.75" x14ac:dyDescent="0.35">
      <c r="A389" s="60">
        <f>IF(F389&lt;&gt;"",1+MAX($A$6:A388),"")</f>
        <v>173</v>
      </c>
      <c r="B389" s="349" t="s">
        <v>403</v>
      </c>
      <c r="C389" s="373"/>
      <c r="D389" s="327"/>
      <c r="E389" s="351" t="s">
        <v>412</v>
      </c>
      <c r="F389" s="352">
        <v>1</v>
      </c>
      <c r="G389" s="353">
        <v>0</v>
      </c>
      <c r="H389" s="354">
        <f>F389*(1+G389)</f>
        <v>1</v>
      </c>
      <c r="I389" s="355" t="s">
        <v>21</v>
      </c>
      <c r="J389" s="398">
        <v>177.73999999999998</v>
      </c>
      <c r="K389" s="413">
        <v>75</v>
      </c>
      <c r="L389" s="248">
        <v>0</v>
      </c>
      <c r="M389" s="115">
        <f>+H389*J389</f>
        <v>177.73999999999998</v>
      </c>
      <c r="N389" s="116">
        <f>K389*H389</f>
        <v>75</v>
      </c>
      <c r="O389" s="116">
        <f>L389*H389</f>
        <v>0</v>
      </c>
      <c r="P389" s="188">
        <f>+J389+K389+L389</f>
        <v>252.73999999999998</v>
      </c>
      <c r="Q389" s="117">
        <f>+H389*P389</f>
        <v>252.73999999999998</v>
      </c>
      <c r="R389" s="357"/>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row>
    <row r="390" spans="1:73" s="49" customFormat="1" ht="19.5" customHeight="1" x14ac:dyDescent="0.35">
      <c r="A390" s="60">
        <f>IF(F390&lt;&gt;"",1+MAX($A$6:A389),"")</f>
        <v>174</v>
      </c>
      <c r="B390" s="349" t="s">
        <v>403</v>
      </c>
      <c r="C390" s="350"/>
      <c r="D390" s="327"/>
      <c r="E390" s="351" t="s">
        <v>413</v>
      </c>
      <c r="F390" s="352">
        <v>1</v>
      </c>
      <c r="G390" s="353">
        <v>0</v>
      </c>
      <c r="H390" s="354">
        <f>F390*(1+G390)</f>
        <v>1</v>
      </c>
      <c r="I390" s="355" t="s">
        <v>21</v>
      </c>
      <c r="J390" s="398">
        <v>177.73999999999998</v>
      </c>
      <c r="K390" s="413">
        <v>75</v>
      </c>
      <c r="L390" s="248">
        <v>0</v>
      </c>
      <c r="M390" s="115">
        <f>+H390*J390</f>
        <v>177.73999999999998</v>
      </c>
      <c r="N390" s="116">
        <f>K390*H390</f>
        <v>75</v>
      </c>
      <c r="O390" s="116">
        <f>L390*H390</f>
        <v>0</v>
      </c>
      <c r="P390" s="188">
        <f>+J390+K390+L390</f>
        <v>252.73999999999998</v>
      </c>
      <c r="Q390" s="117">
        <f>+H390*P390</f>
        <v>252.73999999999998</v>
      </c>
      <c r="R390" s="357"/>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row>
    <row r="391" spans="1:73" s="49" customFormat="1" ht="31.75" x14ac:dyDescent="0.35">
      <c r="A391" s="60">
        <f>IF(F391&lt;&gt;"",1+MAX($A$6:A390),"")</f>
        <v>175</v>
      </c>
      <c r="B391" s="349" t="s">
        <v>403</v>
      </c>
      <c r="C391" s="373"/>
      <c r="D391" s="327"/>
      <c r="E391" s="351" t="s">
        <v>414</v>
      </c>
      <c r="F391" s="352">
        <v>16</v>
      </c>
      <c r="G391" s="353">
        <v>0</v>
      </c>
      <c r="H391" s="354">
        <f>F391*(1+G391)</f>
        <v>16</v>
      </c>
      <c r="I391" s="355" t="s">
        <v>21</v>
      </c>
      <c r="J391" s="398">
        <v>53.33</v>
      </c>
      <c r="K391" s="413">
        <v>16.55</v>
      </c>
      <c r="L391" s="248">
        <v>0</v>
      </c>
      <c r="M391" s="115">
        <f>+H391*J391</f>
        <v>853.28</v>
      </c>
      <c r="N391" s="116">
        <f>K391*H391</f>
        <v>264.8</v>
      </c>
      <c r="O391" s="116">
        <f>L391*H391</f>
        <v>0</v>
      </c>
      <c r="P391" s="188">
        <f>+J391+K391+L391</f>
        <v>69.88</v>
      </c>
      <c r="Q391" s="117">
        <f>+H391*P391</f>
        <v>1118.08</v>
      </c>
      <c r="R391" s="357"/>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row>
    <row r="392" spans="1:73" s="49" customFormat="1" ht="31.75" x14ac:dyDescent="0.35">
      <c r="A392" s="60">
        <f>IF(F392&lt;&gt;"",1+MAX($A$6:A391),"")</f>
        <v>176</v>
      </c>
      <c r="B392" s="349" t="s">
        <v>403</v>
      </c>
      <c r="C392" s="350"/>
      <c r="D392" s="327"/>
      <c r="E392" s="351" t="s">
        <v>415</v>
      </c>
      <c r="F392" s="352">
        <v>10</v>
      </c>
      <c r="G392" s="353">
        <v>0</v>
      </c>
      <c r="H392" s="354">
        <f>F392*(1+G392)</f>
        <v>10</v>
      </c>
      <c r="I392" s="355" t="s">
        <v>21</v>
      </c>
      <c r="J392" s="398">
        <v>53.33</v>
      </c>
      <c r="K392" s="413">
        <v>24.95</v>
      </c>
      <c r="L392" s="248">
        <v>0</v>
      </c>
      <c r="M392" s="115">
        <f>+H392*J392</f>
        <v>533.29999999999995</v>
      </c>
      <c r="N392" s="116">
        <f>K392*H392</f>
        <v>249.5</v>
      </c>
      <c r="O392" s="116">
        <f>L392*H392</f>
        <v>0</v>
      </c>
      <c r="P392" s="188">
        <f>+J392+K392+L392</f>
        <v>78.28</v>
      </c>
      <c r="Q392" s="117">
        <f>+H392*P392</f>
        <v>782.8</v>
      </c>
      <c r="R392" s="357"/>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row>
    <row r="393" spans="1:73" s="49" customFormat="1" ht="16.3" thickBot="1" x14ac:dyDescent="0.5">
      <c r="A393" s="60"/>
      <c r="B393" s="349"/>
      <c r="C393" s="350"/>
      <c r="D393" s="327"/>
      <c r="E393" s="351"/>
      <c r="F393" s="369"/>
      <c r="G393" s="369"/>
      <c r="H393" s="369"/>
      <c r="I393" s="369"/>
      <c r="J393" s="407"/>
      <c r="K393" s="369"/>
      <c r="L393" s="248"/>
      <c r="M393" s="115"/>
      <c r="N393" s="116"/>
      <c r="O393" s="116"/>
      <c r="P393" s="188"/>
      <c r="Q393" s="117"/>
      <c r="R393" s="357"/>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row>
    <row r="394" spans="1:73" ht="16.3" thickBot="1" x14ac:dyDescent="0.4">
      <c r="A394" s="60"/>
      <c r="B394" s="370"/>
      <c r="C394" s="360"/>
      <c r="D394" s="361"/>
      <c r="E394" s="362" t="s">
        <v>416</v>
      </c>
      <c r="F394" s="363"/>
      <c r="G394" s="364"/>
      <c r="H394" s="371"/>
      <c r="I394" s="372"/>
      <c r="J394" s="406"/>
      <c r="K394" s="367"/>
      <c r="L394" s="248"/>
      <c r="M394" s="115"/>
      <c r="N394" s="116"/>
      <c r="O394" s="116"/>
      <c r="P394" s="188"/>
      <c r="Q394" s="117"/>
      <c r="R394" s="368"/>
    </row>
    <row r="395" spans="1:73" ht="63.45" x14ac:dyDescent="0.35">
      <c r="A395" s="60">
        <f>IF(F395&lt;&gt;"",1+MAX($A$6:A394),"")</f>
        <v>177</v>
      </c>
      <c r="B395" s="349" t="s">
        <v>403</v>
      </c>
      <c r="C395" s="33"/>
      <c r="D395" s="374"/>
      <c r="E395" s="375" t="s">
        <v>417</v>
      </c>
      <c r="F395" s="376">
        <v>1</v>
      </c>
      <c r="G395" s="377">
        <v>0</v>
      </c>
      <c r="H395" s="378">
        <f>F395*(1+G395)</f>
        <v>1</v>
      </c>
      <c r="I395" s="40" t="s">
        <v>18</v>
      </c>
      <c r="J395" s="398">
        <v>3173.17</v>
      </c>
      <c r="K395" s="413">
        <v>1915.8000000000002</v>
      </c>
      <c r="L395" s="248">
        <v>0</v>
      </c>
      <c r="M395" s="115">
        <f>+H395*J395</f>
        <v>3173.17</v>
      </c>
      <c r="N395" s="116">
        <f>K395*H395</f>
        <v>1915.8000000000002</v>
      </c>
      <c r="O395" s="116">
        <f>L395*H395</f>
        <v>0</v>
      </c>
      <c r="P395" s="188">
        <f>+J395+K395+L395</f>
        <v>5088.97</v>
      </c>
      <c r="Q395" s="117">
        <f>+H395*P395</f>
        <v>5088.97</v>
      </c>
      <c r="R395" s="380"/>
      <c r="S395" s="381"/>
      <c r="T395" s="14"/>
      <c r="U395" s="14"/>
      <c r="V395" s="14"/>
      <c r="W395" s="14"/>
      <c r="X395" s="14"/>
      <c r="Y395" s="14"/>
      <c r="Z395" s="14"/>
      <c r="AA395" s="14"/>
      <c r="AB395" s="14"/>
      <c r="AC395" s="14"/>
      <c r="AD395" s="14"/>
      <c r="AE395" s="14"/>
      <c r="AF395" s="14"/>
      <c r="AG395" s="14"/>
      <c r="AH395" s="14"/>
      <c r="AI395" s="14"/>
      <c r="AJ395" s="14"/>
      <c r="AK395" s="14"/>
      <c r="AL395" s="14"/>
      <c r="AM395" s="14"/>
    </row>
    <row r="396" spans="1:73" ht="16.3" thickBot="1" x14ac:dyDescent="0.4">
      <c r="A396" s="60"/>
      <c r="B396" s="11"/>
      <c r="C396" s="12"/>
      <c r="D396" s="67"/>
      <c r="E396" s="84"/>
      <c r="F396" s="221"/>
      <c r="G396" s="222"/>
      <c r="H396" s="223"/>
      <c r="I396" s="224"/>
      <c r="J396" s="249"/>
      <c r="K396" s="249"/>
      <c r="L396" s="249"/>
      <c r="M396" s="250"/>
      <c r="N396" s="227"/>
      <c r="O396" s="227"/>
      <c r="P396" s="228"/>
      <c r="Q396" s="229"/>
      <c r="R396" s="251"/>
      <c r="S396" s="77"/>
      <c r="T396" s="77"/>
    </row>
    <row r="397" spans="1:73" ht="16.3" thickBot="1" x14ac:dyDescent="0.4">
      <c r="A397" s="60"/>
      <c r="B397" s="40"/>
      <c r="C397" s="12"/>
      <c r="D397" s="61"/>
      <c r="E397" s="38" t="s">
        <v>418</v>
      </c>
      <c r="F397" s="111"/>
      <c r="G397" s="118"/>
      <c r="H397" s="119"/>
      <c r="I397" s="114"/>
      <c r="J397" s="252"/>
      <c r="K397" s="252"/>
      <c r="L397" s="252"/>
      <c r="M397" s="231">
        <f>SUM(M375:M396)</f>
        <v>11456.490000000002</v>
      </c>
      <c r="N397" s="231">
        <f>SUM(N375:N396)</f>
        <v>5565.114340000001</v>
      </c>
      <c r="O397" s="231">
        <f>SUM(O375:O396)</f>
        <v>0</v>
      </c>
      <c r="P397" s="232"/>
      <c r="Q397" s="233"/>
      <c r="R397" s="234">
        <f>SUM(Q375:Q396)</f>
        <v>17021.604340000002</v>
      </c>
      <c r="S397" s="77"/>
      <c r="T397" s="77"/>
    </row>
    <row r="398" spans="1:73" ht="16.3" thickBot="1" x14ac:dyDescent="0.4">
      <c r="A398" s="60"/>
      <c r="B398" s="40"/>
      <c r="C398" s="12"/>
      <c r="D398" s="70"/>
      <c r="E398" s="71"/>
      <c r="F398" s="253"/>
      <c r="G398" s="112"/>
      <c r="H398" s="113"/>
      <c r="I398" s="254"/>
      <c r="J398" s="255"/>
      <c r="K398" s="255"/>
      <c r="L398" s="255"/>
      <c r="M398" s="256"/>
      <c r="N398" s="257"/>
      <c r="O398" s="257"/>
      <c r="P398" s="110"/>
      <c r="Q398" s="258"/>
      <c r="R398" s="189"/>
      <c r="S398" s="77"/>
      <c r="T398" s="48"/>
      <c r="U398" s="48"/>
    </row>
    <row r="399" spans="1:73" s="59" customFormat="1" ht="18.899999999999999" thickBot="1" x14ac:dyDescent="0.4">
      <c r="A399" s="60"/>
      <c r="B399" s="72"/>
      <c r="C399" s="73"/>
      <c r="D399" s="74" t="s">
        <v>419</v>
      </c>
      <c r="E399" s="75" t="s">
        <v>420</v>
      </c>
      <c r="F399" s="213"/>
      <c r="G399" s="214"/>
      <c r="H399" s="214"/>
      <c r="I399" s="214"/>
      <c r="J399" s="215"/>
      <c r="K399" s="215"/>
      <c r="L399" s="215"/>
      <c r="M399" s="216"/>
      <c r="N399" s="217"/>
      <c r="O399" s="217"/>
      <c r="P399" s="215"/>
      <c r="Q399" s="218"/>
      <c r="R399" s="189"/>
    </row>
    <row r="400" spans="1:73" s="49" customFormat="1" ht="31.75" x14ac:dyDescent="0.35">
      <c r="A400" s="60"/>
      <c r="B400" s="349"/>
      <c r="C400" s="350" t="s">
        <v>421</v>
      </c>
      <c r="D400" s="327"/>
      <c r="E400" s="351" t="s">
        <v>422</v>
      </c>
      <c r="F400" s="352"/>
      <c r="G400" s="353"/>
      <c r="H400" s="354"/>
      <c r="I400" s="354"/>
      <c r="J400" s="405"/>
      <c r="K400" s="354"/>
      <c r="L400" s="248"/>
      <c r="M400" s="115"/>
      <c r="N400" s="116"/>
      <c r="O400" s="116"/>
      <c r="P400" s="188"/>
      <c r="Q400" s="117"/>
      <c r="R400" s="357"/>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row>
    <row r="401" spans="1:73" s="49" customFormat="1" ht="32.25" customHeight="1" x14ac:dyDescent="0.35">
      <c r="A401" s="60"/>
      <c r="B401" s="349"/>
      <c r="C401" s="350" t="s">
        <v>421</v>
      </c>
      <c r="D401" s="327"/>
      <c r="E401" s="359" t="s">
        <v>423</v>
      </c>
      <c r="F401" s="352"/>
      <c r="G401" s="353"/>
      <c r="H401" s="354"/>
      <c r="I401" s="354"/>
      <c r="J401" s="405"/>
      <c r="K401" s="354"/>
      <c r="L401" s="248"/>
      <c r="M401" s="115"/>
      <c r="N401" s="116"/>
      <c r="O401" s="116"/>
      <c r="P401" s="188"/>
      <c r="Q401" s="117"/>
      <c r="R401" s="357"/>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row>
    <row r="402" spans="1:73" s="49" customFormat="1" ht="16.3" thickBot="1" x14ac:dyDescent="0.5">
      <c r="A402" s="60"/>
      <c r="B402" s="349"/>
      <c r="C402" s="350"/>
      <c r="D402" s="327"/>
      <c r="E402" s="351"/>
      <c r="F402" s="369"/>
      <c r="G402" s="369"/>
      <c r="H402" s="369"/>
      <c r="I402" s="369"/>
      <c r="J402" s="407"/>
      <c r="K402" s="369"/>
      <c r="L402" s="248"/>
      <c r="M402" s="115"/>
      <c r="N402" s="116"/>
      <c r="O402" s="116"/>
      <c r="P402" s="188"/>
      <c r="Q402" s="117"/>
      <c r="R402" s="357"/>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row>
    <row r="403" spans="1:73" ht="16.3" thickBot="1" x14ac:dyDescent="0.4">
      <c r="A403" s="60"/>
      <c r="B403" s="349"/>
      <c r="C403" s="360"/>
      <c r="D403" s="361"/>
      <c r="E403" s="362" t="s">
        <v>424</v>
      </c>
      <c r="F403" s="363"/>
      <c r="G403" s="364"/>
      <c r="H403" s="365"/>
      <c r="I403" s="366"/>
      <c r="J403" s="406"/>
      <c r="K403" s="367"/>
      <c r="L403" s="248"/>
      <c r="M403" s="115"/>
      <c r="N403" s="116"/>
      <c r="O403" s="116"/>
      <c r="P403" s="188"/>
      <c r="Q403" s="117"/>
      <c r="R403" s="368"/>
    </row>
    <row r="404" spans="1:73" ht="16.3" thickBot="1" x14ac:dyDescent="0.4">
      <c r="A404" s="60"/>
      <c r="B404" s="370"/>
      <c r="C404" s="360"/>
      <c r="D404" s="361"/>
      <c r="E404" s="362" t="s">
        <v>425</v>
      </c>
      <c r="F404" s="363"/>
      <c r="G404" s="364"/>
      <c r="H404" s="371"/>
      <c r="I404" s="372"/>
      <c r="J404" s="406"/>
      <c r="K404" s="367"/>
      <c r="L404" s="248"/>
      <c r="M404" s="115"/>
      <c r="N404" s="116"/>
      <c r="O404" s="116"/>
      <c r="P404" s="188"/>
      <c r="Q404" s="117"/>
      <c r="R404" s="368"/>
    </row>
    <row r="405" spans="1:73" s="49" customFormat="1" x14ac:dyDescent="0.35">
      <c r="A405" s="60">
        <f>IF(F405&lt;&gt;"",1+MAX($A$6:A404),"")</f>
        <v>178</v>
      </c>
      <c r="B405" s="349" t="s">
        <v>426</v>
      </c>
      <c r="C405" s="350"/>
      <c r="D405" s="327"/>
      <c r="E405" s="351" t="s">
        <v>427</v>
      </c>
      <c r="F405" s="352">
        <v>21</v>
      </c>
      <c r="G405" s="353">
        <v>0.1</v>
      </c>
      <c r="H405" s="354">
        <f>F405*(1+G405)</f>
        <v>23.1</v>
      </c>
      <c r="I405" s="355" t="s">
        <v>13</v>
      </c>
      <c r="J405" s="398">
        <v>12.33</v>
      </c>
      <c r="K405" s="413">
        <v>3.46</v>
      </c>
      <c r="L405" s="248">
        <v>0</v>
      </c>
      <c r="M405" s="115">
        <f>+H405*J405</f>
        <v>284.82300000000004</v>
      </c>
      <c r="N405" s="116">
        <f>K405*H405</f>
        <v>79.926000000000002</v>
      </c>
      <c r="O405" s="116">
        <f>L405*H405</f>
        <v>0</v>
      </c>
      <c r="P405" s="188">
        <f>+J405+K405+L405</f>
        <v>15.79</v>
      </c>
      <c r="Q405" s="117">
        <f>+H405*P405</f>
        <v>364.74900000000002</v>
      </c>
      <c r="R405" s="357"/>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row>
    <row r="406" spans="1:73" s="49" customFormat="1" x14ac:dyDescent="0.35">
      <c r="A406" s="60">
        <f>IF(F406&lt;&gt;"",1+MAX($A$6:A405),"")</f>
        <v>179</v>
      </c>
      <c r="B406" s="349" t="s">
        <v>426</v>
      </c>
      <c r="C406" s="350"/>
      <c r="D406" s="327"/>
      <c r="E406" s="351" t="s">
        <v>428</v>
      </c>
      <c r="F406" s="352">
        <v>26</v>
      </c>
      <c r="G406" s="353">
        <v>0.1</v>
      </c>
      <c r="H406" s="354">
        <f>F406*(1+G406)</f>
        <v>28.6</v>
      </c>
      <c r="I406" s="355" t="s">
        <v>13</v>
      </c>
      <c r="J406" s="398">
        <v>13.04</v>
      </c>
      <c r="K406" s="413">
        <v>6.02</v>
      </c>
      <c r="L406" s="248">
        <v>0</v>
      </c>
      <c r="M406" s="115">
        <f>+H406*J406</f>
        <v>372.94400000000002</v>
      </c>
      <c r="N406" s="116">
        <f>K406*H406</f>
        <v>172.172</v>
      </c>
      <c r="O406" s="116">
        <f>L406*H406</f>
        <v>0</v>
      </c>
      <c r="P406" s="188">
        <f>+J406+K406+L406</f>
        <v>19.059999999999999</v>
      </c>
      <c r="Q406" s="117">
        <f>+H406*P406</f>
        <v>545.11599999999999</v>
      </c>
      <c r="R406" s="357"/>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row>
    <row r="407" spans="1:73" s="49" customFormat="1" x14ac:dyDescent="0.35">
      <c r="A407" s="60">
        <f>IF(F407&lt;&gt;"",1+MAX($A$6:A406),"")</f>
        <v>180</v>
      </c>
      <c r="B407" s="349" t="s">
        <v>426</v>
      </c>
      <c r="C407" s="350"/>
      <c r="D407" s="327"/>
      <c r="E407" s="351" t="s">
        <v>429</v>
      </c>
      <c r="F407" s="352">
        <v>8</v>
      </c>
      <c r="G407" s="353">
        <v>0.1</v>
      </c>
      <c r="H407" s="354">
        <f>F407*(1+G407)</f>
        <v>8.8000000000000007</v>
      </c>
      <c r="I407" s="355" t="s">
        <v>13</v>
      </c>
      <c r="J407" s="398">
        <v>17.190000000000001</v>
      </c>
      <c r="K407" s="413">
        <v>10</v>
      </c>
      <c r="L407" s="248">
        <v>0</v>
      </c>
      <c r="M407" s="115">
        <f>+H407*J407</f>
        <v>151.27200000000002</v>
      </c>
      <c r="N407" s="116">
        <f>K407*H407</f>
        <v>88</v>
      </c>
      <c r="O407" s="116">
        <f>L407*H407</f>
        <v>0</v>
      </c>
      <c r="P407" s="188">
        <f>+J407+K407+L407</f>
        <v>27.19</v>
      </c>
      <c r="Q407" s="117">
        <f>+H407*P407</f>
        <v>239.27200000000002</v>
      </c>
      <c r="R407" s="357"/>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row>
    <row r="408" spans="1:73" s="49" customFormat="1" x14ac:dyDescent="0.35">
      <c r="A408" s="60">
        <f>IF(F408&lt;&gt;"",1+MAX($A$6:A407),"")</f>
        <v>181</v>
      </c>
      <c r="B408" s="349" t="s">
        <v>426</v>
      </c>
      <c r="C408" s="350"/>
      <c r="D408" s="327"/>
      <c r="E408" s="351" t="s">
        <v>430</v>
      </c>
      <c r="F408" s="352">
        <v>2</v>
      </c>
      <c r="G408" s="353">
        <v>0.1</v>
      </c>
      <c r="H408" s="354">
        <f>F408*(1+G408)</f>
        <v>2.2000000000000002</v>
      </c>
      <c r="I408" s="355" t="s">
        <v>13</v>
      </c>
      <c r="J408" s="398">
        <v>19.200000000000003</v>
      </c>
      <c r="K408" s="413">
        <v>12.65</v>
      </c>
      <c r="L408" s="248">
        <v>0</v>
      </c>
      <c r="M408" s="115">
        <f>+H408*J408</f>
        <v>42.240000000000009</v>
      </c>
      <c r="N408" s="116">
        <f>K408*H408</f>
        <v>27.830000000000002</v>
      </c>
      <c r="O408" s="116">
        <f>L408*H408</f>
        <v>0</v>
      </c>
      <c r="P408" s="188">
        <f>+J408+K408+L408</f>
        <v>31.85</v>
      </c>
      <c r="Q408" s="117">
        <f>+H408*P408</f>
        <v>70.070000000000007</v>
      </c>
      <c r="R408" s="357"/>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row>
    <row r="409" spans="1:73" s="49" customFormat="1" x14ac:dyDescent="0.45">
      <c r="A409" s="60"/>
      <c r="B409" s="349"/>
      <c r="C409" s="350"/>
      <c r="D409" s="327"/>
      <c r="E409" s="351"/>
      <c r="F409" s="369"/>
      <c r="G409" s="369"/>
      <c r="H409" s="369"/>
      <c r="I409" s="369"/>
      <c r="J409" s="407"/>
      <c r="K409" s="369"/>
      <c r="L409" s="248"/>
      <c r="M409" s="115"/>
      <c r="N409" s="116"/>
      <c r="O409" s="116"/>
      <c r="P409" s="188"/>
      <c r="Q409" s="117"/>
      <c r="R409" s="357"/>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row>
    <row r="410" spans="1:73" s="49" customFormat="1" x14ac:dyDescent="0.35">
      <c r="A410" s="60">
        <f>IF(F410&lt;&gt;"",1+MAX($A$6:A409),"")</f>
        <v>182</v>
      </c>
      <c r="B410" s="349" t="s">
        <v>426</v>
      </c>
      <c r="C410" s="350"/>
      <c r="D410" s="327"/>
      <c r="E410" s="351" t="s">
        <v>431</v>
      </c>
      <c r="F410" s="352">
        <v>6</v>
      </c>
      <c r="G410" s="353">
        <v>0.1</v>
      </c>
      <c r="H410" s="354">
        <f>F410*(1+G410)</f>
        <v>6.6000000000000005</v>
      </c>
      <c r="I410" s="355" t="s">
        <v>13</v>
      </c>
      <c r="J410" s="398">
        <v>12.33</v>
      </c>
      <c r="K410" s="413">
        <v>3.46</v>
      </c>
      <c r="L410" s="248">
        <v>0</v>
      </c>
      <c r="M410" s="115">
        <f>+H410*J410</f>
        <v>81.378</v>
      </c>
      <c r="N410" s="116">
        <f>K410*H410</f>
        <v>22.836000000000002</v>
      </c>
      <c r="O410" s="116">
        <f>L410*H410</f>
        <v>0</v>
      </c>
      <c r="P410" s="188">
        <f>+J410+K410+L410</f>
        <v>15.79</v>
      </c>
      <c r="Q410" s="117">
        <f>+H410*P410</f>
        <v>104.214</v>
      </c>
      <c r="R410" s="357"/>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row>
    <row r="411" spans="1:73" s="49" customFormat="1" x14ac:dyDescent="0.35">
      <c r="A411" s="60">
        <f>IF(F411&lt;&gt;"",1+MAX($A$6:A410),"")</f>
        <v>183</v>
      </c>
      <c r="B411" s="349" t="s">
        <v>426</v>
      </c>
      <c r="C411" s="350"/>
      <c r="D411" s="327"/>
      <c r="E411" s="351" t="s">
        <v>432</v>
      </c>
      <c r="F411" s="352">
        <v>30</v>
      </c>
      <c r="G411" s="353">
        <v>0.1</v>
      </c>
      <c r="H411" s="354">
        <f>F411*(1+G411)</f>
        <v>33</v>
      </c>
      <c r="I411" s="355" t="s">
        <v>13</v>
      </c>
      <c r="J411" s="398">
        <v>13.04</v>
      </c>
      <c r="K411" s="413">
        <v>6.02</v>
      </c>
      <c r="L411" s="248">
        <v>0</v>
      </c>
      <c r="M411" s="115">
        <f>+H411*J411</f>
        <v>430.32</v>
      </c>
      <c r="N411" s="116">
        <f>K411*H411</f>
        <v>198.66</v>
      </c>
      <c r="O411" s="116">
        <f>L411*H411</f>
        <v>0</v>
      </c>
      <c r="P411" s="188">
        <f>+J411+K411+L411</f>
        <v>19.059999999999999</v>
      </c>
      <c r="Q411" s="117">
        <f>+H411*P411</f>
        <v>628.9799999999999</v>
      </c>
      <c r="R411" s="357"/>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row>
    <row r="412" spans="1:73" s="49" customFormat="1" ht="16.3" thickBot="1" x14ac:dyDescent="0.5">
      <c r="A412" s="60"/>
      <c r="B412" s="349"/>
      <c r="C412" s="350"/>
      <c r="D412" s="327"/>
      <c r="E412" s="351"/>
      <c r="F412" s="369"/>
      <c r="G412" s="369"/>
      <c r="H412" s="369"/>
      <c r="I412" s="369"/>
      <c r="J412" s="407"/>
      <c r="K412" s="369"/>
      <c r="L412" s="248"/>
      <c r="M412" s="115"/>
      <c r="N412" s="116"/>
      <c r="O412" s="116"/>
      <c r="P412" s="188"/>
      <c r="Q412" s="117"/>
      <c r="R412" s="357"/>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row>
    <row r="413" spans="1:73" ht="16.3" thickBot="1" x14ac:dyDescent="0.4">
      <c r="A413" s="60"/>
      <c r="B413" s="370"/>
      <c r="C413" s="360"/>
      <c r="D413" s="361"/>
      <c r="E413" s="362" t="s">
        <v>433</v>
      </c>
      <c r="F413" s="363"/>
      <c r="G413" s="364"/>
      <c r="H413" s="371"/>
      <c r="I413" s="372"/>
      <c r="J413" s="406"/>
      <c r="K413" s="367"/>
      <c r="L413" s="248"/>
      <c r="M413" s="115"/>
      <c r="N413" s="116"/>
      <c r="O413" s="116"/>
      <c r="P413" s="188"/>
      <c r="Q413" s="117"/>
      <c r="R413" s="368"/>
    </row>
    <row r="414" spans="1:73" s="49" customFormat="1" x14ac:dyDescent="0.35">
      <c r="A414" s="60">
        <f>IF(F414&lt;&gt;"",1+MAX($A$6:A413),"")</f>
        <v>184</v>
      </c>
      <c r="B414" s="349" t="s">
        <v>426</v>
      </c>
      <c r="C414" s="350"/>
      <c r="D414" s="327"/>
      <c r="E414" s="351" t="s">
        <v>428</v>
      </c>
      <c r="F414" s="352">
        <v>10</v>
      </c>
      <c r="G414" s="353">
        <v>0.1</v>
      </c>
      <c r="H414" s="354">
        <f>F414*(1+G414)</f>
        <v>11</v>
      </c>
      <c r="I414" s="355" t="s">
        <v>13</v>
      </c>
      <c r="J414" s="398">
        <v>13.04</v>
      </c>
      <c r="K414" s="413">
        <v>6.02</v>
      </c>
      <c r="L414" s="248">
        <v>0</v>
      </c>
      <c r="M414" s="115">
        <f>+H414*J414</f>
        <v>143.44</v>
      </c>
      <c r="N414" s="116">
        <f>K414*H414</f>
        <v>66.22</v>
      </c>
      <c r="O414" s="116">
        <f>L414*H414</f>
        <v>0</v>
      </c>
      <c r="P414" s="188">
        <f>+J414+K414+L414</f>
        <v>19.059999999999999</v>
      </c>
      <c r="Q414" s="117">
        <f>+H414*P414</f>
        <v>209.66</v>
      </c>
      <c r="R414" s="357"/>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row>
    <row r="415" spans="1:73" s="49" customFormat="1" x14ac:dyDescent="0.45">
      <c r="A415" s="60"/>
      <c r="B415" s="349"/>
      <c r="C415" s="350"/>
      <c r="D415" s="327"/>
      <c r="E415" s="351"/>
      <c r="F415" s="369"/>
      <c r="G415" s="369"/>
      <c r="H415" s="369"/>
      <c r="I415" s="369"/>
      <c r="J415" s="407"/>
      <c r="K415" s="369"/>
      <c r="L415" s="248"/>
      <c r="M415" s="115"/>
      <c r="N415" s="116"/>
      <c r="O415" s="116"/>
      <c r="P415" s="188"/>
      <c r="Q415" s="117"/>
      <c r="R415" s="357"/>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row>
    <row r="416" spans="1:73" s="49" customFormat="1" x14ac:dyDescent="0.35">
      <c r="A416" s="60">
        <f>IF(F416&lt;&gt;"",1+MAX($A$6:A415),"")</f>
        <v>185</v>
      </c>
      <c r="B416" s="349" t="s">
        <v>426</v>
      </c>
      <c r="C416" s="350"/>
      <c r="D416" s="327"/>
      <c r="E416" s="351" t="s">
        <v>432</v>
      </c>
      <c r="F416" s="352">
        <v>10</v>
      </c>
      <c r="G416" s="353">
        <v>0.1</v>
      </c>
      <c r="H416" s="354">
        <f>F416*(1+G416)</f>
        <v>11</v>
      </c>
      <c r="I416" s="355" t="s">
        <v>13</v>
      </c>
      <c r="J416" s="398">
        <v>13.04</v>
      </c>
      <c r="K416" s="413">
        <v>6.02</v>
      </c>
      <c r="L416" s="248">
        <v>0</v>
      </c>
      <c r="M416" s="115">
        <f>+H416*J416</f>
        <v>143.44</v>
      </c>
      <c r="N416" s="116">
        <f>K416*H416</f>
        <v>66.22</v>
      </c>
      <c r="O416" s="116">
        <f>L416*H416</f>
        <v>0</v>
      </c>
      <c r="P416" s="188">
        <f>+J416+K416+L416</f>
        <v>19.059999999999999</v>
      </c>
      <c r="Q416" s="117">
        <f>+H416*P416</f>
        <v>209.66</v>
      </c>
      <c r="R416" s="357"/>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row>
    <row r="417" spans="1:73" s="49" customFormat="1" ht="16.3" thickBot="1" x14ac:dyDescent="0.5">
      <c r="A417" s="60"/>
      <c r="B417" s="349"/>
      <c r="C417" s="350"/>
      <c r="D417" s="327"/>
      <c r="E417" s="351"/>
      <c r="F417" s="369"/>
      <c r="G417" s="369"/>
      <c r="H417" s="369"/>
      <c r="I417" s="369"/>
      <c r="J417" s="407"/>
      <c r="K417" s="369"/>
      <c r="L417" s="248"/>
      <c r="M417" s="115"/>
      <c r="N417" s="116"/>
      <c r="O417" s="116"/>
      <c r="P417" s="188"/>
      <c r="Q417" s="117"/>
      <c r="R417" s="357"/>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row>
    <row r="418" spans="1:73" ht="16.3" thickBot="1" x14ac:dyDescent="0.4">
      <c r="A418" s="60"/>
      <c r="B418" s="370"/>
      <c r="C418" s="360"/>
      <c r="D418" s="361"/>
      <c r="E418" s="362" t="s">
        <v>434</v>
      </c>
      <c r="F418" s="363"/>
      <c r="G418" s="364"/>
      <c r="H418" s="371"/>
      <c r="I418" s="372"/>
      <c r="J418" s="406"/>
      <c r="K418" s="367"/>
      <c r="L418" s="248"/>
      <c r="M418" s="115"/>
      <c r="N418" s="116"/>
      <c r="O418" s="116"/>
      <c r="P418" s="188"/>
      <c r="Q418" s="117"/>
      <c r="R418" s="368"/>
    </row>
    <row r="419" spans="1:73" s="49" customFormat="1" x14ac:dyDescent="0.35">
      <c r="A419" s="60">
        <f>IF(F419&lt;&gt;"",1+MAX($A$6:A418),"")</f>
        <v>186</v>
      </c>
      <c r="B419" s="349" t="s">
        <v>426</v>
      </c>
      <c r="C419" s="373"/>
      <c r="D419" s="327"/>
      <c r="E419" s="351" t="s">
        <v>435</v>
      </c>
      <c r="F419" s="352">
        <v>2</v>
      </c>
      <c r="G419" s="353">
        <v>0</v>
      </c>
      <c r="H419" s="354">
        <f t="shared" ref="H419:H423" si="69">F419*(1+G419)</f>
        <v>2</v>
      </c>
      <c r="I419" s="355" t="s">
        <v>21</v>
      </c>
      <c r="J419" s="398">
        <v>340.78</v>
      </c>
      <c r="K419" s="413">
        <v>367.69</v>
      </c>
      <c r="L419" s="248">
        <v>0</v>
      </c>
      <c r="M419" s="115">
        <f>+H419*J419</f>
        <v>681.56</v>
      </c>
      <c r="N419" s="116">
        <f>K419*H419</f>
        <v>735.38</v>
      </c>
      <c r="O419" s="116">
        <f>L419*H419</f>
        <v>0</v>
      </c>
      <c r="P419" s="188">
        <f>+J419+K419+L419</f>
        <v>708.47</v>
      </c>
      <c r="Q419" s="117">
        <f>+H419*P419</f>
        <v>1416.94</v>
      </c>
      <c r="R419" s="357"/>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row>
    <row r="420" spans="1:73" s="49" customFormat="1" x14ac:dyDescent="0.35">
      <c r="A420" s="60">
        <f>IF(F420&lt;&gt;"",1+MAX($A$6:A419),"")</f>
        <v>187</v>
      </c>
      <c r="B420" s="349" t="s">
        <v>426</v>
      </c>
      <c r="C420" s="350"/>
      <c r="D420" s="327"/>
      <c r="E420" s="351" t="s">
        <v>436</v>
      </c>
      <c r="F420" s="352">
        <v>2</v>
      </c>
      <c r="G420" s="353">
        <v>0</v>
      </c>
      <c r="H420" s="354">
        <f t="shared" si="69"/>
        <v>2</v>
      </c>
      <c r="I420" s="355" t="s">
        <v>21</v>
      </c>
      <c r="J420" s="398">
        <v>132.12</v>
      </c>
      <c r="K420" s="413">
        <v>108.9</v>
      </c>
      <c r="L420" s="248">
        <v>0</v>
      </c>
      <c r="M420" s="115">
        <f>+H420*J420</f>
        <v>264.24</v>
      </c>
      <c r="N420" s="116">
        <f>K420*H420</f>
        <v>217.8</v>
      </c>
      <c r="O420" s="116">
        <f>L420*H420</f>
        <v>0</v>
      </c>
      <c r="P420" s="188">
        <f>+J420+K420+L420</f>
        <v>241.02</v>
      </c>
      <c r="Q420" s="117">
        <f>+H420*P420</f>
        <v>482.04</v>
      </c>
      <c r="R420" s="357"/>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row>
    <row r="421" spans="1:73" s="49" customFormat="1" x14ac:dyDescent="0.35">
      <c r="A421" s="60">
        <f>IF(F421&lt;&gt;"",1+MAX($A$6:A420),"")</f>
        <v>188</v>
      </c>
      <c r="B421" s="349" t="s">
        <v>426</v>
      </c>
      <c r="C421" s="373"/>
      <c r="D421" s="327"/>
      <c r="E421" s="351" t="s">
        <v>437</v>
      </c>
      <c r="F421" s="352">
        <v>1</v>
      </c>
      <c r="G421" s="353">
        <v>0</v>
      </c>
      <c r="H421" s="354">
        <f t="shared" si="69"/>
        <v>1</v>
      </c>
      <c r="I421" s="355" t="s">
        <v>21</v>
      </c>
      <c r="J421" s="398">
        <v>89.58</v>
      </c>
      <c r="K421" s="413">
        <v>59.98</v>
      </c>
      <c r="L421" s="248">
        <v>0</v>
      </c>
      <c r="M421" s="115">
        <f>+H421*J421</f>
        <v>89.58</v>
      </c>
      <c r="N421" s="116">
        <f>K421*H421</f>
        <v>59.98</v>
      </c>
      <c r="O421" s="116">
        <f>L421*H421</f>
        <v>0</v>
      </c>
      <c r="P421" s="188">
        <f>+J421+K421+L421</f>
        <v>149.56</v>
      </c>
      <c r="Q421" s="117">
        <f>+H421*P421</f>
        <v>149.56</v>
      </c>
      <c r="R421" s="357"/>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row>
    <row r="422" spans="1:73" s="49" customFormat="1" ht="31.75" x14ac:dyDescent="0.35">
      <c r="A422" s="60">
        <f>IF(F422&lt;&gt;"",1+MAX($A$6:A421),"")</f>
        <v>189</v>
      </c>
      <c r="B422" s="349" t="s">
        <v>426</v>
      </c>
      <c r="C422" s="358" t="s">
        <v>438</v>
      </c>
      <c r="D422" s="327"/>
      <c r="E422" s="351" t="s">
        <v>439</v>
      </c>
      <c r="F422" s="352">
        <v>1</v>
      </c>
      <c r="G422" s="353">
        <v>0</v>
      </c>
      <c r="H422" s="354">
        <f t="shared" si="69"/>
        <v>1</v>
      </c>
      <c r="I422" s="355" t="s">
        <v>21</v>
      </c>
      <c r="J422" s="398">
        <v>970.43999999999994</v>
      </c>
      <c r="K422" s="413">
        <v>1565.79</v>
      </c>
      <c r="L422" s="248">
        <v>0</v>
      </c>
      <c r="M422" s="115">
        <f>+H422*J422</f>
        <v>970.43999999999994</v>
      </c>
      <c r="N422" s="116">
        <f>K422*H422</f>
        <v>1565.79</v>
      </c>
      <c r="O422" s="116">
        <f>L422*H422</f>
        <v>0</v>
      </c>
      <c r="P422" s="188">
        <f>+J422+K422+L422</f>
        <v>2536.23</v>
      </c>
      <c r="Q422" s="117">
        <f>+H422*P422</f>
        <v>2536.23</v>
      </c>
      <c r="R422" s="357"/>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row>
    <row r="423" spans="1:73" s="49" customFormat="1" ht="31.75" x14ac:dyDescent="0.35">
      <c r="A423" s="60">
        <f>IF(F423&lt;&gt;"",1+MAX($A$6:A422),"")</f>
        <v>190</v>
      </c>
      <c r="B423" s="349" t="s">
        <v>426</v>
      </c>
      <c r="C423" s="358" t="s">
        <v>438</v>
      </c>
      <c r="D423" s="327"/>
      <c r="E423" s="351" t="s">
        <v>440</v>
      </c>
      <c r="F423" s="352">
        <v>1</v>
      </c>
      <c r="G423" s="353">
        <v>0</v>
      </c>
      <c r="H423" s="354">
        <f t="shared" si="69"/>
        <v>1</v>
      </c>
      <c r="I423" s="355" t="s">
        <v>21</v>
      </c>
      <c r="J423" s="398">
        <v>970.43999999999994</v>
      </c>
      <c r="K423" s="413">
        <v>1565.79</v>
      </c>
      <c r="L423" s="248">
        <v>0</v>
      </c>
      <c r="M423" s="115">
        <f>+H423*J423</f>
        <v>970.43999999999994</v>
      </c>
      <c r="N423" s="116">
        <f>K423*H423</f>
        <v>1565.79</v>
      </c>
      <c r="O423" s="116">
        <f>L423*H423</f>
        <v>0</v>
      </c>
      <c r="P423" s="188">
        <f>+J423+K423+L423</f>
        <v>2536.23</v>
      </c>
      <c r="Q423" s="117">
        <f>+H423*P423</f>
        <v>2536.23</v>
      </c>
      <c r="R423" s="357"/>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row>
    <row r="424" spans="1:73" s="49" customFormat="1" ht="16.3" thickBot="1" x14ac:dyDescent="0.5">
      <c r="A424" s="60"/>
      <c r="B424" s="349"/>
      <c r="C424" s="350"/>
      <c r="D424" s="327"/>
      <c r="E424" s="351"/>
      <c r="F424" s="369"/>
      <c r="G424" s="369"/>
      <c r="H424" s="369"/>
      <c r="I424" s="369"/>
      <c r="J424" s="407"/>
      <c r="K424" s="369"/>
      <c r="L424" s="248"/>
      <c r="M424" s="115"/>
      <c r="N424" s="116"/>
      <c r="O424" s="116"/>
      <c r="P424" s="188"/>
      <c r="Q424" s="117"/>
      <c r="R424" s="357"/>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row>
    <row r="425" spans="1:73" ht="16.3" thickBot="1" x14ac:dyDescent="0.4">
      <c r="A425" s="60"/>
      <c r="B425" s="370"/>
      <c r="C425" s="360"/>
      <c r="D425" s="361"/>
      <c r="E425" s="362" t="s">
        <v>441</v>
      </c>
      <c r="F425" s="363"/>
      <c r="G425" s="364"/>
      <c r="H425" s="371"/>
      <c r="I425" s="372"/>
      <c r="J425" s="406"/>
      <c r="K425" s="367"/>
      <c r="L425" s="248"/>
      <c r="M425" s="115"/>
      <c r="N425" s="116"/>
      <c r="O425" s="116"/>
      <c r="P425" s="188"/>
      <c r="Q425" s="117"/>
      <c r="R425" s="368"/>
    </row>
    <row r="426" spans="1:73" ht="16.3" thickBot="1" x14ac:dyDescent="0.4">
      <c r="A426" s="60"/>
      <c r="B426" s="370"/>
      <c r="C426" s="360"/>
      <c r="D426" s="361"/>
      <c r="E426" s="362" t="s">
        <v>425</v>
      </c>
      <c r="F426" s="363"/>
      <c r="G426" s="364"/>
      <c r="H426" s="371"/>
      <c r="I426" s="372"/>
      <c r="J426" s="406"/>
      <c r="K426" s="367"/>
      <c r="L426" s="248"/>
      <c r="M426" s="115"/>
      <c r="N426" s="116"/>
      <c r="O426" s="116"/>
      <c r="P426" s="188"/>
      <c r="Q426" s="117"/>
      <c r="R426" s="368"/>
    </row>
    <row r="427" spans="1:73" s="49" customFormat="1" x14ac:dyDescent="0.35">
      <c r="A427" s="60">
        <f>IF(F427&lt;&gt;"",1+MAX($A$6:A426),"")</f>
        <v>191</v>
      </c>
      <c r="B427" s="349" t="s">
        <v>426</v>
      </c>
      <c r="C427" s="350"/>
      <c r="D427" s="327"/>
      <c r="E427" s="351" t="s">
        <v>442</v>
      </c>
      <c r="F427" s="352">
        <v>3.137</v>
      </c>
      <c r="G427" s="353">
        <v>0.1</v>
      </c>
      <c r="H427" s="354">
        <f>F427*(1+G427)</f>
        <v>3.4507000000000003</v>
      </c>
      <c r="I427" s="355" t="s">
        <v>13</v>
      </c>
      <c r="J427" s="398">
        <v>13.75</v>
      </c>
      <c r="K427" s="413">
        <v>10.4925</v>
      </c>
      <c r="L427" s="248">
        <v>0</v>
      </c>
      <c r="M427" s="115">
        <f>+H427*J427</f>
        <v>47.447125000000007</v>
      </c>
      <c r="N427" s="116">
        <f>K427*H427</f>
        <v>36.206469750000004</v>
      </c>
      <c r="O427" s="116">
        <f>L427*H427</f>
        <v>0</v>
      </c>
      <c r="P427" s="188">
        <f>+J427+K427+L427</f>
        <v>24.2425</v>
      </c>
      <c r="Q427" s="117">
        <f>+H427*P427</f>
        <v>83.653594750000011</v>
      </c>
      <c r="R427" s="357"/>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row>
    <row r="428" spans="1:73" s="49" customFormat="1" x14ac:dyDescent="0.35">
      <c r="A428" s="60">
        <f>IF(F428&lt;&gt;"",1+MAX($A$6:A427),"")</f>
        <v>192</v>
      </c>
      <c r="B428" s="349" t="s">
        <v>426</v>
      </c>
      <c r="C428" s="350"/>
      <c r="D428" s="327"/>
      <c r="E428" s="351" t="s">
        <v>443</v>
      </c>
      <c r="F428" s="352">
        <v>16</v>
      </c>
      <c r="G428" s="353">
        <v>0.1</v>
      </c>
      <c r="H428" s="354">
        <f>F428*(1+G428)</f>
        <v>17.600000000000001</v>
      </c>
      <c r="I428" s="355" t="s">
        <v>13</v>
      </c>
      <c r="J428" s="398">
        <v>15.17</v>
      </c>
      <c r="K428" s="413">
        <v>13.99</v>
      </c>
      <c r="L428" s="248">
        <v>0</v>
      </c>
      <c r="M428" s="115">
        <f>+H428*J428</f>
        <v>266.99200000000002</v>
      </c>
      <c r="N428" s="116">
        <f>K428*H428</f>
        <v>246.22400000000002</v>
      </c>
      <c r="O428" s="116">
        <f>L428*H428</f>
        <v>0</v>
      </c>
      <c r="P428" s="188">
        <f>+J428+K428+L428</f>
        <v>29.16</v>
      </c>
      <c r="Q428" s="117">
        <f>+H428*P428</f>
        <v>513.21600000000001</v>
      </c>
      <c r="R428" s="357"/>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row>
    <row r="429" spans="1:73" s="49" customFormat="1" x14ac:dyDescent="0.35">
      <c r="A429" s="60">
        <f>IF(F429&lt;&gt;"",1+MAX($A$6:A428),"")</f>
        <v>193</v>
      </c>
      <c r="B429" s="349" t="s">
        <v>426</v>
      </c>
      <c r="C429" s="350"/>
      <c r="D429" s="327"/>
      <c r="E429" s="351" t="s">
        <v>444</v>
      </c>
      <c r="F429" s="352">
        <v>9</v>
      </c>
      <c r="G429" s="353">
        <v>0.1</v>
      </c>
      <c r="H429" s="354">
        <f>F429*(1+G429)</f>
        <v>9.9</v>
      </c>
      <c r="I429" s="355" t="s">
        <v>13</v>
      </c>
      <c r="J429" s="398">
        <v>18.73</v>
      </c>
      <c r="K429" s="413">
        <v>20.984999999999999</v>
      </c>
      <c r="L429" s="248">
        <v>0</v>
      </c>
      <c r="M429" s="115">
        <f>+H429*J429</f>
        <v>185.42700000000002</v>
      </c>
      <c r="N429" s="116">
        <f>K429*H429</f>
        <v>207.75149999999999</v>
      </c>
      <c r="O429" s="116">
        <f>L429*H429</f>
        <v>0</v>
      </c>
      <c r="P429" s="188">
        <f>+J429+K429+L429</f>
        <v>39.715000000000003</v>
      </c>
      <c r="Q429" s="117">
        <f>+H429*P429</f>
        <v>393.17850000000004</v>
      </c>
      <c r="R429" s="357"/>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row>
    <row r="430" spans="1:73" s="49" customFormat="1" x14ac:dyDescent="0.35">
      <c r="A430" s="60">
        <f>IF(F430&lt;&gt;"",1+MAX($A$6:A429),"")</f>
        <v>194</v>
      </c>
      <c r="B430" s="349" t="s">
        <v>426</v>
      </c>
      <c r="C430" s="350"/>
      <c r="D430" s="327"/>
      <c r="E430" s="351" t="s">
        <v>445</v>
      </c>
      <c r="F430" s="352">
        <v>2</v>
      </c>
      <c r="G430" s="353">
        <v>0.1</v>
      </c>
      <c r="H430" s="354">
        <f>F430*(1+G430)</f>
        <v>2.2000000000000002</v>
      </c>
      <c r="I430" s="355" t="s">
        <v>13</v>
      </c>
      <c r="J430" s="398">
        <v>13.75</v>
      </c>
      <c r="K430" s="413">
        <v>10.4925</v>
      </c>
      <c r="L430" s="248">
        <v>0</v>
      </c>
      <c r="M430" s="115">
        <f>+H430*J430</f>
        <v>30.250000000000004</v>
      </c>
      <c r="N430" s="116">
        <f>K430*H430</f>
        <v>23.083500000000001</v>
      </c>
      <c r="O430" s="116">
        <f>L430*H430</f>
        <v>0</v>
      </c>
      <c r="P430" s="188">
        <f>+J430+K430+L430</f>
        <v>24.2425</v>
      </c>
      <c r="Q430" s="117">
        <f>+H430*P430</f>
        <v>53.333500000000001</v>
      </c>
      <c r="R430" s="357"/>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row>
    <row r="431" spans="1:73" s="49" customFormat="1" x14ac:dyDescent="0.35">
      <c r="A431" s="60">
        <f>IF(F431&lt;&gt;"",1+MAX($A$6:A430),"")</f>
        <v>195</v>
      </c>
      <c r="B431" s="349" t="s">
        <v>426</v>
      </c>
      <c r="C431" s="350"/>
      <c r="D431" s="327"/>
      <c r="E431" s="351" t="s">
        <v>446</v>
      </c>
      <c r="F431" s="352">
        <v>23</v>
      </c>
      <c r="G431" s="353">
        <v>0.1</v>
      </c>
      <c r="H431" s="354">
        <f>F431*(1+G431)</f>
        <v>25.3</v>
      </c>
      <c r="I431" s="355" t="s">
        <v>13</v>
      </c>
      <c r="J431" s="398">
        <v>20.740000000000002</v>
      </c>
      <c r="K431" s="413">
        <v>27.98</v>
      </c>
      <c r="L431" s="248">
        <v>0</v>
      </c>
      <c r="M431" s="115">
        <f>+H431*J431</f>
        <v>524.72200000000009</v>
      </c>
      <c r="N431" s="116">
        <f>K431*H431</f>
        <v>707.89400000000001</v>
      </c>
      <c r="O431" s="116">
        <f>L431*H431</f>
        <v>0</v>
      </c>
      <c r="P431" s="188">
        <f>+J431+K431+L431</f>
        <v>48.72</v>
      </c>
      <c r="Q431" s="117">
        <f>+H431*P431</f>
        <v>1232.616</v>
      </c>
      <c r="R431" s="357"/>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row>
    <row r="432" spans="1:73" s="49" customFormat="1" x14ac:dyDescent="0.45">
      <c r="A432" s="60"/>
      <c r="B432" s="349"/>
      <c r="C432" s="350"/>
      <c r="D432" s="327"/>
      <c r="E432" s="351"/>
      <c r="F432" s="369"/>
      <c r="G432" s="369"/>
      <c r="H432" s="369"/>
      <c r="I432" s="369"/>
      <c r="J432" s="407"/>
      <c r="K432" s="369"/>
      <c r="L432" s="248"/>
      <c r="M432" s="115"/>
      <c r="N432" s="116"/>
      <c r="O432" s="116"/>
      <c r="P432" s="188"/>
      <c r="Q432" s="117"/>
      <c r="R432" s="357"/>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row>
    <row r="433" spans="1:73" s="49" customFormat="1" x14ac:dyDescent="0.35">
      <c r="A433" s="60">
        <f>IF(F433&lt;&gt;"",1+MAX($A$6:A432),"")</f>
        <v>196</v>
      </c>
      <c r="B433" s="349" t="s">
        <v>426</v>
      </c>
      <c r="C433" s="350"/>
      <c r="D433" s="327"/>
      <c r="E433" s="351" t="s">
        <v>447</v>
      </c>
      <c r="F433" s="352">
        <v>12.492000000000001</v>
      </c>
      <c r="G433" s="353">
        <v>0.1</v>
      </c>
      <c r="H433" s="354">
        <f>F433*(1+G433)</f>
        <v>13.741200000000003</v>
      </c>
      <c r="I433" s="355" t="s">
        <v>13</v>
      </c>
      <c r="J433" s="398">
        <v>13.75</v>
      </c>
      <c r="K433" s="413">
        <v>10.4925</v>
      </c>
      <c r="L433" s="248">
        <v>0</v>
      </c>
      <c r="M433" s="115">
        <f>+H433*J433</f>
        <v>188.94150000000005</v>
      </c>
      <c r="N433" s="116">
        <f>K433*H433</f>
        <v>144.17954100000003</v>
      </c>
      <c r="O433" s="116">
        <f>L433*H433</f>
        <v>0</v>
      </c>
      <c r="P433" s="188">
        <f>+J433+K433+L433</f>
        <v>24.2425</v>
      </c>
      <c r="Q433" s="117">
        <f>+H433*P433</f>
        <v>333.12104100000005</v>
      </c>
      <c r="R433" s="357"/>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row>
    <row r="434" spans="1:73" s="49" customFormat="1" x14ac:dyDescent="0.35">
      <c r="A434" s="60">
        <f>IF(F434&lt;&gt;"",1+MAX($A$6:A433),"")</f>
        <v>197</v>
      </c>
      <c r="B434" s="349" t="s">
        <v>426</v>
      </c>
      <c r="C434" s="350"/>
      <c r="D434" s="327"/>
      <c r="E434" s="351" t="s">
        <v>448</v>
      </c>
      <c r="F434" s="352">
        <v>10</v>
      </c>
      <c r="G434" s="353">
        <v>0.1</v>
      </c>
      <c r="H434" s="354">
        <f>F434*(1+G434)</f>
        <v>11</v>
      </c>
      <c r="I434" s="355" t="s">
        <v>13</v>
      </c>
      <c r="J434" s="398">
        <v>15.17</v>
      </c>
      <c r="K434" s="413">
        <v>13.99</v>
      </c>
      <c r="L434" s="248">
        <v>0</v>
      </c>
      <c r="M434" s="115">
        <f>+H434*J434</f>
        <v>166.87</v>
      </c>
      <c r="N434" s="116">
        <f>K434*H434</f>
        <v>153.89000000000001</v>
      </c>
      <c r="O434" s="116">
        <f>L434*H434</f>
        <v>0</v>
      </c>
      <c r="P434" s="188">
        <f>+J434+K434+L434</f>
        <v>29.16</v>
      </c>
      <c r="Q434" s="117">
        <f>+H434*P434</f>
        <v>320.76</v>
      </c>
      <c r="R434" s="357"/>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row>
    <row r="435" spans="1:73" s="49" customFormat="1" ht="16.3" thickBot="1" x14ac:dyDescent="0.5">
      <c r="A435" s="60"/>
      <c r="B435" s="349"/>
      <c r="C435" s="350"/>
      <c r="D435" s="327"/>
      <c r="E435" s="351"/>
      <c r="F435" s="369"/>
      <c r="G435" s="369"/>
      <c r="H435" s="369"/>
      <c r="I435" s="369"/>
      <c r="J435" s="407"/>
      <c r="K435" s="369"/>
      <c r="L435" s="248"/>
      <c r="M435" s="115"/>
      <c r="N435" s="116"/>
      <c r="O435" s="116"/>
      <c r="P435" s="188"/>
      <c r="Q435" s="117"/>
      <c r="R435" s="357"/>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row>
    <row r="436" spans="1:73" ht="16.3" thickBot="1" x14ac:dyDescent="0.4">
      <c r="A436" s="60"/>
      <c r="B436" s="370"/>
      <c r="C436" s="360"/>
      <c r="D436" s="361"/>
      <c r="E436" s="362" t="s">
        <v>433</v>
      </c>
      <c r="F436" s="363"/>
      <c r="G436" s="364"/>
      <c r="H436" s="371"/>
      <c r="I436" s="372"/>
      <c r="J436" s="406"/>
      <c r="K436" s="367"/>
      <c r="L436" s="248"/>
      <c r="M436" s="115"/>
      <c r="N436" s="116"/>
      <c r="O436" s="116"/>
      <c r="P436" s="188"/>
      <c r="Q436" s="117"/>
      <c r="R436" s="368"/>
    </row>
    <row r="437" spans="1:73" s="49" customFormat="1" x14ac:dyDescent="0.35">
      <c r="A437" s="60">
        <f>IF(F437&lt;&gt;"",1+MAX($A$6:A436),"")</f>
        <v>198</v>
      </c>
      <c r="B437" s="349" t="s">
        <v>426</v>
      </c>
      <c r="C437" s="350"/>
      <c r="D437" s="327"/>
      <c r="E437" s="351" t="s">
        <v>443</v>
      </c>
      <c r="F437" s="352">
        <v>10</v>
      </c>
      <c r="G437" s="353">
        <v>0.1</v>
      </c>
      <c r="H437" s="354">
        <f>F437*(1+G437)</f>
        <v>11</v>
      </c>
      <c r="I437" s="355" t="s">
        <v>13</v>
      </c>
      <c r="J437" s="398">
        <v>15.17</v>
      </c>
      <c r="K437" s="413">
        <v>13.99</v>
      </c>
      <c r="L437" s="248">
        <v>0</v>
      </c>
      <c r="M437" s="115">
        <f>+H437*J437</f>
        <v>166.87</v>
      </c>
      <c r="N437" s="116">
        <f>K437*H437</f>
        <v>153.89000000000001</v>
      </c>
      <c r="O437" s="116">
        <f>L437*H437</f>
        <v>0</v>
      </c>
      <c r="P437" s="188">
        <f>+J437+K437+L437</f>
        <v>29.16</v>
      </c>
      <c r="Q437" s="117">
        <f>+H437*P437</f>
        <v>320.76</v>
      </c>
      <c r="R437" s="357"/>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row>
    <row r="438" spans="1:73" s="49" customFormat="1" x14ac:dyDescent="0.35">
      <c r="A438" s="60">
        <f>IF(F438&lt;&gt;"",1+MAX($A$6:A437),"")</f>
        <v>199</v>
      </c>
      <c r="B438" s="349" t="s">
        <v>426</v>
      </c>
      <c r="C438" s="350"/>
      <c r="D438" s="327"/>
      <c r="E438" s="351" t="s">
        <v>446</v>
      </c>
      <c r="F438" s="352">
        <v>10</v>
      </c>
      <c r="G438" s="353">
        <v>0.1</v>
      </c>
      <c r="H438" s="354">
        <f>F438*(1+G438)</f>
        <v>11</v>
      </c>
      <c r="I438" s="355" t="s">
        <v>13</v>
      </c>
      <c r="J438" s="398">
        <v>20.740000000000002</v>
      </c>
      <c r="K438" s="413">
        <v>27.98</v>
      </c>
      <c r="L438" s="248">
        <v>0</v>
      </c>
      <c r="M438" s="115">
        <f>+H438*J438</f>
        <v>228.14000000000001</v>
      </c>
      <c r="N438" s="116">
        <f>K438*H438</f>
        <v>307.78000000000003</v>
      </c>
      <c r="O438" s="116">
        <f>L438*H438</f>
        <v>0</v>
      </c>
      <c r="P438" s="188">
        <f>+J438+K438+L438</f>
        <v>48.72</v>
      </c>
      <c r="Q438" s="117">
        <f>+H438*P438</f>
        <v>535.91999999999996</v>
      </c>
      <c r="R438" s="357"/>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row>
    <row r="439" spans="1:73" s="49" customFormat="1" x14ac:dyDescent="0.45">
      <c r="A439" s="60"/>
      <c r="B439" s="349"/>
      <c r="C439" s="350"/>
      <c r="D439" s="327"/>
      <c r="E439" s="351"/>
      <c r="F439" s="369"/>
      <c r="G439" s="369"/>
      <c r="H439" s="369"/>
      <c r="I439" s="369"/>
      <c r="J439" s="407"/>
      <c r="K439" s="369"/>
      <c r="L439" s="248"/>
      <c r="M439" s="115"/>
      <c r="N439" s="116"/>
      <c r="O439" s="116"/>
      <c r="P439" s="188"/>
      <c r="Q439" s="117"/>
      <c r="R439" s="357"/>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row>
    <row r="440" spans="1:73" s="49" customFormat="1" x14ac:dyDescent="0.35">
      <c r="A440" s="60">
        <f>IF(F440&lt;&gt;"",1+MAX($A$6:A439),"")</f>
        <v>200</v>
      </c>
      <c r="B440" s="349" t="s">
        <v>426</v>
      </c>
      <c r="C440" s="350"/>
      <c r="D440" s="327"/>
      <c r="E440" s="351" t="s">
        <v>447</v>
      </c>
      <c r="F440" s="352">
        <v>10</v>
      </c>
      <c r="G440" s="353">
        <v>0.1</v>
      </c>
      <c r="H440" s="354">
        <f>F440*(1+G440)</f>
        <v>11</v>
      </c>
      <c r="I440" s="355" t="s">
        <v>13</v>
      </c>
      <c r="J440" s="398">
        <v>13.75</v>
      </c>
      <c r="K440" s="413">
        <v>10.4925</v>
      </c>
      <c r="L440" s="248">
        <v>0</v>
      </c>
      <c r="M440" s="115">
        <f>+H440*J440</f>
        <v>151.25</v>
      </c>
      <c r="N440" s="116">
        <f>K440*H440</f>
        <v>115.41749999999999</v>
      </c>
      <c r="O440" s="116">
        <f>L440*H440</f>
        <v>0</v>
      </c>
      <c r="P440" s="188">
        <f>+J440+K440+L440</f>
        <v>24.2425</v>
      </c>
      <c r="Q440" s="117">
        <f>+H440*P440</f>
        <v>266.66750000000002</v>
      </c>
      <c r="R440" s="357"/>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row>
    <row r="441" spans="1:73" s="49" customFormat="1" x14ac:dyDescent="0.35">
      <c r="A441" s="60">
        <f>IF(F441&lt;&gt;"",1+MAX($A$6:A440),"")</f>
        <v>201</v>
      </c>
      <c r="B441" s="349" t="s">
        <v>426</v>
      </c>
      <c r="C441" s="350"/>
      <c r="D441" s="327"/>
      <c r="E441" s="351" t="s">
        <v>448</v>
      </c>
      <c r="F441" s="352">
        <v>10</v>
      </c>
      <c r="G441" s="353">
        <v>0.1</v>
      </c>
      <c r="H441" s="354">
        <f>F441*(1+G441)</f>
        <v>11</v>
      </c>
      <c r="I441" s="355" t="s">
        <v>13</v>
      </c>
      <c r="J441" s="398">
        <v>15.17</v>
      </c>
      <c r="K441" s="413">
        <v>13.99</v>
      </c>
      <c r="L441" s="248">
        <v>0</v>
      </c>
      <c r="M441" s="115">
        <f>+H441*J441</f>
        <v>166.87</v>
      </c>
      <c r="N441" s="116">
        <f>K441*H441</f>
        <v>153.89000000000001</v>
      </c>
      <c r="O441" s="116">
        <f>L441*H441</f>
        <v>0</v>
      </c>
      <c r="P441" s="188">
        <f>+J441+K441+L441</f>
        <v>29.16</v>
      </c>
      <c r="Q441" s="117">
        <f>+H441*P441</f>
        <v>320.76</v>
      </c>
      <c r="R441" s="357"/>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row>
    <row r="442" spans="1:73" s="49" customFormat="1" ht="16.3" thickBot="1" x14ac:dyDescent="0.5">
      <c r="A442" s="60"/>
      <c r="B442" s="349"/>
      <c r="C442" s="350"/>
      <c r="D442" s="327"/>
      <c r="E442" s="351"/>
      <c r="F442" s="369"/>
      <c r="G442" s="369"/>
      <c r="H442" s="369"/>
      <c r="I442" s="369"/>
      <c r="J442" s="407"/>
      <c r="K442" s="369"/>
      <c r="L442" s="248"/>
      <c r="M442" s="115"/>
      <c r="N442" s="116"/>
      <c r="O442" s="116"/>
      <c r="P442" s="188"/>
      <c r="Q442" s="117"/>
      <c r="R442" s="357"/>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row>
    <row r="443" spans="1:73" ht="16.3" thickBot="1" x14ac:dyDescent="0.4">
      <c r="A443" s="60"/>
      <c r="B443" s="370"/>
      <c r="C443" s="360"/>
      <c r="D443" s="361"/>
      <c r="E443" s="362" t="s">
        <v>449</v>
      </c>
      <c r="F443" s="363"/>
      <c r="G443" s="364"/>
      <c r="H443" s="371"/>
      <c r="I443" s="372"/>
      <c r="J443" s="406"/>
      <c r="K443" s="367"/>
      <c r="L443" s="248"/>
      <c r="M443" s="115"/>
      <c r="N443" s="116"/>
      <c r="O443" s="116"/>
      <c r="P443" s="188"/>
      <c r="Q443" s="117"/>
      <c r="R443" s="368"/>
    </row>
    <row r="444" spans="1:73" s="49" customFormat="1" x14ac:dyDescent="0.35">
      <c r="A444" s="60">
        <f>IF(F444&lt;&gt;"",1+MAX($A$6:A443),"")</f>
        <v>202</v>
      </c>
      <c r="B444" s="349" t="s">
        <v>426</v>
      </c>
      <c r="C444" s="350"/>
      <c r="D444" s="327"/>
      <c r="E444" s="351" t="s">
        <v>450</v>
      </c>
      <c r="F444" s="352">
        <v>1</v>
      </c>
      <c r="G444" s="353">
        <v>0</v>
      </c>
      <c r="H444" s="354">
        <f t="shared" ref="H444:H450" si="70">F444*(1+G444)</f>
        <v>1</v>
      </c>
      <c r="I444" s="355" t="s">
        <v>21</v>
      </c>
      <c r="J444" s="398">
        <v>155.22999999999999</v>
      </c>
      <c r="K444" s="413">
        <v>117</v>
      </c>
      <c r="L444" s="248">
        <v>0</v>
      </c>
      <c r="M444" s="115">
        <f t="shared" ref="M444:M450" si="71">+H444*J444</f>
        <v>155.22999999999999</v>
      </c>
      <c r="N444" s="116">
        <f t="shared" ref="N444:N450" si="72">K444*H444</f>
        <v>117</v>
      </c>
      <c r="O444" s="116">
        <f t="shared" ref="O444:O450" si="73">L444*H444</f>
        <v>0</v>
      </c>
      <c r="P444" s="188">
        <f t="shared" ref="P444:P450" si="74">+J444+K444+L444</f>
        <v>272.23</v>
      </c>
      <c r="Q444" s="117">
        <f t="shared" ref="Q444:Q450" si="75">+H444*P444</f>
        <v>272.23</v>
      </c>
      <c r="R444" s="357"/>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row>
    <row r="445" spans="1:73" s="49" customFormat="1" x14ac:dyDescent="0.35">
      <c r="A445" s="60">
        <f>IF(F445&lt;&gt;"",1+MAX($A$6:A444),"")</f>
        <v>203</v>
      </c>
      <c r="B445" s="349" t="s">
        <v>426</v>
      </c>
      <c r="C445" s="350"/>
      <c r="D445" s="327"/>
      <c r="E445" s="351" t="s">
        <v>451</v>
      </c>
      <c r="F445" s="352">
        <v>1</v>
      </c>
      <c r="G445" s="353">
        <v>0</v>
      </c>
      <c r="H445" s="354">
        <f t="shared" si="70"/>
        <v>1</v>
      </c>
      <c r="I445" s="355" t="s">
        <v>21</v>
      </c>
      <c r="J445" s="398">
        <v>1599.62</v>
      </c>
      <c r="K445" s="413">
        <v>2791.28</v>
      </c>
      <c r="L445" s="248">
        <v>0</v>
      </c>
      <c r="M445" s="115">
        <f t="shared" si="71"/>
        <v>1599.62</v>
      </c>
      <c r="N445" s="116">
        <f t="shared" si="72"/>
        <v>2791.28</v>
      </c>
      <c r="O445" s="116">
        <f t="shared" si="73"/>
        <v>0</v>
      </c>
      <c r="P445" s="188">
        <f t="shared" si="74"/>
        <v>4390.8999999999996</v>
      </c>
      <c r="Q445" s="117">
        <f t="shared" si="75"/>
        <v>4390.8999999999996</v>
      </c>
      <c r="R445" s="357"/>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row>
    <row r="446" spans="1:73" s="49" customFormat="1" x14ac:dyDescent="0.35">
      <c r="A446" s="60">
        <f>IF(F446&lt;&gt;"",1+MAX($A$6:A445),"")</f>
        <v>204</v>
      </c>
      <c r="B446" s="349" t="s">
        <v>426</v>
      </c>
      <c r="C446" s="350"/>
      <c r="D446" s="327"/>
      <c r="E446" s="351" t="s">
        <v>452</v>
      </c>
      <c r="F446" s="352">
        <v>1</v>
      </c>
      <c r="G446" s="353">
        <v>0</v>
      </c>
      <c r="H446" s="354">
        <f t="shared" si="70"/>
        <v>1</v>
      </c>
      <c r="I446" s="355" t="s">
        <v>21</v>
      </c>
      <c r="J446" s="398">
        <v>497.65999999999997</v>
      </c>
      <c r="K446" s="413">
        <v>384</v>
      </c>
      <c r="L446" s="248">
        <v>0</v>
      </c>
      <c r="M446" s="115">
        <f t="shared" si="71"/>
        <v>497.65999999999997</v>
      </c>
      <c r="N446" s="116">
        <f t="shared" si="72"/>
        <v>384</v>
      </c>
      <c r="O446" s="116">
        <f t="shared" si="73"/>
        <v>0</v>
      </c>
      <c r="P446" s="188">
        <f t="shared" si="74"/>
        <v>881.66</v>
      </c>
      <c r="Q446" s="117">
        <f t="shared" si="75"/>
        <v>881.66</v>
      </c>
      <c r="R446" s="357"/>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row>
    <row r="447" spans="1:73" s="49" customFormat="1" x14ac:dyDescent="0.35">
      <c r="A447" s="60">
        <f>IF(F447&lt;&gt;"",1+MAX($A$6:A446),"")</f>
        <v>205</v>
      </c>
      <c r="B447" s="349" t="s">
        <v>426</v>
      </c>
      <c r="C447" s="350"/>
      <c r="D447" s="327"/>
      <c r="E447" s="351" t="s">
        <v>453</v>
      </c>
      <c r="F447" s="352">
        <v>2</v>
      </c>
      <c r="G447" s="353">
        <v>0</v>
      </c>
      <c r="H447" s="354">
        <f t="shared" si="70"/>
        <v>2</v>
      </c>
      <c r="I447" s="355" t="s">
        <v>21</v>
      </c>
      <c r="J447" s="398">
        <v>497.65999999999997</v>
      </c>
      <c r="K447" s="413">
        <v>505</v>
      </c>
      <c r="L447" s="248">
        <v>0</v>
      </c>
      <c r="M447" s="115">
        <f t="shared" si="71"/>
        <v>995.31999999999994</v>
      </c>
      <c r="N447" s="116">
        <f t="shared" si="72"/>
        <v>1010</v>
      </c>
      <c r="O447" s="116">
        <f t="shared" si="73"/>
        <v>0</v>
      </c>
      <c r="P447" s="188">
        <f t="shared" si="74"/>
        <v>1002.66</v>
      </c>
      <c r="Q447" s="117">
        <f t="shared" si="75"/>
        <v>2005.32</v>
      </c>
      <c r="R447" s="357"/>
      <c r="S447" s="48"/>
      <c r="T447" s="11"/>
      <c r="U447" s="11"/>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row>
    <row r="448" spans="1:73" s="49" customFormat="1" x14ac:dyDescent="0.35">
      <c r="A448" s="60">
        <f>IF(F448&lt;&gt;"",1+MAX($A$6:A447),"")</f>
        <v>206</v>
      </c>
      <c r="B448" s="349" t="s">
        <v>426</v>
      </c>
      <c r="C448" s="350"/>
      <c r="D448" s="327"/>
      <c r="E448" s="351" t="s">
        <v>454</v>
      </c>
      <c r="F448" s="352">
        <v>1</v>
      </c>
      <c r="G448" s="353">
        <v>0</v>
      </c>
      <c r="H448" s="354">
        <f t="shared" si="70"/>
        <v>1</v>
      </c>
      <c r="I448" s="355" t="s">
        <v>21</v>
      </c>
      <c r="J448" s="398">
        <v>616.15</v>
      </c>
      <c r="K448" s="413">
        <v>811</v>
      </c>
      <c r="L448" s="248">
        <v>0</v>
      </c>
      <c r="M448" s="115">
        <f t="shared" si="71"/>
        <v>616.15</v>
      </c>
      <c r="N448" s="116">
        <f t="shared" si="72"/>
        <v>811</v>
      </c>
      <c r="O448" s="116">
        <f t="shared" si="73"/>
        <v>0</v>
      </c>
      <c r="P448" s="188">
        <f t="shared" si="74"/>
        <v>1427.15</v>
      </c>
      <c r="Q448" s="117">
        <f t="shared" si="75"/>
        <v>1427.15</v>
      </c>
      <c r="R448" s="357"/>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row>
    <row r="449" spans="1:73" s="49" customFormat="1" x14ac:dyDescent="0.35">
      <c r="A449" s="60">
        <f>IF(F449&lt;&gt;"",1+MAX($A$6:A448),"")</f>
        <v>207</v>
      </c>
      <c r="B449" s="349" t="s">
        <v>426</v>
      </c>
      <c r="C449" s="350"/>
      <c r="D449" s="327"/>
      <c r="E449" s="351" t="s">
        <v>455</v>
      </c>
      <c r="F449" s="352">
        <v>1</v>
      </c>
      <c r="G449" s="353">
        <v>0</v>
      </c>
      <c r="H449" s="354">
        <f t="shared" si="70"/>
        <v>1</v>
      </c>
      <c r="I449" s="355" t="s">
        <v>21</v>
      </c>
      <c r="J449" s="398">
        <v>113.76</v>
      </c>
      <c r="K449" s="413">
        <v>51.99</v>
      </c>
      <c r="L449" s="248">
        <v>0</v>
      </c>
      <c r="M449" s="115">
        <f t="shared" si="71"/>
        <v>113.76</v>
      </c>
      <c r="N449" s="116">
        <f t="shared" si="72"/>
        <v>51.99</v>
      </c>
      <c r="O449" s="116">
        <f t="shared" si="73"/>
        <v>0</v>
      </c>
      <c r="P449" s="188">
        <f t="shared" si="74"/>
        <v>165.75</v>
      </c>
      <c r="Q449" s="117">
        <f t="shared" si="75"/>
        <v>165.75</v>
      </c>
      <c r="R449" s="357"/>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row>
    <row r="450" spans="1:73" s="49" customFormat="1" x14ac:dyDescent="0.35">
      <c r="A450" s="60">
        <f>IF(F450&lt;&gt;"",1+MAX($A$6:A449),"")</f>
        <v>208</v>
      </c>
      <c r="B450" s="349" t="s">
        <v>426</v>
      </c>
      <c r="C450" s="350"/>
      <c r="D450" s="327"/>
      <c r="E450" s="351" t="s">
        <v>456</v>
      </c>
      <c r="F450" s="352">
        <v>1</v>
      </c>
      <c r="G450" s="353">
        <v>0</v>
      </c>
      <c r="H450" s="354">
        <f t="shared" si="70"/>
        <v>1</v>
      </c>
      <c r="I450" s="355" t="s">
        <v>21</v>
      </c>
      <c r="J450" s="398">
        <v>513.06999999999994</v>
      </c>
      <c r="K450" s="413">
        <v>462.1</v>
      </c>
      <c r="L450" s="248">
        <v>0</v>
      </c>
      <c r="M450" s="115">
        <f t="shared" si="71"/>
        <v>513.06999999999994</v>
      </c>
      <c r="N450" s="116">
        <f t="shared" si="72"/>
        <v>462.1</v>
      </c>
      <c r="O450" s="116">
        <f t="shared" si="73"/>
        <v>0</v>
      </c>
      <c r="P450" s="188">
        <f t="shared" si="74"/>
        <v>975.17</v>
      </c>
      <c r="Q450" s="117">
        <f t="shared" si="75"/>
        <v>975.17</v>
      </c>
      <c r="R450" s="357"/>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row>
    <row r="451" spans="1:73" s="49" customFormat="1" ht="16.3" thickBot="1" x14ac:dyDescent="0.5">
      <c r="A451" s="60"/>
      <c r="B451" s="349"/>
      <c r="C451" s="350"/>
      <c r="D451" s="327"/>
      <c r="E451" s="351"/>
      <c r="F451" s="369"/>
      <c r="G451" s="369"/>
      <c r="H451" s="369"/>
      <c r="I451" s="369"/>
      <c r="J451" s="407"/>
      <c r="K451" s="369"/>
      <c r="L451" s="248"/>
      <c r="M451" s="115"/>
      <c r="N451" s="116"/>
      <c r="O451" s="116"/>
      <c r="P451" s="188"/>
      <c r="Q451" s="117"/>
      <c r="R451" s="357"/>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row>
    <row r="452" spans="1:73" ht="16.3" thickBot="1" x14ac:dyDescent="0.4">
      <c r="A452" s="60"/>
      <c r="B452" s="370"/>
      <c r="C452" s="360"/>
      <c r="D452" s="361"/>
      <c r="E452" s="362" t="s">
        <v>416</v>
      </c>
      <c r="F452" s="363"/>
      <c r="G452" s="364"/>
      <c r="H452" s="371"/>
      <c r="I452" s="372"/>
      <c r="J452" s="406"/>
      <c r="K452" s="367"/>
      <c r="L452" s="248"/>
      <c r="M452" s="115"/>
      <c r="N452" s="116"/>
      <c r="O452" s="116"/>
      <c r="P452" s="188"/>
      <c r="Q452" s="117"/>
      <c r="R452" s="368"/>
    </row>
    <row r="453" spans="1:73" ht="47.6" x14ac:dyDescent="0.35">
      <c r="A453" s="60">
        <f>IF(F453&lt;&gt;"",1+MAX($A$6:A452),"")</f>
        <v>209</v>
      </c>
      <c r="B453" s="349" t="s">
        <v>426</v>
      </c>
      <c r="C453" s="33"/>
      <c r="D453" s="374"/>
      <c r="E453" s="375" t="s">
        <v>457</v>
      </c>
      <c r="F453" s="376">
        <v>1</v>
      </c>
      <c r="G453" s="377">
        <v>0</v>
      </c>
      <c r="H453" s="378">
        <f>F453*(1+G453)</f>
        <v>1</v>
      </c>
      <c r="I453" s="40" t="s">
        <v>18</v>
      </c>
      <c r="J453" s="398">
        <v>5175.6500000000005</v>
      </c>
      <c r="K453" s="413">
        <v>2935.5</v>
      </c>
      <c r="L453" s="248">
        <v>0</v>
      </c>
      <c r="M453" s="115">
        <f>+H453*J453</f>
        <v>5175.6500000000005</v>
      </c>
      <c r="N453" s="116">
        <f>K453*H453</f>
        <v>2935.5</v>
      </c>
      <c r="O453" s="116">
        <f>L453*H453</f>
        <v>0</v>
      </c>
      <c r="P453" s="188">
        <f>+J453+K453+L453</f>
        <v>8111.1500000000005</v>
      </c>
      <c r="Q453" s="117">
        <f>+H453*P453</f>
        <v>8111.1500000000005</v>
      </c>
      <c r="R453" s="380"/>
      <c r="S453" s="381"/>
      <c r="T453" s="14"/>
      <c r="U453" s="14"/>
      <c r="V453" s="14"/>
      <c r="W453" s="14"/>
      <c r="X453" s="14"/>
      <c r="Y453" s="14"/>
      <c r="Z453" s="14"/>
      <c r="AA453" s="14"/>
      <c r="AB453" s="14"/>
      <c r="AC453" s="14"/>
      <c r="AD453" s="14"/>
      <c r="AE453" s="14"/>
      <c r="AF453" s="14"/>
      <c r="AG453" s="14"/>
      <c r="AH453" s="14"/>
      <c r="AI453" s="14"/>
      <c r="AJ453" s="14"/>
      <c r="AK453" s="14"/>
      <c r="AL453" s="14"/>
      <c r="AM453" s="14"/>
    </row>
    <row r="454" spans="1:73" ht="16.3" thickBot="1" x14ac:dyDescent="0.4">
      <c r="A454" s="60"/>
      <c r="B454" s="11"/>
      <c r="C454" s="12"/>
      <c r="D454" s="67"/>
      <c r="E454" s="84"/>
      <c r="F454" s="221"/>
      <c r="G454" s="222"/>
      <c r="H454" s="223"/>
      <c r="I454" s="224"/>
      <c r="J454" s="249"/>
      <c r="K454" s="249"/>
      <c r="L454" s="249"/>
      <c r="M454" s="250"/>
      <c r="N454" s="227"/>
      <c r="O454" s="227"/>
      <c r="P454" s="228"/>
      <c r="Q454" s="229"/>
      <c r="R454" s="251"/>
      <c r="S454" s="77"/>
      <c r="T454" s="77"/>
    </row>
    <row r="455" spans="1:73" ht="16.3" thickBot="1" x14ac:dyDescent="0.4">
      <c r="A455" s="60"/>
      <c r="B455" s="40"/>
      <c r="C455" s="12"/>
      <c r="D455" s="61"/>
      <c r="E455" s="38" t="s">
        <v>458</v>
      </c>
      <c r="F455" s="111"/>
      <c r="G455" s="118"/>
      <c r="H455" s="119"/>
      <c r="I455" s="114"/>
      <c r="J455" s="252"/>
      <c r="K455" s="252"/>
      <c r="L455" s="252"/>
      <c r="M455" s="231">
        <f>SUM(M400:M454)</f>
        <v>16416.356625</v>
      </c>
      <c r="N455" s="231">
        <f t="shared" ref="N455:O455" si="76">SUM(N400:N454)</f>
        <v>15679.680510750002</v>
      </c>
      <c r="O455" s="231">
        <f t="shared" si="76"/>
        <v>0</v>
      </c>
      <c r="P455" s="232"/>
      <c r="Q455" s="233"/>
      <c r="R455" s="234">
        <f>SUM(Q400:Q454)</f>
        <v>32096.037135750001</v>
      </c>
      <c r="S455" s="77"/>
      <c r="T455" s="77"/>
    </row>
    <row r="456" spans="1:73" ht="16.3" thickBot="1" x14ac:dyDescent="0.4">
      <c r="A456" s="60"/>
      <c r="B456" s="40"/>
      <c r="C456" s="12"/>
      <c r="D456" s="70"/>
      <c r="E456" s="71"/>
      <c r="F456" s="253"/>
      <c r="G456" s="112"/>
      <c r="H456" s="113"/>
      <c r="I456" s="254"/>
      <c r="J456" s="255"/>
      <c r="K456" s="255"/>
      <c r="L456" s="255"/>
      <c r="M456" s="256"/>
      <c r="N456" s="257"/>
      <c r="O456" s="257"/>
      <c r="P456" s="110"/>
      <c r="Q456" s="258"/>
      <c r="R456" s="189"/>
      <c r="S456" s="77"/>
      <c r="T456" s="77"/>
    </row>
    <row r="457" spans="1:73" s="59" customFormat="1" ht="18.899999999999999" thickBot="1" x14ac:dyDescent="0.4">
      <c r="A457" s="60"/>
      <c r="B457" s="72"/>
      <c r="C457" s="73"/>
      <c r="D457" s="74" t="s">
        <v>459</v>
      </c>
      <c r="E457" s="75" t="s">
        <v>460</v>
      </c>
      <c r="F457" s="213"/>
      <c r="G457" s="214"/>
      <c r="H457" s="214"/>
      <c r="I457" s="214"/>
      <c r="J457" s="215"/>
      <c r="K457" s="215"/>
      <c r="L457" s="215"/>
      <c r="M457" s="216"/>
      <c r="N457" s="217"/>
      <c r="O457" s="217"/>
      <c r="P457" s="215"/>
      <c r="Q457" s="218"/>
      <c r="R457" s="189"/>
    </row>
    <row r="458" spans="1:73" s="49" customFormat="1" ht="31.75" x14ac:dyDescent="0.35">
      <c r="A458" s="60"/>
      <c r="B458" s="382"/>
      <c r="C458" s="350" t="s">
        <v>421</v>
      </c>
      <c r="D458" s="327"/>
      <c r="E458" s="383" t="s">
        <v>461</v>
      </c>
      <c r="F458" s="247"/>
      <c r="G458" s="384"/>
      <c r="H458" s="385"/>
      <c r="I458" s="386"/>
      <c r="J458" s="408"/>
      <c r="K458" s="386"/>
      <c r="L458" s="248"/>
      <c r="M458" s="115"/>
      <c r="N458" s="116"/>
      <c r="O458" s="116"/>
      <c r="P458" s="188"/>
      <c r="Q458" s="117"/>
      <c r="R458" s="357"/>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row>
    <row r="459" spans="1:73" ht="16.3" thickBot="1" x14ac:dyDescent="0.4">
      <c r="A459" s="60"/>
      <c r="B459" s="66"/>
      <c r="C459" s="33"/>
      <c r="D459" s="387"/>
      <c r="E459" s="388"/>
      <c r="F459" s="376"/>
      <c r="G459" s="376"/>
      <c r="H459" s="371"/>
      <c r="I459" s="372"/>
      <c r="J459" s="409"/>
      <c r="K459" s="372"/>
      <c r="L459" s="248"/>
      <c r="M459" s="115"/>
      <c r="N459" s="116"/>
      <c r="O459" s="116"/>
      <c r="P459" s="188"/>
      <c r="Q459" s="117"/>
      <c r="R459" s="380"/>
      <c r="S459" s="381"/>
      <c r="T459" s="14"/>
      <c r="U459" s="14"/>
      <c r="V459" s="14"/>
      <c r="W459" s="14"/>
      <c r="X459" s="14"/>
      <c r="Y459" s="14"/>
      <c r="Z459" s="14"/>
      <c r="AA459" s="14"/>
      <c r="AB459" s="14"/>
      <c r="AC459" s="14"/>
      <c r="AD459" s="14"/>
      <c r="AE459" s="14"/>
      <c r="AF459" s="14"/>
      <c r="AG459" s="14"/>
      <c r="AH459" s="14"/>
      <c r="AI459" s="14"/>
      <c r="AJ459" s="14"/>
      <c r="AK459" s="14"/>
      <c r="AL459" s="14"/>
      <c r="AM459" s="14"/>
    </row>
    <row r="460" spans="1:73" ht="16.3" thickBot="1" x14ac:dyDescent="0.4">
      <c r="A460" s="60"/>
      <c r="B460" s="370"/>
      <c r="C460" s="360"/>
      <c r="D460" s="361"/>
      <c r="E460" s="362" t="s">
        <v>462</v>
      </c>
      <c r="F460" s="363"/>
      <c r="G460" s="364"/>
      <c r="H460" s="371"/>
      <c r="I460" s="372"/>
      <c r="J460" s="406"/>
      <c r="K460" s="367"/>
      <c r="L460" s="248"/>
      <c r="M460" s="115"/>
      <c r="N460" s="116"/>
      <c r="O460" s="116"/>
      <c r="P460" s="188"/>
      <c r="Q460" s="117"/>
      <c r="R460" s="368"/>
    </row>
    <row r="461" spans="1:73" x14ac:dyDescent="0.35">
      <c r="A461" s="60">
        <f>IF(F461&lt;&gt;"",1+MAX($A$6:A460),"")</f>
        <v>210</v>
      </c>
      <c r="B461" s="349" t="s">
        <v>463</v>
      </c>
      <c r="C461" s="376"/>
      <c r="D461" s="387"/>
      <c r="E461" s="375" t="s">
        <v>464</v>
      </c>
      <c r="F461" s="376">
        <v>14.91</v>
      </c>
      <c r="G461" s="377">
        <v>0.1</v>
      </c>
      <c r="H461" s="389">
        <f t="shared" ref="H461:H469" si="77">F461*(1+G461)</f>
        <v>16.401</v>
      </c>
      <c r="I461" s="390" t="s">
        <v>13</v>
      </c>
      <c r="J461" s="398">
        <v>46.35</v>
      </c>
      <c r="K461" s="413">
        <v>14.879999999999999</v>
      </c>
      <c r="L461" s="248">
        <v>0</v>
      </c>
      <c r="M461" s="115">
        <f t="shared" ref="M461:M469" si="78">+H461*J461</f>
        <v>760.18635000000006</v>
      </c>
      <c r="N461" s="116">
        <f t="shared" ref="N461:N469" si="79">K461*H461</f>
        <v>244.04687999999999</v>
      </c>
      <c r="O461" s="116">
        <f t="shared" ref="O461:O469" si="80">L461*H461</f>
        <v>0</v>
      </c>
      <c r="P461" s="188">
        <f t="shared" ref="P461:P469" si="81">+J461+K461+L461</f>
        <v>61.230000000000004</v>
      </c>
      <c r="Q461" s="117">
        <f t="shared" ref="Q461:Q469" si="82">+H461*P461</f>
        <v>1004.23323</v>
      </c>
      <c r="R461" s="380"/>
      <c r="S461" s="381"/>
      <c r="T461" s="14"/>
      <c r="U461" s="14"/>
      <c r="V461" s="14"/>
      <c r="W461" s="14"/>
      <c r="X461" s="14"/>
      <c r="Y461" s="14"/>
      <c r="Z461" s="14"/>
      <c r="AA461" s="14"/>
      <c r="AB461" s="14"/>
      <c r="AC461" s="14"/>
      <c r="AD461" s="14"/>
      <c r="AE461" s="14"/>
      <c r="AF461" s="14"/>
      <c r="AG461" s="14"/>
      <c r="AH461" s="14"/>
      <c r="AI461" s="14"/>
      <c r="AJ461" s="14"/>
      <c r="AK461" s="14"/>
      <c r="AL461" s="14"/>
      <c r="AM461" s="14"/>
    </row>
    <row r="462" spans="1:73" x14ac:dyDescent="0.35">
      <c r="A462" s="60">
        <f>IF(F462&lt;&gt;"",1+MAX($A$6:A461),"")</f>
        <v>211</v>
      </c>
      <c r="B462" s="349" t="s">
        <v>463</v>
      </c>
      <c r="C462" s="376"/>
      <c r="D462" s="376"/>
      <c r="E462" s="375" t="s">
        <v>465</v>
      </c>
      <c r="F462" s="376">
        <v>14.74</v>
      </c>
      <c r="G462" s="377">
        <v>0.1</v>
      </c>
      <c r="H462" s="389">
        <f t="shared" si="77"/>
        <v>16.214000000000002</v>
      </c>
      <c r="I462" s="390" t="s">
        <v>13</v>
      </c>
      <c r="J462" s="398">
        <v>56.65</v>
      </c>
      <c r="K462" s="413">
        <v>22.32</v>
      </c>
      <c r="L462" s="248">
        <v>0</v>
      </c>
      <c r="M462" s="115">
        <f t="shared" si="78"/>
        <v>918.52310000000011</v>
      </c>
      <c r="N462" s="116">
        <f t="shared" si="79"/>
        <v>361.89648000000005</v>
      </c>
      <c r="O462" s="116">
        <f t="shared" si="80"/>
        <v>0</v>
      </c>
      <c r="P462" s="188">
        <f t="shared" si="81"/>
        <v>78.97</v>
      </c>
      <c r="Q462" s="117">
        <f t="shared" si="82"/>
        <v>1280.4195800000002</v>
      </c>
      <c r="R462" s="380"/>
      <c r="S462" s="381"/>
      <c r="T462" s="14"/>
      <c r="U462" s="14"/>
      <c r="V462" s="14"/>
      <c r="W462" s="14"/>
      <c r="X462" s="14"/>
      <c r="Y462" s="14"/>
      <c r="Z462" s="14"/>
      <c r="AA462" s="14"/>
      <c r="AB462" s="14"/>
      <c r="AC462" s="14"/>
      <c r="AD462" s="14"/>
      <c r="AE462" s="14"/>
      <c r="AF462" s="14"/>
      <c r="AG462" s="14"/>
      <c r="AH462" s="14"/>
      <c r="AI462" s="14"/>
      <c r="AJ462" s="14"/>
      <c r="AK462" s="14"/>
      <c r="AL462" s="14"/>
      <c r="AM462" s="14"/>
    </row>
    <row r="463" spans="1:73" x14ac:dyDescent="0.35">
      <c r="A463" s="60">
        <f>IF(F463&lt;&gt;"",1+MAX($A$6:A462),"")</f>
        <v>212</v>
      </c>
      <c r="B463" s="349" t="s">
        <v>463</v>
      </c>
      <c r="C463" s="376"/>
      <c r="D463" s="376"/>
      <c r="E463" s="375" t="s">
        <v>466</v>
      </c>
      <c r="F463" s="376">
        <v>3.28</v>
      </c>
      <c r="G463" s="377">
        <v>0.1</v>
      </c>
      <c r="H463" s="389">
        <f t="shared" si="77"/>
        <v>3.6080000000000001</v>
      </c>
      <c r="I463" s="390" t="s">
        <v>13</v>
      </c>
      <c r="J463" s="398">
        <v>43.78</v>
      </c>
      <c r="K463" s="413">
        <v>11.16</v>
      </c>
      <c r="L463" s="248">
        <v>0</v>
      </c>
      <c r="M463" s="115">
        <f t="shared" si="78"/>
        <v>157.95824000000002</v>
      </c>
      <c r="N463" s="116">
        <f t="shared" si="79"/>
        <v>40.265280000000004</v>
      </c>
      <c r="O463" s="116">
        <f t="shared" si="80"/>
        <v>0</v>
      </c>
      <c r="P463" s="188">
        <f t="shared" si="81"/>
        <v>54.94</v>
      </c>
      <c r="Q463" s="117">
        <f t="shared" si="82"/>
        <v>198.22352000000001</v>
      </c>
      <c r="R463" s="380"/>
      <c r="S463" s="381"/>
      <c r="T463" s="14"/>
      <c r="U463" s="14"/>
      <c r="V463" s="14"/>
      <c r="W463" s="14"/>
      <c r="X463" s="14"/>
      <c r="Y463" s="14"/>
      <c r="Z463" s="14"/>
      <c r="AA463" s="14"/>
      <c r="AB463" s="14"/>
      <c r="AC463" s="14"/>
      <c r="AD463" s="14"/>
      <c r="AE463" s="14"/>
      <c r="AF463" s="14"/>
      <c r="AG463" s="14"/>
      <c r="AH463" s="14"/>
      <c r="AI463" s="14"/>
      <c r="AJ463" s="14"/>
      <c r="AK463" s="14"/>
      <c r="AL463" s="14"/>
      <c r="AM463" s="14"/>
    </row>
    <row r="464" spans="1:73" x14ac:dyDescent="0.35">
      <c r="A464" s="60">
        <f>IF(F464&lt;&gt;"",1+MAX($A$6:A463),"")</f>
        <v>213</v>
      </c>
      <c r="B464" s="349" t="s">
        <v>463</v>
      </c>
      <c r="C464" s="376"/>
      <c r="D464" s="376"/>
      <c r="E464" s="375" t="s">
        <v>467</v>
      </c>
      <c r="F464" s="376">
        <v>5.16</v>
      </c>
      <c r="G464" s="377">
        <v>0.1</v>
      </c>
      <c r="H464" s="389">
        <f t="shared" si="77"/>
        <v>5.676000000000001</v>
      </c>
      <c r="I464" s="390" t="s">
        <v>13</v>
      </c>
      <c r="J464" s="398">
        <v>46.35</v>
      </c>
      <c r="K464" s="413">
        <v>13.391999999999999</v>
      </c>
      <c r="L464" s="248">
        <v>0</v>
      </c>
      <c r="M464" s="115">
        <f t="shared" si="78"/>
        <v>263.08260000000007</v>
      </c>
      <c r="N464" s="116">
        <f t="shared" si="79"/>
        <v>76.012992000000011</v>
      </c>
      <c r="O464" s="116">
        <f t="shared" si="80"/>
        <v>0</v>
      </c>
      <c r="P464" s="188">
        <f t="shared" si="81"/>
        <v>59.742000000000004</v>
      </c>
      <c r="Q464" s="117">
        <f t="shared" si="82"/>
        <v>339.09559200000007</v>
      </c>
      <c r="R464" s="380"/>
      <c r="S464" s="381"/>
      <c r="T464" s="14"/>
      <c r="U464" s="14"/>
      <c r="V464" s="14"/>
      <c r="W464" s="14"/>
      <c r="X464" s="14"/>
      <c r="Y464" s="14"/>
      <c r="Z464" s="14"/>
      <c r="AA464" s="14"/>
      <c r="AB464" s="14"/>
      <c r="AC464" s="14"/>
      <c r="AD464" s="14"/>
      <c r="AE464" s="14"/>
      <c r="AF464" s="14"/>
      <c r="AG464" s="14"/>
      <c r="AH464" s="14"/>
      <c r="AI464" s="14"/>
      <c r="AJ464" s="14"/>
      <c r="AK464" s="14"/>
      <c r="AL464" s="14"/>
      <c r="AM464" s="14"/>
    </row>
    <row r="465" spans="1:39" x14ac:dyDescent="0.35">
      <c r="A465" s="60">
        <f>IF(F465&lt;&gt;"",1+MAX($A$6:A464),"")</f>
        <v>214</v>
      </c>
      <c r="B465" s="349" t="s">
        <v>463</v>
      </c>
      <c r="C465" s="376"/>
      <c r="D465" s="376"/>
      <c r="E465" s="375" t="s">
        <v>467</v>
      </c>
      <c r="F465" s="376">
        <v>17.43</v>
      </c>
      <c r="G465" s="377">
        <v>0.1</v>
      </c>
      <c r="H465" s="389">
        <f t="shared" si="77"/>
        <v>19.173000000000002</v>
      </c>
      <c r="I465" s="390" t="s">
        <v>13</v>
      </c>
      <c r="J465" s="398">
        <v>46.35</v>
      </c>
      <c r="K465" s="413">
        <v>13.391999999999999</v>
      </c>
      <c r="L465" s="248">
        <v>0</v>
      </c>
      <c r="M465" s="115">
        <f t="shared" si="78"/>
        <v>888.6685500000001</v>
      </c>
      <c r="N465" s="116">
        <f t="shared" si="79"/>
        <v>256.764816</v>
      </c>
      <c r="O465" s="116">
        <f t="shared" si="80"/>
        <v>0</v>
      </c>
      <c r="P465" s="188">
        <f t="shared" si="81"/>
        <v>59.742000000000004</v>
      </c>
      <c r="Q465" s="117">
        <f t="shared" si="82"/>
        <v>1145.4333660000002</v>
      </c>
      <c r="R465" s="380"/>
      <c r="S465" s="381"/>
      <c r="T465" s="14"/>
      <c r="U465" s="14"/>
      <c r="V465" s="14"/>
      <c r="W465" s="14"/>
      <c r="X465" s="14"/>
      <c r="Y465" s="14"/>
      <c r="Z465" s="14"/>
      <c r="AA465" s="14"/>
      <c r="AB465" s="14"/>
      <c r="AC465" s="14"/>
      <c r="AD465" s="14"/>
      <c r="AE465" s="14"/>
      <c r="AF465" s="14"/>
      <c r="AG465" s="14"/>
      <c r="AH465" s="14"/>
      <c r="AI465" s="14"/>
      <c r="AJ465" s="14"/>
      <c r="AK465" s="14"/>
      <c r="AL465" s="14"/>
      <c r="AM465" s="14"/>
    </row>
    <row r="466" spans="1:39" x14ac:dyDescent="0.35">
      <c r="A466" s="60">
        <f>IF(F466&lt;&gt;"",1+MAX($A$6:A465),"")</f>
        <v>215</v>
      </c>
      <c r="B466" s="349" t="s">
        <v>463</v>
      </c>
      <c r="C466" s="376"/>
      <c r="D466" s="376"/>
      <c r="E466" s="375" t="s">
        <v>468</v>
      </c>
      <c r="F466" s="376">
        <v>12.23</v>
      </c>
      <c r="G466" s="377">
        <v>0.1</v>
      </c>
      <c r="H466" s="389">
        <f t="shared" si="77"/>
        <v>13.453000000000001</v>
      </c>
      <c r="I466" s="390" t="s">
        <v>13</v>
      </c>
      <c r="J466" s="398">
        <v>66.95</v>
      </c>
      <c r="K466" s="413">
        <v>31.248000000000001</v>
      </c>
      <c r="L466" s="248">
        <v>0</v>
      </c>
      <c r="M466" s="115">
        <f t="shared" si="78"/>
        <v>900.67835000000014</v>
      </c>
      <c r="N466" s="116">
        <f t="shared" si="79"/>
        <v>420.37934400000006</v>
      </c>
      <c r="O466" s="116">
        <f t="shared" si="80"/>
        <v>0</v>
      </c>
      <c r="P466" s="188">
        <f t="shared" si="81"/>
        <v>98.198000000000008</v>
      </c>
      <c r="Q466" s="117">
        <f t="shared" si="82"/>
        <v>1321.0576940000003</v>
      </c>
      <c r="R466" s="380"/>
      <c r="S466" s="381"/>
      <c r="T466" s="14"/>
      <c r="U466" s="14"/>
      <c r="V466" s="14"/>
      <c r="W466" s="14"/>
      <c r="X466" s="14"/>
      <c r="Y466" s="14"/>
      <c r="Z466" s="14"/>
      <c r="AA466" s="14"/>
      <c r="AB466" s="14"/>
      <c r="AC466" s="14"/>
      <c r="AD466" s="14"/>
      <c r="AE466" s="14"/>
      <c r="AF466" s="14"/>
      <c r="AG466" s="14"/>
      <c r="AH466" s="14"/>
      <c r="AI466" s="14"/>
      <c r="AJ466" s="14"/>
      <c r="AK466" s="14"/>
      <c r="AL466" s="14"/>
      <c r="AM466" s="14"/>
    </row>
    <row r="467" spans="1:39" x14ac:dyDescent="0.35">
      <c r="A467" s="60">
        <f>IF(F467&lt;&gt;"",1+MAX($A$6:A466),"")</f>
        <v>216</v>
      </c>
      <c r="B467" s="349" t="s">
        <v>463</v>
      </c>
      <c r="C467" s="376"/>
      <c r="D467" s="376"/>
      <c r="E467" s="375" t="s">
        <v>469</v>
      </c>
      <c r="F467" s="376">
        <v>18.170000000000002</v>
      </c>
      <c r="G467" s="377">
        <v>0.1</v>
      </c>
      <c r="H467" s="389">
        <f t="shared" si="77"/>
        <v>19.987000000000002</v>
      </c>
      <c r="I467" s="390" t="s">
        <v>13</v>
      </c>
      <c r="J467" s="398">
        <v>77.25</v>
      </c>
      <c r="K467" s="413">
        <v>41.664000000000001</v>
      </c>
      <c r="L467" s="248">
        <v>0</v>
      </c>
      <c r="M467" s="115">
        <f t="shared" si="78"/>
        <v>1543.99575</v>
      </c>
      <c r="N467" s="116">
        <f t="shared" si="79"/>
        <v>832.73836800000015</v>
      </c>
      <c r="O467" s="116">
        <f t="shared" si="80"/>
        <v>0</v>
      </c>
      <c r="P467" s="188">
        <f t="shared" si="81"/>
        <v>118.914</v>
      </c>
      <c r="Q467" s="117">
        <f t="shared" si="82"/>
        <v>2376.7341180000003</v>
      </c>
      <c r="R467" s="380"/>
      <c r="S467" s="381"/>
      <c r="T467" s="14"/>
      <c r="U467" s="14"/>
      <c r="V467" s="14"/>
      <c r="W467" s="14"/>
      <c r="X467" s="14"/>
      <c r="Y467" s="14"/>
      <c r="Z467" s="14"/>
      <c r="AA467" s="14"/>
      <c r="AB467" s="14"/>
      <c r="AC467" s="14"/>
      <c r="AD467" s="14"/>
      <c r="AE467" s="14"/>
      <c r="AF467" s="14"/>
      <c r="AG467" s="14"/>
      <c r="AH467" s="14"/>
      <c r="AI467" s="14"/>
      <c r="AJ467" s="14"/>
      <c r="AK467" s="14"/>
      <c r="AL467" s="14"/>
      <c r="AM467" s="14"/>
    </row>
    <row r="468" spans="1:39" x14ac:dyDescent="0.35">
      <c r="A468" s="60">
        <f>IF(F468&lt;&gt;"",1+MAX($A$6:A467),"")</f>
        <v>217</v>
      </c>
      <c r="B468" s="349" t="s">
        <v>463</v>
      </c>
      <c r="C468" s="376"/>
      <c r="D468" s="376"/>
      <c r="E468" s="375" t="s">
        <v>470</v>
      </c>
      <c r="F468" s="376">
        <v>28.07</v>
      </c>
      <c r="G468" s="377">
        <v>0.1</v>
      </c>
      <c r="H468" s="389">
        <f t="shared" si="77"/>
        <v>30.877000000000002</v>
      </c>
      <c r="I468" s="390" t="s">
        <v>13</v>
      </c>
      <c r="J468" s="398">
        <v>82.4</v>
      </c>
      <c r="K468" s="413">
        <v>44.64</v>
      </c>
      <c r="L468" s="248">
        <v>0</v>
      </c>
      <c r="M468" s="115">
        <f t="shared" si="78"/>
        <v>2544.2648000000004</v>
      </c>
      <c r="N468" s="116">
        <f t="shared" si="79"/>
        <v>1378.3492800000001</v>
      </c>
      <c r="O468" s="116">
        <f t="shared" si="80"/>
        <v>0</v>
      </c>
      <c r="P468" s="188">
        <f t="shared" si="81"/>
        <v>127.04</v>
      </c>
      <c r="Q468" s="117">
        <f t="shared" si="82"/>
        <v>3922.6140800000003</v>
      </c>
      <c r="R468" s="380"/>
      <c r="S468" s="381"/>
      <c r="T468" s="14"/>
      <c r="U468" s="14"/>
      <c r="V468" s="14"/>
      <c r="W468" s="14"/>
      <c r="X468" s="14"/>
      <c r="Y468" s="14"/>
      <c r="Z468" s="14"/>
      <c r="AA468" s="14"/>
      <c r="AB468" s="14"/>
      <c r="AC468" s="14"/>
      <c r="AD468" s="14"/>
      <c r="AE468" s="14"/>
      <c r="AF468" s="14"/>
      <c r="AG468" s="14"/>
      <c r="AH468" s="14"/>
      <c r="AI468" s="14"/>
      <c r="AJ468" s="14"/>
      <c r="AK468" s="14"/>
      <c r="AL468" s="14"/>
      <c r="AM468" s="14"/>
    </row>
    <row r="469" spans="1:39" x14ac:dyDescent="0.35">
      <c r="A469" s="60">
        <f>IF(F469&lt;&gt;"",1+MAX($A$6:A468),"")</f>
        <v>218</v>
      </c>
      <c r="B469" s="349" t="s">
        <v>463</v>
      </c>
      <c r="C469" s="376"/>
      <c r="D469" s="376"/>
      <c r="E469" s="375" t="s">
        <v>471</v>
      </c>
      <c r="F469" s="376">
        <v>11.56</v>
      </c>
      <c r="G469" s="377">
        <v>0.1</v>
      </c>
      <c r="H469" s="389">
        <f t="shared" si="77"/>
        <v>12.716000000000001</v>
      </c>
      <c r="I469" s="390" t="s">
        <v>13</v>
      </c>
      <c r="J469" s="398">
        <v>36.049999999999997</v>
      </c>
      <c r="K469" s="413">
        <v>8.9280000000000008</v>
      </c>
      <c r="L469" s="248">
        <v>0</v>
      </c>
      <c r="M469" s="115">
        <f t="shared" si="78"/>
        <v>458.41180000000003</v>
      </c>
      <c r="N469" s="116">
        <f t="shared" si="79"/>
        <v>113.52844800000003</v>
      </c>
      <c r="O469" s="116">
        <f t="shared" si="80"/>
        <v>0</v>
      </c>
      <c r="P469" s="188">
        <f t="shared" si="81"/>
        <v>44.977999999999994</v>
      </c>
      <c r="Q469" s="117">
        <f t="shared" si="82"/>
        <v>571.940248</v>
      </c>
      <c r="R469" s="380"/>
      <c r="S469" s="381"/>
      <c r="T469" s="14"/>
      <c r="U469" s="14"/>
      <c r="V469" s="14"/>
      <c r="W469" s="14"/>
      <c r="X469" s="14"/>
      <c r="Y469" s="14"/>
      <c r="Z469" s="14"/>
      <c r="AA469" s="14"/>
      <c r="AB469" s="14"/>
      <c r="AC469" s="14"/>
      <c r="AD469" s="14"/>
      <c r="AE469" s="14"/>
      <c r="AF469" s="14"/>
      <c r="AG469" s="14"/>
      <c r="AH469" s="14"/>
      <c r="AI469" s="14"/>
      <c r="AJ469" s="14"/>
      <c r="AK469" s="14"/>
      <c r="AL469" s="14"/>
      <c r="AM469" s="14"/>
    </row>
    <row r="470" spans="1:39" x14ac:dyDescent="0.35">
      <c r="A470" s="60"/>
      <c r="B470" s="66"/>
      <c r="C470" s="33"/>
      <c r="D470" s="376"/>
      <c r="E470" s="388"/>
      <c r="F470" s="376"/>
      <c r="G470" s="376"/>
      <c r="H470" s="371"/>
      <c r="I470" s="372"/>
      <c r="J470" s="406"/>
      <c r="K470" s="367"/>
      <c r="L470" s="248"/>
      <c r="M470" s="115"/>
      <c r="N470" s="116"/>
      <c r="O470" s="116"/>
      <c r="P470" s="188"/>
      <c r="Q470" s="117"/>
      <c r="R470" s="380"/>
      <c r="S470" s="381"/>
      <c r="T470" s="14"/>
      <c r="U470" s="14"/>
      <c r="V470" s="14"/>
      <c r="W470" s="14"/>
      <c r="X470" s="14"/>
      <c r="Y470" s="14"/>
      <c r="Z470" s="14"/>
      <c r="AA470" s="14"/>
      <c r="AB470" s="14"/>
      <c r="AC470" s="14"/>
      <c r="AD470" s="14"/>
      <c r="AE470" s="14"/>
      <c r="AF470" s="14"/>
      <c r="AG470" s="14"/>
      <c r="AH470" s="14"/>
      <c r="AI470" s="14"/>
      <c r="AJ470" s="14"/>
      <c r="AK470" s="14"/>
      <c r="AL470" s="14"/>
      <c r="AM470" s="14"/>
    </row>
    <row r="471" spans="1:39" x14ac:dyDescent="0.35">
      <c r="A471" s="60">
        <f>IF(F471&lt;&gt;"",1+MAX($A$6:A470),"")</f>
        <v>219</v>
      </c>
      <c r="B471" s="349" t="s">
        <v>463</v>
      </c>
      <c r="C471" s="376"/>
      <c r="D471" s="376"/>
      <c r="E471" s="375" t="s">
        <v>472</v>
      </c>
      <c r="F471" s="376">
        <v>16.28</v>
      </c>
      <c r="G471" s="377">
        <v>0.1</v>
      </c>
      <c r="H471" s="389">
        <f>F471*(1+G471)</f>
        <v>17.908000000000001</v>
      </c>
      <c r="I471" s="390" t="s">
        <v>13</v>
      </c>
      <c r="J471" s="398">
        <v>61.8</v>
      </c>
      <c r="K471" s="413">
        <v>26.783999999999999</v>
      </c>
      <c r="L471" s="248">
        <v>0</v>
      </c>
      <c r="M471" s="115">
        <f>+H471*J471</f>
        <v>1106.7144000000001</v>
      </c>
      <c r="N471" s="116">
        <f>K471*H471</f>
        <v>479.64787200000001</v>
      </c>
      <c r="O471" s="116">
        <f>L471*H471</f>
        <v>0</v>
      </c>
      <c r="P471" s="188">
        <f>+J471+K471+L471</f>
        <v>88.584000000000003</v>
      </c>
      <c r="Q471" s="117">
        <f>+H471*P471</f>
        <v>1586.3622720000001</v>
      </c>
      <c r="R471" s="380"/>
      <c r="S471" s="381"/>
      <c r="T471" s="14"/>
      <c r="U471" s="14"/>
      <c r="V471" s="14"/>
      <c r="W471" s="14"/>
      <c r="X471" s="14"/>
      <c r="Y471" s="14"/>
      <c r="Z471" s="14"/>
      <c r="AA471" s="14"/>
      <c r="AB471" s="14"/>
      <c r="AC471" s="14"/>
      <c r="AD471" s="14"/>
      <c r="AE471" s="14"/>
      <c r="AF471" s="14"/>
      <c r="AG471" s="14"/>
      <c r="AH471" s="14"/>
      <c r="AI471" s="14"/>
      <c r="AJ471" s="14"/>
      <c r="AK471" s="14"/>
      <c r="AL471" s="14"/>
      <c r="AM471" s="14"/>
    </row>
    <row r="472" spans="1:39" x14ac:dyDescent="0.35">
      <c r="A472" s="60">
        <f>IF(F472&lt;&gt;"",1+MAX($A$6:A471),"")</f>
        <v>220</v>
      </c>
      <c r="B472" s="349" t="s">
        <v>463</v>
      </c>
      <c r="C472" s="376"/>
      <c r="D472" s="376"/>
      <c r="E472" s="375" t="s">
        <v>473</v>
      </c>
      <c r="F472" s="376">
        <v>6.74</v>
      </c>
      <c r="G472" s="377">
        <v>0.1</v>
      </c>
      <c r="H472" s="389">
        <f>F472*(1+G472)</f>
        <v>7.4140000000000006</v>
      </c>
      <c r="I472" s="390" t="s">
        <v>13</v>
      </c>
      <c r="J472" s="398">
        <v>87.550000000000011</v>
      </c>
      <c r="K472" s="413">
        <v>49.103999999999999</v>
      </c>
      <c r="L472" s="248">
        <v>0</v>
      </c>
      <c r="M472" s="115">
        <f>+H472*J472</f>
        <v>649.09570000000019</v>
      </c>
      <c r="N472" s="116">
        <f>K472*H472</f>
        <v>364.05705600000005</v>
      </c>
      <c r="O472" s="116">
        <f>L472*H472</f>
        <v>0</v>
      </c>
      <c r="P472" s="188">
        <f>+J472+K472+L472</f>
        <v>136.654</v>
      </c>
      <c r="Q472" s="117">
        <f>+H472*P472</f>
        <v>1013.1527560000001</v>
      </c>
      <c r="R472" s="380"/>
      <c r="S472" s="381"/>
      <c r="T472" s="14"/>
      <c r="U472" s="14"/>
      <c r="V472" s="14"/>
      <c r="W472" s="14"/>
      <c r="X472" s="14"/>
      <c r="Y472" s="14"/>
      <c r="Z472" s="14"/>
      <c r="AA472" s="14"/>
      <c r="AB472" s="14"/>
      <c r="AC472" s="14"/>
      <c r="AD472" s="14"/>
      <c r="AE472" s="14"/>
      <c r="AF472" s="14"/>
      <c r="AG472" s="14"/>
      <c r="AH472" s="14"/>
      <c r="AI472" s="14"/>
      <c r="AJ472" s="14"/>
      <c r="AK472" s="14"/>
      <c r="AL472" s="14"/>
      <c r="AM472" s="14"/>
    </row>
    <row r="473" spans="1:39" x14ac:dyDescent="0.35">
      <c r="A473" s="60">
        <f>IF(F473&lt;&gt;"",1+MAX($A$6:A472),"")</f>
        <v>221</v>
      </c>
      <c r="B473" s="349" t="s">
        <v>463</v>
      </c>
      <c r="C473" s="376"/>
      <c r="D473" s="376"/>
      <c r="E473" s="375" t="s">
        <v>474</v>
      </c>
      <c r="F473" s="376">
        <v>2.39</v>
      </c>
      <c r="G473" s="377">
        <v>0.1</v>
      </c>
      <c r="H473" s="389">
        <f>F473*(1+G473)</f>
        <v>2.6290000000000004</v>
      </c>
      <c r="I473" s="390" t="s">
        <v>13</v>
      </c>
      <c r="J473" s="398">
        <v>30.900000000000002</v>
      </c>
      <c r="K473" s="413">
        <v>6.6959999999999997</v>
      </c>
      <c r="L473" s="248">
        <v>0</v>
      </c>
      <c r="M473" s="115">
        <f>+H473*J473</f>
        <v>81.236100000000022</v>
      </c>
      <c r="N473" s="116">
        <f>K473*H473</f>
        <v>17.603784000000001</v>
      </c>
      <c r="O473" s="116">
        <f>L473*H473</f>
        <v>0</v>
      </c>
      <c r="P473" s="188">
        <f>+J473+K473+L473</f>
        <v>37.596000000000004</v>
      </c>
      <c r="Q473" s="117">
        <f>+H473*P473</f>
        <v>98.839884000000026</v>
      </c>
      <c r="R473" s="380"/>
      <c r="S473" s="381"/>
      <c r="T473" s="14"/>
      <c r="U473" s="14"/>
      <c r="V473" s="14"/>
      <c r="W473" s="14"/>
      <c r="X473" s="14"/>
      <c r="Y473" s="14"/>
      <c r="Z473" s="14"/>
      <c r="AA473" s="14"/>
      <c r="AB473" s="14"/>
      <c r="AC473" s="14"/>
      <c r="AD473" s="14"/>
      <c r="AE473" s="14"/>
      <c r="AF473" s="14"/>
      <c r="AG473" s="14"/>
      <c r="AH473" s="14"/>
      <c r="AI473" s="14"/>
      <c r="AJ473" s="14"/>
      <c r="AK473" s="14"/>
      <c r="AL473" s="14"/>
      <c r="AM473" s="14"/>
    </row>
    <row r="474" spans="1:39" x14ac:dyDescent="0.35">
      <c r="A474" s="60"/>
      <c r="B474" s="66"/>
      <c r="C474" s="33"/>
      <c r="D474" s="376"/>
      <c r="E474" s="388"/>
      <c r="F474" s="376"/>
      <c r="G474" s="376"/>
      <c r="H474" s="371"/>
      <c r="I474" s="372"/>
      <c r="J474" s="406"/>
      <c r="K474" s="367"/>
      <c r="L474" s="248"/>
      <c r="M474" s="115"/>
      <c r="N474" s="116"/>
      <c r="O474" s="116"/>
      <c r="P474" s="188"/>
      <c r="Q474" s="117"/>
      <c r="R474" s="380"/>
      <c r="S474" s="381"/>
      <c r="T474" s="14"/>
      <c r="U474" s="14"/>
      <c r="V474" s="14"/>
      <c r="W474" s="14"/>
      <c r="X474" s="14"/>
      <c r="Y474" s="14"/>
      <c r="Z474" s="14"/>
      <c r="AA474" s="14"/>
      <c r="AB474" s="14"/>
      <c r="AC474" s="14"/>
      <c r="AD474" s="14"/>
      <c r="AE474" s="14"/>
      <c r="AF474" s="14"/>
      <c r="AG474" s="14"/>
      <c r="AH474" s="14"/>
      <c r="AI474" s="14"/>
      <c r="AJ474" s="14"/>
      <c r="AK474" s="14"/>
      <c r="AL474" s="14"/>
      <c r="AM474" s="14"/>
    </row>
    <row r="475" spans="1:39" x14ac:dyDescent="0.35">
      <c r="A475" s="60">
        <f>IF(F475&lt;&gt;"",1+MAX($A$6:A474),"")</f>
        <v>222</v>
      </c>
      <c r="B475" s="349" t="s">
        <v>463</v>
      </c>
      <c r="C475" s="376"/>
      <c r="D475" s="376"/>
      <c r="E475" s="375" t="s">
        <v>475</v>
      </c>
      <c r="F475" s="376">
        <v>12.65</v>
      </c>
      <c r="G475" s="377">
        <v>0.1</v>
      </c>
      <c r="H475" s="389">
        <f>F475*(1+G475)</f>
        <v>13.915000000000001</v>
      </c>
      <c r="I475" s="390" t="s">
        <v>13</v>
      </c>
      <c r="J475" s="398">
        <v>30.900000000000002</v>
      </c>
      <c r="K475" s="413">
        <v>6.6959999999999997</v>
      </c>
      <c r="L475" s="248">
        <v>0</v>
      </c>
      <c r="M475" s="115">
        <f>+H475*J475</f>
        <v>429.97350000000006</v>
      </c>
      <c r="N475" s="116">
        <f>K475*H475</f>
        <v>93.174840000000003</v>
      </c>
      <c r="O475" s="116">
        <f>L475*H475</f>
        <v>0</v>
      </c>
      <c r="P475" s="188">
        <f>+J475+K475+L475</f>
        <v>37.596000000000004</v>
      </c>
      <c r="Q475" s="117">
        <f>+H475*P475</f>
        <v>523.14834000000008</v>
      </c>
      <c r="R475" s="380"/>
      <c r="S475" s="381"/>
      <c r="T475" s="14"/>
      <c r="U475" s="14"/>
      <c r="V475" s="14"/>
      <c r="W475" s="14"/>
      <c r="X475" s="14"/>
      <c r="Y475" s="14"/>
      <c r="Z475" s="14"/>
      <c r="AA475" s="14"/>
      <c r="AB475" s="14"/>
      <c r="AC475" s="14"/>
      <c r="AD475" s="14"/>
      <c r="AE475" s="14"/>
      <c r="AF475" s="14"/>
      <c r="AG475" s="14"/>
      <c r="AH475" s="14"/>
      <c r="AI475" s="14"/>
      <c r="AJ475" s="14"/>
      <c r="AK475" s="14"/>
      <c r="AL475" s="14"/>
      <c r="AM475" s="14"/>
    </row>
    <row r="476" spans="1:39" x14ac:dyDescent="0.35">
      <c r="A476" s="60"/>
      <c r="B476" s="66"/>
      <c r="C476" s="33"/>
      <c r="D476" s="376"/>
      <c r="E476" s="388"/>
      <c r="F476" s="376"/>
      <c r="G476" s="376"/>
      <c r="H476" s="371"/>
      <c r="I476" s="372"/>
      <c r="J476" s="409"/>
      <c r="K476" s="372"/>
      <c r="L476" s="248"/>
      <c r="M476" s="115"/>
      <c r="N476" s="116"/>
      <c r="O476" s="116"/>
      <c r="P476" s="188"/>
      <c r="Q476" s="117"/>
      <c r="R476" s="380"/>
      <c r="S476" s="381"/>
      <c r="T476" s="14"/>
      <c r="U476" s="14"/>
      <c r="V476" s="14"/>
      <c r="W476" s="14"/>
      <c r="X476" s="14"/>
      <c r="Y476" s="14"/>
      <c r="Z476" s="14"/>
      <c r="AA476" s="14"/>
      <c r="AB476" s="14"/>
      <c r="AC476" s="14"/>
      <c r="AD476" s="14"/>
      <c r="AE476" s="14"/>
      <c r="AF476" s="14"/>
      <c r="AG476" s="14"/>
      <c r="AH476" s="14"/>
      <c r="AI476" s="14"/>
      <c r="AJ476" s="14"/>
      <c r="AK476" s="14"/>
      <c r="AL476" s="14"/>
      <c r="AM476" s="14"/>
    </row>
    <row r="477" spans="1:39" x14ac:dyDescent="0.35">
      <c r="A477" s="60">
        <f>IF(F477&lt;&gt;"",1+MAX($A$6:A476),"")</f>
        <v>223</v>
      </c>
      <c r="B477" s="349" t="s">
        <v>463</v>
      </c>
      <c r="C477" s="376"/>
      <c r="D477" s="376"/>
      <c r="E477" s="375" t="s">
        <v>476</v>
      </c>
      <c r="F477" s="376">
        <v>5.45</v>
      </c>
      <c r="G477" s="377">
        <v>0.1</v>
      </c>
      <c r="H477" s="389">
        <f>F477*(1+G477)</f>
        <v>5.995000000000001</v>
      </c>
      <c r="I477" s="390" t="s">
        <v>13</v>
      </c>
      <c r="J477" s="398">
        <v>77.25</v>
      </c>
      <c r="K477" s="413">
        <v>40.176000000000002</v>
      </c>
      <c r="L477" s="248">
        <v>0</v>
      </c>
      <c r="M477" s="115">
        <f>+H477*J477</f>
        <v>463.1137500000001</v>
      </c>
      <c r="N477" s="116">
        <f>K477*H477</f>
        <v>240.85512000000006</v>
      </c>
      <c r="O477" s="116">
        <f>L477*H477</f>
        <v>0</v>
      </c>
      <c r="P477" s="188">
        <f>+J477+K477+L477</f>
        <v>117.426</v>
      </c>
      <c r="Q477" s="117">
        <f>+H477*P477</f>
        <v>703.96887000000015</v>
      </c>
      <c r="R477" s="380"/>
      <c r="S477" s="381"/>
      <c r="T477" s="14"/>
      <c r="U477" s="14"/>
      <c r="V477" s="14"/>
      <c r="W477" s="14"/>
      <c r="X477" s="14"/>
      <c r="Y477" s="14"/>
      <c r="Z477" s="14"/>
      <c r="AA477" s="14"/>
      <c r="AB477" s="14"/>
      <c r="AC477" s="14"/>
      <c r="AD477" s="14"/>
      <c r="AE477" s="14"/>
      <c r="AF477" s="14"/>
      <c r="AG477" s="14"/>
      <c r="AH477" s="14"/>
      <c r="AI477" s="14"/>
      <c r="AJ477" s="14"/>
      <c r="AK477" s="14"/>
      <c r="AL477" s="14"/>
      <c r="AM477" s="14"/>
    </row>
    <row r="478" spans="1:39" x14ac:dyDescent="0.35">
      <c r="A478" s="60">
        <f>IF(F478&lt;&gt;"",1+MAX($A$6:A477),"")</f>
        <v>224</v>
      </c>
      <c r="B478" s="349" t="s">
        <v>463</v>
      </c>
      <c r="C478" s="376"/>
      <c r="D478" s="376"/>
      <c r="E478" s="375" t="s">
        <v>477</v>
      </c>
      <c r="F478" s="376">
        <v>3.56</v>
      </c>
      <c r="G478" s="377">
        <v>0.1</v>
      </c>
      <c r="H478" s="389">
        <f>F478*(1+G478)</f>
        <v>3.9160000000000004</v>
      </c>
      <c r="I478" s="390" t="s">
        <v>13</v>
      </c>
      <c r="J478" s="398">
        <v>72.100000000000009</v>
      </c>
      <c r="K478" s="413">
        <v>35.712000000000003</v>
      </c>
      <c r="L478" s="248">
        <v>0</v>
      </c>
      <c r="M478" s="115">
        <f>+H478*J478</f>
        <v>282.34360000000004</v>
      </c>
      <c r="N478" s="116">
        <f>K478*H478</f>
        <v>139.84819200000004</v>
      </c>
      <c r="O478" s="116">
        <f>L478*H478</f>
        <v>0</v>
      </c>
      <c r="P478" s="188">
        <f>+J478+K478+L478</f>
        <v>107.81200000000001</v>
      </c>
      <c r="Q478" s="117">
        <f>+H478*P478</f>
        <v>422.19179200000008</v>
      </c>
      <c r="R478" s="380"/>
      <c r="S478" s="381"/>
      <c r="T478" s="14"/>
      <c r="U478" s="14"/>
      <c r="V478" s="14"/>
      <c r="W478" s="14"/>
      <c r="X478" s="14"/>
      <c r="Y478" s="14"/>
      <c r="Z478" s="14"/>
      <c r="AA478" s="14"/>
      <c r="AB478" s="14"/>
      <c r="AC478" s="14"/>
      <c r="AD478" s="14"/>
      <c r="AE478" s="14"/>
      <c r="AF478" s="14"/>
      <c r="AG478" s="14"/>
      <c r="AH478" s="14"/>
      <c r="AI478" s="14"/>
      <c r="AJ478" s="14"/>
      <c r="AK478" s="14"/>
      <c r="AL478" s="14"/>
      <c r="AM478" s="14"/>
    </row>
    <row r="479" spans="1:39" x14ac:dyDescent="0.35">
      <c r="A479" s="60">
        <f>IF(F479&lt;&gt;"",1+MAX($A$6:A478),"")</f>
        <v>225</v>
      </c>
      <c r="B479" s="349" t="s">
        <v>463</v>
      </c>
      <c r="C479" s="376"/>
      <c r="D479" s="376"/>
      <c r="E479" s="375" t="s">
        <v>478</v>
      </c>
      <c r="F479" s="376">
        <v>4.38</v>
      </c>
      <c r="G479" s="377">
        <v>0.1</v>
      </c>
      <c r="H479" s="389">
        <f>F479*(1+G479)</f>
        <v>4.8180000000000005</v>
      </c>
      <c r="I479" s="390" t="s">
        <v>13</v>
      </c>
      <c r="J479" s="398">
        <v>66.95</v>
      </c>
      <c r="K479" s="413">
        <v>29.759999999999998</v>
      </c>
      <c r="L479" s="248">
        <v>0</v>
      </c>
      <c r="M479" s="115">
        <f>+H479*J479</f>
        <v>322.56510000000003</v>
      </c>
      <c r="N479" s="116">
        <f>K479*H479</f>
        <v>143.38368</v>
      </c>
      <c r="O479" s="116">
        <f>L479*H479</f>
        <v>0</v>
      </c>
      <c r="P479" s="188">
        <f>+J479+K479+L479</f>
        <v>96.710000000000008</v>
      </c>
      <c r="Q479" s="117">
        <f>+H479*P479</f>
        <v>465.94878000000011</v>
      </c>
      <c r="R479" s="380"/>
      <c r="S479" s="381"/>
      <c r="T479" s="14"/>
      <c r="U479" s="14"/>
      <c r="V479" s="14"/>
      <c r="W479" s="14"/>
      <c r="X479" s="14"/>
      <c r="Y479" s="14"/>
      <c r="Z479" s="14"/>
      <c r="AA479" s="14"/>
      <c r="AB479" s="14"/>
      <c r="AC479" s="14"/>
      <c r="AD479" s="14"/>
      <c r="AE479" s="14"/>
      <c r="AF479" s="14"/>
      <c r="AG479" s="14"/>
      <c r="AH479" s="14"/>
      <c r="AI479" s="14"/>
      <c r="AJ479" s="14"/>
      <c r="AK479" s="14"/>
      <c r="AL479" s="14"/>
      <c r="AM479" s="14"/>
    </row>
    <row r="480" spans="1:39" x14ac:dyDescent="0.35">
      <c r="A480" s="60"/>
      <c r="B480" s="66"/>
      <c r="C480" s="33"/>
      <c r="D480" s="376"/>
      <c r="E480" s="388"/>
      <c r="F480" s="376"/>
      <c r="G480" s="376"/>
      <c r="H480" s="371"/>
      <c r="I480" s="372"/>
      <c r="J480" s="409"/>
      <c r="K480" s="372"/>
      <c r="L480" s="248"/>
      <c r="M480" s="115"/>
      <c r="N480" s="116"/>
      <c r="O480" s="116"/>
      <c r="P480" s="188"/>
      <c r="Q480" s="117"/>
      <c r="R480" s="380"/>
      <c r="S480" s="381"/>
      <c r="T480" s="14"/>
      <c r="U480" s="14"/>
      <c r="V480" s="14"/>
      <c r="W480" s="14"/>
      <c r="X480" s="14"/>
      <c r="Y480" s="14"/>
      <c r="Z480" s="14"/>
      <c r="AA480" s="14"/>
      <c r="AB480" s="14"/>
      <c r="AC480" s="14"/>
      <c r="AD480" s="14"/>
      <c r="AE480" s="14"/>
      <c r="AF480" s="14"/>
      <c r="AG480" s="14"/>
      <c r="AH480" s="14"/>
      <c r="AI480" s="14"/>
      <c r="AJ480" s="14"/>
      <c r="AK480" s="14"/>
      <c r="AL480" s="14"/>
      <c r="AM480" s="14"/>
    </row>
    <row r="481" spans="1:39" x14ac:dyDescent="0.35">
      <c r="A481" s="60">
        <f>IF(F481&lt;&gt;"",1+MAX($A$6:A480),"")</f>
        <v>226</v>
      </c>
      <c r="B481" s="349" t="s">
        <v>463</v>
      </c>
      <c r="C481" s="376"/>
      <c r="D481" s="376"/>
      <c r="E481" s="375" t="s">
        <v>479</v>
      </c>
      <c r="F481" s="376">
        <v>7.38</v>
      </c>
      <c r="G481" s="377">
        <v>0.1</v>
      </c>
      <c r="H481" s="389">
        <f>F481*(1+G481)</f>
        <v>8.1180000000000003</v>
      </c>
      <c r="I481" s="390" t="s">
        <v>13</v>
      </c>
      <c r="J481" s="398">
        <v>103.79</v>
      </c>
      <c r="K481" s="413">
        <v>87.946666666666658</v>
      </c>
      <c r="L481" s="248">
        <v>0</v>
      </c>
      <c r="M481" s="115">
        <f>+H481*J481</f>
        <v>842.56722000000013</v>
      </c>
      <c r="N481" s="116">
        <f>K481*H481</f>
        <v>713.95103999999992</v>
      </c>
      <c r="O481" s="116">
        <f>L481*H481</f>
        <v>0</v>
      </c>
      <c r="P481" s="188">
        <f>+J481+K481+L481</f>
        <v>191.73666666666668</v>
      </c>
      <c r="Q481" s="117">
        <f>+H481*P481</f>
        <v>1556.5182600000001</v>
      </c>
      <c r="R481" s="380"/>
      <c r="S481" s="381"/>
      <c r="T481" s="14"/>
      <c r="U481" s="14"/>
      <c r="V481" s="14"/>
      <c r="W481" s="14"/>
      <c r="X481" s="14"/>
      <c r="Y481" s="14"/>
      <c r="Z481" s="14"/>
      <c r="AA481" s="14"/>
      <c r="AB481" s="14"/>
      <c r="AC481" s="14"/>
      <c r="AD481" s="14"/>
      <c r="AE481" s="14"/>
      <c r="AF481" s="14"/>
      <c r="AG481" s="14"/>
      <c r="AH481" s="14"/>
      <c r="AI481" s="14"/>
      <c r="AJ481" s="14"/>
      <c r="AK481" s="14"/>
      <c r="AL481" s="14"/>
      <c r="AM481" s="14"/>
    </row>
    <row r="482" spans="1:39" x14ac:dyDescent="0.35">
      <c r="A482" s="60">
        <f>IF(F482&lt;&gt;"",1+MAX($A$6:A481),"")</f>
        <v>227</v>
      </c>
      <c r="B482" s="349" t="s">
        <v>463</v>
      </c>
      <c r="C482" s="376"/>
      <c r="D482" s="376"/>
      <c r="E482" s="375" t="s">
        <v>480</v>
      </c>
      <c r="F482" s="376">
        <v>6</v>
      </c>
      <c r="G482" s="377">
        <v>0.1</v>
      </c>
      <c r="H482" s="389">
        <f>F482*(1+G482)</f>
        <v>6.6000000000000005</v>
      </c>
      <c r="I482" s="390" t="s">
        <v>13</v>
      </c>
      <c r="J482" s="398">
        <v>58.379999999999995</v>
      </c>
      <c r="K482" s="413">
        <v>49.47</v>
      </c>
      <c r="L482" s="248">
        <v>0</v>
      </c>
      <c r="M482" s="115">
        <f>+H482*J482</f>
        <v>385.30799999999999</v>
      </c>
      <c r="N482" s="116">
        <f>K482*H482</f>
        <v>326.50200000000001</v>
      </c>
      <c r="O482" s="116">
        <f>L482*H482</f>
        <v>0</v>
      </c>
      <c r="P482" s="188">
        <f>+J482+K482+L482</f>
        <v>107.85</v>
      </c>
      <c r="Q482" s="117">
        <f>+H482*P482</f>
        <v>711.81000000000006</v>
      </c>
      <c r="R482" s="380"/>
      <c r="S482" s="381"/>
      <c r="T482" s="14"/>
      <c r="U482" s="14"/>
      <c r="V482" s="14"/>
      <c r="W482" s="14"/>
      <c r="X482" s="14"/>
      <c r="Y482" s="14"/>
      <c r="Z482" s="14"/>
      <c r="AA482" s="14"/>
      <c r="AB482" s="14"/>
      <c r="AC482" s="14"/>
      <c r="AD482" s="14"/>
      <c r="AE482" s="14"/>
      <c r="AF482" s="14"/>
      <c r="AG482" s="14"/>
      <c r="AH482" s="14"/>
      <c r="AI482" s="14"/>
      <c r="AJ482" s="14"/>
      <c r="AK482" s="14"/>
      <c r="AL482" s="14"/>
      <c r="AM482" s="14"/>
    </row>
    <row r="483" spans="1:39" x14ac:dyDescent="0.35">
      <c r="A483" s="60">
        <f>IF(F483&lt;&gt;"",1+MAX($A$6:A482),"")</f>
        <v>228</v>
      </c>
      <c r="B483" s="349" t="s">
        <v>463</v>
      </c>
      <c r="C483" s="376"/>
      <c r="D483" s="376"/>
      <c r="E483" s="375" t="s">
        <v>481</v>
      </c>
      <c r="F483" s="376">
        <v>2.4500000000000002</v>
      </c>
      <c r="G483" s="377">
        <v>0.1</v>
      </c>
      <c r="H483" s="389">
        <f>F483*(1+G483)</f>
        <v>2.6950000000000003</v>
      </c>
      <c r="I483" s="390" t="s">
        <v>13</v>
      </c>
      <c r="J483" s="398">
        <v>55.14</v>
      </c>
      <c r="K483" s="413">
        <v>46.721666666666664</v>
      </c>
      <c r="L483" s="248">
        <v>0</v>
      </c>
      <c r="M483" s="115">
        <f>+H483*J483</f>
        <v>148.60230000000001</v>
      </c>
      <c r="N483" s="116">
        <f>K483*H483</f>
        <v>125.91489166666668</v>
      </c>
      <c r="O483" s="116">
        <f>L483*H483</f>
        <v>0</v>
      </c>
      <c r="P483" s="188">
        <f>+J483+K483+L483</f>
        <v>101.86166666666666</v>
      </c>
      <c r="Q483" s="117">
        <f>+H483*P483</f>
        <v>274.51719166666669</v>
      </c>
      <c r="R483" s="380"/>
      <c r="S483" s="381"/>
      <c r="T483" s="14"/>
      <c r="U483" s="14"/>
      <c r="V483" s="14"/>
      <c r="W483" s="14"/>
      <c r="X483" s="14"/>
      <c r="Y483" s="14"/>
      <c r="Z483" s="14"/>
      <c r="AA483" s="14"/>
      <c r="AB483" s="14"/>
      <c r="AC483" s="14"/>
      <c r="AD483" s="14"/>
      <c r="AE483" s="14"/>
      <c r="AF483" s="14"/>
      <c r="AG483" s="14"/>
      <c r="AH483" s="14"/>
      <c r="AI483" s="14"/>
      <c r="AJ483" s="14"/>
      <c r="AK483" s="14"/>
      <c r="AL483" s="14"/>
      <c r="AM483" s="14"/>
    </row>
    <row r="484" spans="1:39" x14ac:dyDescent="0.35">
      <c r="A484" s="60">
        <f>IF(F484&lt;&gt;"",1+MAX($A$6:A483),"")</f>
        <v>229</v>
      </c>
      <c r="B484" s="349" t="s">
        <v>463</v>
      </c>
      <c r="C484" s="376"/>
      <c r="D484" s="376"/>
      <c r="E484" s="375" t="s">
        <v>482</v>
      </c>
      <c r="F484" s="376">
        <v>3.14</v>
      </c>
      <c r="G484" s="377">
        <v>0.1</v>
      </c>
      <c r="H484" s="389">
        <f>F484*(1+G484)</f>
        <v>3.4540000000000006</v>
      </c>
      <c r="I484" s="390" t="s">
        <v>13</v>
      </c>
      <c r="J484" s="398">
        <v>84.33</v>
      </c>
      <c r="K484" s="413">
        <v>71.456666666666663</v>
      </c>
      <c r="L484" s="248">
        <v>0</v>
      </c>
      <c r="M484" s="115">
        <f>+H484*J484</f>
        <v>291.27582000000007</v>
      </c>
      <c r="N484" s="116">
        <f>K484*H484</f>
        <v>246.8113266666667</v>
      </c>
      <c r="O484" s="116">
        <f>L484*H484</f>
        <v>0</v>
      </c>
      <c r="P484" s="188">
        <f>+J484+K484+L484</f>
        <v>155.78666666666666</v>
      </c>
      <c r="Q484" s="117">
        <f>+H484*P484</f>
        <v>538.08714666666674</v>
      </c>
      <c r="R484" s="380"/>
      <c r="S484" s="381"/>
      <c r="T484" s="14"/>
      <c r="U484" s="14"/>
      <c r="V484" s="14"/>
      <c r="W484" s="14"/>
      <c r="X484" s="14"/>
      <c r="Y484" s="14"/>
      <c r="Z484" s="14"/>
      <c r="AA484" s="14"/>
      <c r="AB484" s="14"/>
      <c r="AC484" s="14"/>
      <c r="AD484" s="14"/>
      <c r="AE484" s="14"/>
      <c r="AF484" s="14"/>
      <c r="AG484" s="14"/>
      <c r="AH484" s="14"/>
      <c r="AI484" s="14"/>
      <c r="AJ484" s="14"/>
      <c r="AK484" s="14"/>
      <c r="AL484" s="14"/>
      <c r="AM484" s="14"/>
    </row>
    <row r="485" spans="1:39" ht="16.3" thickBot="1" x14ac:dyDescent="0.4">
      <c r="A485" s="60"/>
      <c r="B485" s="66"/>
      <c r="C485" s="33"/>
      <c r="D485" s="376"/>
      <c r="E485" s="388"/>
      <c r="F485" s="376"/>
      <c r="G485" s="376"/>
      <c r="H485" s="371"/>
      <c r="I485" s="372"/>
      <c r="J485" s="409"/>
      <c r="K485" s="372"/>
      <c r="L485" s="248"/>
      <c r="M485" s="115"/>
      <c r="N485" s="116"/>
      <c r="O485" s="116"/>
      <c r="P485" s="188"/>
      <c r="Q485" s="117"/>
      <c r="R485" s="380"/>
      <c r="S485" s="381"/>
      <c r="T485" s="14"/>
      <c r="U485" s="14"/>
      <c r="V485" s="14"/>
      <c r="W485" s="14"/>
      <c r="X485" s="14"/>
      <c r="Y485" s="14"/>
      <c r="Z485" s="14"/>
      <c r="AA485" s="14"/>
      <c r="AB485" s="14"/>
      <c r="AC485" s="14"/>
      <c r="AD485" s="14"/>
      <c r="AE485" s="14"/>
      <c r="AF485" s="14"/>
      <c r="AG485" s="14"/>
      <c r="AH485" s="14"/>
      <c r="AI485" s="14"/>
      <c r="AJ485" s="14"/>
      <c r="AK485" s="14"/>
      <c r="AL485" s="14"/>
      <c r="AM485" s="14"/>
    </row>
    <row r="486" spans="1:39" ht="16.3" thickBot="1" x14ac:dyDescent="0.4">
      <c r="A486" s="60"/>
      <c r="B486" s="370"/>
      <c r="C486" s="360"/>
      <c r="D486" s="361"/>
      <c r="E486" s="362" t="s">
        <v>483</v>
      </c>
      <c r="F486" s="363"/>
      <c r="G486" s="364"/>
      <c r="H486" s="371"/>
      <c r="I486" s="372"/>
      <c r="J486" s="406"/>
      <c r="K486" s="367"/>
      <c r="L486" s="248"/>
      <c r="M486" s="115"/>
      <c r="N486" s="116"/>
      <c r="O486" s="116"/>
      <c r="P486" s="188"/>
      <c r="Q486" s="117"/>
      <c r="R486" s="368"/>
    </row>
    <row r="487" spans="1:39" x14ac:dyDescent="0.35">
      <c r="A487" s="60">
        <f>IF(F487&lt;&gt;"",1+MAX($A$6:A486),"")</f>
        <v>230</v>
      </c>
      <c r="B487" s="349" t="s">
        <v>463</v>
      </c>
      <c r="C487" s="376"/>
      <c r="D487" s="387"/>
      <c r="E487" s="375" t="s">
        <v>484</v>
      </c>
      <c r="F487" s="376">
        <v>38.85</v>
      </c>
      <c r="G487" s="377">
        <v>0.1</v>
      </c>
      <c r="H487" s="389">
        <f>F487*(1+G487)</f>
        <v>42.735000000000007</v>
      </c>
      <c r="I487" s="390" t="s">
        <v>13</v>
      </c>
      <c r="J487" s="398">
        <v>11.81</v>
      </c>
      <c r="K487" s="356">
        <v>6.02</v>
      </c>
      <c r="L487" s="248">
        <v>0</v>
      </c>
      <c r="M487" s="115">
        <f>+H487*J487</f>
        <v>504.70035000000007</v>
      </c>
      <c r="N487" s="116">
        <f>K487*H487</f>
        <v>257.2647</v>
      </c>
      <c r="O487" s="116">
        <f>L487*H487</f>
        <v>0</v>
      </c>
      <c r="P487" s="188">
        <f>+J487+K487+L487</f>
        <v>17.829999999999998</v>
      </c>
      <c r="Q487" s="117">
        <f>+H487*P487</f>
        <v>761.96505000000002</v>
      </c>
      <c r="R487" s="380"/>
      <c r="S487" s="381"/>
      <c r="T487" s="14"/>
      <c r="U487" s="14"/>
      <c r="V487" s="14"/>
      <c r="W487" s="14"/>
      <c r="X487" s="14"/>
      <c r="Y487" s="14"/>
      <c r="Z487" s="14"/>
      <c r="AA487" s="14"/>
      <c r="AB487" s="14"/>
      <c r="AC487" s="14"/>
      <c r="AD487" s="14"/>
      <c r="AE487" s="14"/>
      <c r="AF487" s="14"/>
      <c r="AG487" s="14"/>
      <c r="AH487" s="14"/>
      <c r="AI487" s="14"/>
      <c r="AJ487" s="14"/>
      <c r="AK487" s="14"/>
      <c r="AL487" s="14"/>
      <c r="AM487" s="14"/>
    </row>
    <row r="488" spans="1:39" x14ac:dyDescent="0.35">
      <c r="A488" s="60">
        <f>IF(F488&lt;&gt;"",1+MAX($A$6:A487),"")</f>
        <v>231</v>
      </c>
      <c r="B488" s="349" t="s">
        <v>463</v>
      </c>
      <c r="C488" s="376"/>
      <c r="D488" s="387"/>
      <c r="E488" s="375" t="s">
        <v>485</v>
      </c>
      <c r="F488" s="376">
        <v>37.51</v>
      </c>
      <c r="G488" s="377">
        <v>0.1</v>
      </c>
      <c r="H488" s="389">
        <f>F488*(1+G488)</f>
        <v>41.261000000000003</v>
      </c>
      <c r="I488" s="390" t="s">
        <v>13</v>
      </c>
      <c r="J488" s="398">
        <v>11.81</v>
      </c>
      <c r="K488" s="356">
        <v>6.02</v>
      </c>
      <c r="L488" s="248">
        <v>0</v>
      </c>
      <c r="M488" s="115">
        <f>+H488*J488</f>
        <v>487.29241000000007</v>
      </c>
      <c r="N488" s="116">
        <f>K488*H488</f>
        <v>248.39122</v>
      </c>
      <c r="O488" s="116">
        <f>L488*H488</f>
        <v>0</v>
      </c>
      <c r="P488" s="188">
        <f>+J488+K488+L488</f>
        <v>17.829999999999998</v>
      </c>
      <c r="Q488" s="117">
        <f>+H488*P488</f>
        <v>735.68362999999999</v>
      </c>
      <c r="R488" s="380"/>
      <c r="S488" s="381"/>
      <c r="T488" s="14"/>
      <c r="U488" s="14"/>
      <c r="V488" s="14"/>
      <c r="W488" s="14"/>
      <c r="X488" s="14"/>
      <c r="Y488" s="14"/>
      <c r="Z488" s="14"/>
      <c r="AA488" s="14"/>
      <c r="AB488" s="14"/>
      <c r="AC488" s="14"/>
      <c r="AD488" s="14"/>
      <c r="AE488" s="14"/>
      <c r="AF488" s="14"/>
      <c r="AG488" s="14"/>
      <c r="AH488" s="14"/>
      <c r="AI488" s="14"/>
      <c r="AJ488" s="14"/>
      <c r="AK488" s="14"/>
      <c r="AL488" s="14"/>
      <c r="AM488" s="14"/>
    </row>
    <row r="489" spans="1:39" ht="16.3" thickBot="1" x14ac:dyDescent="0.4">
      <c r="A489" s="60"/>
      <c r="B489" s="66"/>
      <c r="C489" s="33"/>
      <c r="D489" s="387"/>
      <c r="E489" s="388"/>
      <c r="F489" s="376"/>
      <c r="G489" s="376"/>
      <c r="H489" s="371"/>
      <c r="I489" s="372"/>
      <c r="J489" s="406"/>
      <c r="K489" s="367"/>
      <c r="L489" s="248"/>
      <c r="M489" s="115"/>
      <c r="N489" s="116"/>
      <c r="O489" s="116"/>
      <c r="P489" s="188"/>
      <c r="Q489" s="117"/>
      <c r="R489" s="380"/>
      <c r="S489" s="381"/>
      <c r="T489" s="14"/>
      <c r="U489" s="14"/>
      <c r="V489" s="14"/>
      <c r="W489" s="14"/>
      <c r="X489" s="14"/>
      <c r="Y489" s="14"/>
      <c r="Z489" s="14"/>
      <c r="AA489" s="14"/>
      <c r="AB489" s="14"/>
      <c r="AC489" s="14"/>
      <c r="AD489" s="14"/>
      <c r="AE489" s="14"/>
      <c r="AF489" s="14"/>
      <c r="AG489" s="14"/>
      <c r="AH489" s="14"/>
      <c r="AI489" s="14"/>
      <c r="AJ489" s="14"/>
      <c r="AK489" s="14"/>
      <c r="AL489" s="14"/>
      <c r="AM489" s="14"/>
    </row>
    <row r="490" spans="1:39" ht="16.3" thickBot="1" x14ac:dyDescent="0.4">
      <c r="A490" s="60"/>
      <c r="B490" s="370"/>
      <c r="C490" s="360"/>
      <c r="D490" s="361"/>
      <c r="E490" s="362" t="s">
        <v>411</v>
      </c>
      <c r="F490" s="363"/>
      <c r="G490" s="364"/>
      <c r="H490" s="371"/>
      <c r="I490" s="372"/>
      <c r="J490" s="406"/>
      <c r="K490" s="367"/>
      <c r="L490" s="248"/>
      <c r="M490" s="115"/>
      <c r="N490" s="116"/>
      <c r="O490" s="116"/>
      <c r="P490" s="188"/>
      <c r="Q490" s="117"/>
      <c r="R490" s="368"/>
    </row>
    <row r="491" spans="1:39" x14ac:dyDescent="0.35">
      <c r="A491" s="60">
        <f>IF(F491&lt;&gt;"",1+MAX($A$6:A490),"")</f>
        <v>232</v>
      </c>
      <c r="B491" s="349" t="s">
        <v>463</v>
      </c>
      <c r="C491" s="358"/>
      <c r="D491" s="387"/>
      <c r="E491" s="375" t="s">
        <v>486</v>
      </c>
      <c r="F491" s="376">
        <v>1</v>
      </c>
      <c r="G491" s="377">
        <v>0</v>
      </c>
      <c r="H491" s="389">
        <f t="shared" ref="H491:H511" si="83">F491*(1+G491)</f>
        <v>1</v>
      </c>
      <c r="I491" s="390" t="s">
        <v>21</v>
      </c>
      <c r="J491" s="398">
        <v>102.99000000000001</v>
      </c>
      <c r="K491" s="356">
        <v>106.69</v>
      </c>
      <c r="L491" s="248">
        <v>0</v>
      </c>
      <c r="M491" s="115">
        <f t="shared" ref="M491:M511" si="84">+H491*J491</f>
        <v>102.99000000000001</v>
      </c>
      <c r="N491" s="116">
        <f t="shared" ref="N491:N511" si="85">K491*H491</f>
        <v>106.69</v>
      </c>
      <c r="O491" s="116">
        <f t="shared" ref="O491:O511" si="86">L491*H491</f>
        <v>0</v>
      </c>
      <c r="P491" s="188">
        <f t="shared" ref="P491:P511" si="87">+J491+K491+L491</f>
        <v>209.68</v>
      </c>
      <c r="Q491" s="117">
        <f t="shared" ref="Q491:Q511" si="88">+H491*P491</f>
        <v>209.68</v>
      </c>
      <c r="R491" s="380"/>
      <c r="S491" s="381"/>
      <c r="T491" s="14"/>
      <c r="U491" s="14"/>
      <c r="V491" s="14"/>
      <c r="W491" s="14"/>
      <c r="X491" s="14"/>
      <c r="Y491" s="14"/>
      <c r="Z491" s="14"/>
      <c r="AA491" s="14"/>
      <c r="AB491" s="14"/>
      <c r="AC491" s="14"/>
      <c r="AD491" s="14"/>
      <c r="AE491" s="14"/>
      <c r="AF491" s="14"/>
      <c r="AG491" s="14"/>
      <c r="AH491" s="14"/>
      <c r="AI491" s="14"/>
      <c r="AJ491" s="14"/>
      <c r="AK491" s="14"/>
      <c r="AL491" s="14"/>
      <c r="AM491" s="14"/>
    </row>
    <row r="492" spans="1:39" x14ac:dyDescent="0.35">
      <c r="A492" s="60">
        <f>IF(F492&lt;&gt;"",1+MAX($A$6:A491),"")</f>
        <v>233</v>
      </c>
      <c r="B492" s="349" t="s">
        <v>463</v>
      </c>
      <c r="C492" s="358"/>
      <c r="D492" s="387"/>
      <c r="E492" s="375" t="s">
        <v>487</v>
      </c>
      <c r="F492" s="376">
        <v>1</v>
      </c>
      <c r="G492" s="377">
        <v>0</v>
      </c>
      <c r="H492" s="389">
        <f t="shared" si="83"/>
        <v>1</v>
      </c>
      <c r="I492" s="390" t="s">
        <v>21</v>
      </c>
      <c r="J492" s="398">
        <v>92.690000000000012</v>
      </c>
      <c r="K492" s="413">
        <v>95.99</v>
      </c>
      <c r="L492" s="248">
        <v>0</v>
      </c>
      <c r="M492" s="115">
        <f t="shared" si="84"/>
        <v>92.690000000000012</v>
      </c>
      <c r="N492" s="116">
        <f t="shared" si="85"/>
        <v>95.99</v>
      </c>
      <c r="O492" s="116">
        <f t="shared" si="86"/>
        <v>0</v>
      </c>
      <c r="P492" s="188">
        <f t="shared" si="87"/>
        <v>188.68</v>
      </c>
      <c r="Q492" s="117">
        <f t="shared" si="88"/>
        <v>188.68</v>
      </c>
      <c r="R492" s="380"/>
      <c r="S492" s="381"/>
      <c r="T492" s="14"/>
      <c r="U492" s="14"/>
      <c r="V492" s="14"/>
      <c r="W492" s="14"/>
      <c r="X492" s="14"/>
      <c r="Y492" s="14"/>
      <c r="Z492" s="14"/>
      <c r="AA492" s="14"/>
      <c r="AB492" s="14"/>
      <c r="AC492" s="14"/>
      <c r="AD492" s="14"/>
      <c r="AE492" s="14"/>
      <c r="AF492" s="14"/>
      <c r="AG492" s="14"/>
      <c r="AH492" s="14"/>
      <c r="AI492" s="14"/>
      <c r="AJ492" s="14"/>
      <c r="AK492" s="14"/>
      <c r="AL492" s="14"/>
      <c r="AM492" s="14"/>
    </row>
    <row r="493" spans="1:39" x14ac:dyDescent="0.35">
      <c r="A493" s="60">
        <f>IF(F493&lt;&gt;"",1+MAX($A$6:A492),"")</f>
        <v>234</v>
      </c>
      <c r="B493" s="349" t="s">
        <v>463</v>
      </c>
      <c r="C493" s="358"/>
      <c r="D493" s="387"/>
      <c r="E493" s="375" t="s">
        <v>488</v>
      </c>
      <c r="F493" s="376">
        <v>5</v>
      </c>
      <c r="G493" s="377">
        <v>0</v>
      </c>
      <c r="H493" s="389">
        <f t="shared" si="83"/>
        <v>5</v>
      </c>
      <c r="I493" s="390" t="s">
        <v>21</v>
      </c>
      <c r="J493" s="398">
        <v>111.25</v>
      </c>
      <c r="K493" s="413">
        <v>115.18799999999999</v>
      </c>
      <c r="L493" s="248">
        <v>0</v>
      </c>
      <c r="M493" s="115">
        <f t="shared" si="84"/>
        <v>556.25</v>
      </c>
      <c r="N493" s="116">
        <f t="shared" si="85"/>
        <v>575.93999999999994</v>
      </c>
      <c r="O493" s="116">
        <f t="shared" si="86"/>
        <v>0</v>
      </c>
      <c r="P493" s="188">
        <f t="shared" si="87"/>
        <v>226.43799999999999</v>
      </c>
      <c r="Q493" s="117">
        <f t="shared" si="88"/>
        <v>1132.19</v>
      </c>
      <c r="R493" s="380"/>
      <c r="S493" s="381"/>
      <c r="T493" s="14"/>
      <c r="U493" s="14"/>
      <c r="V493" s="14"/>
      <c r="W493" s="14"/>
      <c r="X493" s="14"/>
      <c r="Y493" s="14"/>
      <c r="Z493" s="14"/>
      <c r="AA493" s="14"/>
      <c r="AB493" s="14"/>
      <c r="AC493" s="14"/>
      <c r="AD493" s="14"/>
      <c r="AE493" s="14"/>
      <c r="AF493" s="14"/>
      <c r="AG493" s="14"/>
      <c r="AH493" s="14"/>
      <c r="AI493" s="14"/>
      <c r="AJ493" s="14"/>
      <c r="AK493" s="14"/>
      <c r="AL493" s="14"/>
      <c r="AM493" s="14"/>
    </row>
    <row r="494" spans="1:39" x14ac:dyDescent="0.35">
      <c r="A494" s="60">
        <f>IF(F494&lt;&gt;"",1+MAX($A$6:A493),"")</f>
        <v>235</v>
      </c>
      <c r="B494" s="349" t="s">
        <v>463</v>
      </c>
      <c r="C494" s="358"/>
      <c r="D494" s="387"/>
      <c r="E494" s="375" t="s">
        <v>489</v>
      </c>
      <c r="F494" s="376">
        <v>4</v>
      </c>
      <c r="G494" s="377">
        <v>0</v>
      </c>
      <c r="H494" s="389">
        <f t="shared" si="83"/>
        <v>4</v>
      </c>
      <c r="I494" s="390" t="s">
        <v>21</v>
      </c>
      <c r="J494" s="398">
        <v>129.70999999999998</v>
      </c>
      <c r="K494" s="413">
        <v>134.386</v>
      </c>
      <c r="L494" s="248">
        <v>0</v>
      </c>
      <c r="M494" s="115">
        <f t="shared" si="84"/>
        <v>518.83999999999992</v>
      </c>
      <c r="N494" s="116">
        <f t="shared" si="85"/>
        <v>537.54399999999998</v>
      </c>
      <c r="O494" s="116">
        <f t="shared" si="86"/>
        <v>0</v>
      </c>
      <c r="P494" s="188">
        <f t="shared" si="87"/>
        <v>264.096</v>
      </c>
      <c r="Q494" s="117">
        <f t="shared" si="88"/>
        <v>1056.384</v>
      </c>
      <c r="R494" s="380"/>
      <c r="S494" s="381"/>
      <c r="T494" s="14"/>
      <c r="U494" s="14"/>
      <c r="V494" s="14"/>
      <c r="W494" s="14"/>
      <c r="X494" s="14"/>
      <c r="Y494" s="14"/>
      <c r="Z494" s="14"/>
      <c r="AA494" s="14"/>
      <c r="AB494" s="14"/>
      <c r="AC494" s="14"/>
      <c r="AD494" s="14"/>
      <c r="AE494" s="14"/>
      <c r="AF494" s="14"/>
      <c r="AG494" s="14"/>
      <c r="AH494" s="14"/>
      <c r="AI494" s="14"/>
      <c r="AJ494" s="14"/>
      <c r="AK494" s="14"/>
      <c r="AL494" s="14"/>
      <c r="AM494" s="14"/>
    </row>
    <row r="495" spans="1:39" x14ac:dyDescent="0.35">
      <c r="A495" s="60">
        <f>IF(F495&lt;&gt;"",1+MAX($A$6:A494),"")</f>
        <v>236</v>
      </c>
      <c r="B495" s="349" t="s">
        <v>463</v>
      </c>
      <c r="C495" s="358"/>
      <c r="D495" s="387"/>
      <c r="E495" s="375" t="s">
        <v>490</v>
      </c>
      <c r="F495" s="376">
        <v>1</v>
      </c>
      <c r="G495" s="377">
        <v>0</v>
      </c>
      <c r="H495" s="389">
        <f t="shared" si="83"/>
        <v>1</v>
      </c>
      <c r="I495" s="390" t="s">
        <v>21</v>
      </c>
      <c r="J495" s="398">
        <v>74.14</v>
      </c>
      <c r="K495" s="413">
        <v>76.792000000000002</v>
      </c>
      <c r="L495" s="248">
        <v>0</v>
      </c>
      <c r="M495" s="115">
        <f t="shared" si="84"/>
        <v>74.14</v>
      </c>
      <c r="N495" s="116">
        <f t="shared" si="85"/>
        <v>76.792000000000002</v>
      </c>
      <c r="O495" s="116">
        <f t="shared" si="86"/>
        <v>0</v>
      </c>
      <c r="P495" s="188">
        <f t="shared" si="87"/>
        <v>150.93200000000002</v>
      </c>
      <c r="Q495" s="117">
        <f t="shared" si="88"/>
        <v>150.93200000000002</v>
      </c>
      <c r="R495" s="380"/>
      <c r="S495" s="381"/>
      <c r="T495" s="14"/>
      <c r="U495" s="14"/>
      <c r="V495" s="14"/>
      <c r="W495" s="14"/>
      <c r="X495" s="14"/>
      <c r="Y495" s="14"/>
      <c r="Z495" s="14"/>
      <c r="AA495" s="14"/>
      <c r="AB495" s="14"/>
      <c r="AC495" s="14"/>
      <c r="AD495" s="14"/>
      <c r="AE495" s="14"/>
      <c r="AF495" s="14"/>
      <c r="AG495" s="14"/>
      <c r="AH495" s="14"/>
      <c r="AI495" s="14"/>
      <c r="AJ495" s="14"/>
      <c r="AK495" s="14"/>
      <c r="AL495" s="14"/>
      <c r="AM495" s="14"/>
    </row>
    <row r="496" spans="1:39" x14ac:dyDescent="0.35">
      <c r="A496" s="60">
        <f>IF(F496&lt;&gt;"",1+MAX($A$6:A495),"")</f>
        <v>237</v>
      </c>
      <c r="B496" s="349" t="s">
        <v>463</v>
      </c>
      <c r="C496" s="358"/>
      <c r="D496" s="387"/>
      <c r="E496" s="392" t="s">
        <v>491</v>
      </c>
      <c r="F496" s="393">
        <v>8</v>
      </c>
      <c r="G496" s="377">
        <v>0</v>
      </c>
      <c r="H496" s="389">
        <f t="shared" si="83"/>
        <v>8</v>
      </c>
      <c r="I496" s="390" t="s">
        <v>21</v>
      </c>
      <c r="J496" s="398">
        <v>217.25</v>
      </c>
      <c r="K496" s="413">
        <v>224.98750000000001</v>
      </c>
      <c r="L496" s="248">
        <v>0</v>
      </c>
      <c r="M496" s="115">
        <f t="shared" si="84"/>
        <v>1738</v>
      </c>
      <c r="N496" s="116">
        <f t="shared" si="85"/>
        <v>1799.9</v>
      </c>
      <c r="O496" s="116">
        <f t="shared" si="86"/>
        <v>0</v>
      </c>
      <c r="P496" s="188">
        <f t="shared" si="87"/>
        <v>442.23750000000001</v>
      </c>
      <c r="Q496" s="117">
        <f t="shared" si="88"/>
        <v>3537.9</v>
      </c>
      <c r="R496" s="380"/>
      <c r="S496" s="381"/>
      <c r="T496" s="14"/>
      <c r="U496" s="14"/>
      <c r="V496" s="14"/>
      <c r="W496" s="14"/>
      <c r="X496" s="14"/>
      <c r="Y496" s="14"/>
      <c r="Z496" s="14"/>
      <c r="AA496" s="14"/>
      <c r="AB496" s="14"/>
      <c r="AC496" s="14"/>
      <c r="AD496" s="14"/>
      <c r="AE496" s="14"/>
      <c r="AF496" s="14"/>
      <c r="AG496" s="14"/>
      <c r="AH496" s="14"/>
      <c r="AI496" s="14"/>
      <c r="AJ496" s="14"/>
      <c r="AK496" s="14"/>
      <c r="AL496" s="14"/>
      <c r="AM496" s="14"/>
    </row>
    <row r="497" spans="1:39" x14ac:dyDescent="0.35">
      <c r="A497" s="60">
        <f>IF(F497&lt;&gt;"",1+MAX($A$6:A496),"")</f>
        <v>238</v>
      </c>
      <c r="B497" s="349" t="s">
        <v>463</v>
      </c>
      <c r="C497" s="358"/>
      <c r="D497" s="387"/>
      <c r="E497" s="392" t="s">
        <v>492</v>
      </c>
      <c r="F497" s="393">
        <v>1</v>
      </c>
      <c r="G497" s="377">
        <v>0</v>
      </c>
      <c r="H497" s="389">
        <f t="shared" si="83"/>
        <v>1</v>
      </c>
      <c r="I497" s="390" t="s">
        <v>21</v>
      </c>
      <c r="J497" s="398">
        <v>174.33</v>
      </c>
      <c r="K497" s="413">
        <v>179.99</v>
      </c>
      <c r="L497" s="248">
        <v>0</v>
      </c>
      <c r="M497" s="115">
        <f t="shared" si="84"/>
        <v>174.33</v>
      </c>
      <c r="N497" s="116">
        <f t="shared" si="85"/>
        <v>179.99</v>
      </c>
      <c r="O497" s="116">
        <f t="shared" si="86"/>
        <v>0</v>
      </c>
      <c r="P497" s="188">
        <f t="shared" si="87"/>
        <v>354.32000000000005</v>
      </c>
      <c r="Q497" s="117">
        <f t="shared" si="88"/>
        <v>354.32000000000005</v>
      </c>
      <c r="R497" s="380"/>
      <c r="S497" s="381"/>
      <c r="T497" s="14"/>
      <c r="U497" s="14"/>
      <c r="V497" s="14"/>
      <c r="W497" s="14"/>
      <c r="X497" s="14"/>
      <c r="Y497" s="14"/>
      <c r="Z497" s="14"/>
      <c r="AA497" s="14"/>
      <c r="AB497" s="14"/>
      <c r="AC497" s="14"/>
      <c r="AD497" s="14"/>
      <c r="AE497" s="14"/>
      <c r="AF497" s="14"/>
      <c r="AG497" s="14"/>
      <c r="AH497" s="14"/>
      <c r="AI497" s="14"/>
      <c r="AJ497" s="14"/>
      <c r="AK497" s="14"/>
      <c r="AL497" s="14"/>
      <c r="AM497" s="14"/>
    </row>
    <row r="498" spans="1:39" ht="31.75" x14ac:dyDescent="0.35">
      <c r="A498" s="60">
        <f>IF(F498&lt;&gt;"",1+MAX($A$6:A497),"")</f>
        <v>239</v>
      </c>
      <c r="B498" s="349" t="s">
        <v>463</v>
      </c>
      <c r="C498" s="358"/>
      <c r="D498" s="387"/>
      <c r="E498" s="392" t="s">
        <v>493</v>
      </c>
      <c r="F498" s="393">
        <v>1</v>
      </c>
      <c r="G498" s="377">
        <v>0</v>
      </c>
      <c r="H498" s="389">
        <f t="shared" si="83"/>
        <v>1</v>
      </c>
      <c r="I498" s="390" t="s">
        <v>21</v>
      </c>
      <c r="J498" s="398">
        <v>181.63</v>
      </c>
      <c r="K498" s="413">
        <v>185</v>
      </c>
      <c r="L498" s="248">
        <v>0</v>
      </c>
      <c r="M498" s="115">
        <f t="shared" si="84"/>
        <v>181.63</v>
      </c>
      <c r="N498" s="116">
        <f t="shared" si="85"/>
        <v>185</v>
      </c>
      <c r="O498" s="116">
        <f t="shared" si="86"/>
        <v>0</v>
      </c>
      <c r="P498" s="188">
        <f t="shared" si="87"/>
        <v>366.63</v>
      </c>
      <c r="Q498" s="117">
        <f t="shared" si="88"/>
        <v>366.63</v>
      </c>
      <c r="R498" s="380"/>
      <c r="S498" s="381"/>
      <c r="T498" s="14"/>
      <c r="U498" s="14"/>
      <c r="V498" s="14"/>
      <c r="W498" s="14"/>
      <c r="X498" s="14"/>
      <c r="Y498" s="14"/>
      <c r="Z498" s="14"/>
      <c r="AA498" s="14"/>
      <c r="AB498" s="14"/>
      <c r="AC498" s="14"/>
      <c r="AD498" s="14"/>
      <c r="AE498" s="14"/>
      <c r="AF498" s="14"/>
      <c r="AG498" s="14"/>
      <c r="AH498" s="14"/>
      <c r="AI498" s="14"/>
      <c r="AJ498" s="14"/>
      <c r="AK498" s="14"/>
      <c r="AL498" s="14"/>
      <c r="AM498" s="14"/>
    </row>
    <row r="499" spans="1:39" x14ac:dyDescent="0.35">
      <c r="A499" s="60">
        <f>IF(F499&lt;&gt;"",1+MAX($A$6:A498),"")</f>
        <v>240</v>
      </c>
      <c r="B499" s="349" t="s">
        <v>463</v>
      </c>
      <c r="C499" s="358"/>
      <c r="D499" s="387"/>
      <c r="E499" s="392" t="s">
        <v>494</v>
      </c>
      <c r="F499" s="393">
        <v>1</v>
      </c>
      <c r="G499" s="377">
        <v>0</v>
      </c>
      <c r="H499" s="389">
        <f t="shared" si="83"/>
        <v>1</v>
      </c>
      <c r="I499" s="390" t="s">
        <v>21</v>
      </c>
      <c r="J499" s="398">
        <v>778.43</v>
      </c>
      <c r="K499" s="413">
        <v>914.5</v>
      </c>
      <c r="L499" s="248">
        <v>0</v>
      </c>
      <c r="M499" s="115">
        <f t="shared" si="84"/>
        <v>778.43</v>
      </c>
      <c r="N499" s="116">
        <f t="shared" si="85"/>
        <v>914.5</v>
      </c>
      <c r="O499" s="116">
        <f t="shared" si="86"/>
        <v>0</v>
      </c>
      <c r="P499" s="188">
        <f t="shared" si="87"/>
        <v>1692.9299999999998</v>
      </c>
      <c r="Q499" s="117">
        <f t="shared" si="88"/>
        <v>1692.9299999999998</v>
      </c>
      <c r="R499" s="380"/>
      <c r="S499" s="381"/>
      <c r="T499" s="14"/>
      <c r="U499" s="14"/>
      <c r="V499" s="14"/>
      <c r="W499" s="14"/>
      <c r="X499" s="14"/>
      <c r="Y499" s="14"/>
      <c r="Z499" s="14"/>
      <c r="AA499" s="14"/>
      <c r="AB499" s="14"/>
      <c r="AC499" s="14"/>
      <c r="AD499" s="14"/>
      <c r="AE499" s="14"/>
      <c r="AF499" s="14"/>
      <c r="AG499" s="14"/>
      <c r="AH499" s="14"/>
      <c r="AI499" s="14"/>
      <c r="AJ499" s="14"/>
      <c r="AK499" s="14"/>
      <c r="AL499" s="14"/>
      <c r="AM499" s="14"/>
    </row>
    <row r="500" spans="1:39" x14ac:dyDescent="0.35">
      <c r="A500" s="60">
        <f>IF(F500&lt;&gt;"",1+MAX($A$6:A499),"")</f>
        <v>241</v>
      </c>
      <c r="B500" s="349" t="s">
        <v>463</v>
      </c>
      <c r="C500" s="358"/>
      <c r="D500" s="387"/>
      <c r="E500" s="392" t="s">
        <v>495</v>
      </c>
      <c r="F500" s="393">
        <v>1</v>
      </c>
      <c r="G500" s="377">
        <v>0</v>
      </c>
      <c r="H500" s="389">
        <f t="shared" si="83"/>
        <v>1</v>
      </c>
      <c r="I500" s="390" t="s">
        <v>21</v>
      </c>
      <c r="J500" s="398">
        <v>118.66000000000001</v>
      </c>
      <c r="K500" s="413">
        <v>128.94999999999999</v>
      </c>
      <c r="L500" s="248">
        <v>0</v>
      </c>
      <c r="M500" s="115">
        <f t="shared" si="84"/>
        <v>118.66000000000001</v>
      </c>
      <c r="N500" s="116">
        <f t="shared" si="85"/>
        <v>128.94999999999999</v>
      </c>
      <c r="O500" s="116">
        <f t="shared" si="86"/>
        <v>0</v>
      </c>
      <c r="P500" s="188">
        <f t="shared" si="87"/>
        <v>247.61</v>
      </c>
      <c r="Q500" s="117">
        <f t="shared" si="88"/>
        <v>247.61</v>
      </c>
      <c r="R500" s="380"/>
      <c r="S500" s="381"/>
      <c r="T500" s="14"/>
      <c r="U500" s="14"/>
      <c r="V500" s="14"/>
      <c r="W500" s="14"/>
      <c r="X500" s="14"/>
      <c r="Y500" s="14"/>
      <c r="Z500" s="14"/>
      <c r="AA500" s="14"/>
      <c r="AB500" s="14"/>
      <c r="AC500" s="14"/>
      <c r="AD500" s="14"/>
      <c r="AE500" s="14"/>
      <c r="AF500" s="14"/>
      <c r="AG500" s="14"/>
      <c r="AH500" s="14"/>
      <c r="AI500" s="14"/>
      <c r="AJ500" s="14"/>
      <c r="AK500" s="14"/>
      <c r="AL500" s="14"/>
      <c r="AM500" s="14"/>
    </row>
    <row r="501" spans="1:39" x14ac:dyDescent="0.35">
      <c r="A501" s="60">
        <f>IF(F501&lt;&gt;"",1+MAX($A$6:A500),"")</f>
        <v>242</v>
      </c>
      <c r="B501" s="349" t="s">
        <v>463</v>
      </c>
      <c r="C501" s="358"/>
      <c r="D501" s="387"/>
      <c r="E501" s="375" t="s">
        <v>496</v>
      </c>
      <c r="F501" s="376">
        <v>2</v>
      </c>
      <c r="G501" s="377">
        <v>0</v>
      </c>
      <c r="H501" s="389">
        <f t="shared" si="83"/>
        <v>2</v>
      </c>
      <c r="I501" s="390" t="s">
        <v>21</v>
      </c>
      <c r="J501" s="398">
        <v>155.56</v>
      </c>
      <c r="K501" s="413">
        <v>0</v>
      </c>
      <c r="L501" s="248">
        <v>0</v>
      </c>
      <c r="M501" s="115">
        <f t="shared" si="84"/>
        <v>311.12</v>
      </c>
      <c r="N501" s="116">
        <f t="shared" si="85"/>
        <v>0</v>
      </c>
      <c r="O501" s="116">
        <f t="shared" si="86"/>
        <v>0</v>
      </c>
      <c r="P501" s="188">
        <f t="shared" si="87"/>
        <v>155.56</v>
      </c>
      <c r="Q501" s="117">
        <f t="shared" si="88"/>
        <v>311.12</v>
      </c>
      <c r="R501" s="380"/>
      <c r="S501" s="381"/>
      <c r="T501" s="14"/>
      <c r="U501" s="14"/>
      <c r="V501" s="14"/>
      <c r="W501" s="14"/>
      <c r="X501" s="14"/>
      <c r="Y501" s="14"/>
      <c r="Z501" s="14"/>
      <c r="AA501" s="14"/>
      <c r="AB501" s="14"/>
      <c r="AC501" s="14"/>
      <c r="AD501" s="14"/>
      <c r="AE501" s="14"/>
      <c r="AF501" s="14"/>
      <c r="AG501" s="14"/>
      <c r="AH501" s="14"/>
      <c r="AI501" s="14"/>
      <c r="AJ501" s="14"/>
      <c r="AK501" s="14"/>
      <c r="AL501" s="14"/>
      <c r="AM501" s="14"/>
    </row>
    <row r="502" spans="1:39" x14ac:dyDescent="0.35">
      <c r="A502" s="60">
        <f>IF(F502&lt;&gt;"",1+MAX($A$6:A501),"")</f>
        <v>243</v>
      </c>
      <c r="B502" s="349" t="s">
        <v>463</v>
      </c>
      <c r="C502" s="358"/>
      <c r="D502" s="387"/>
      <c r="E502" s="375" t="s">
        <v>497</v>
      </c>
      <c r="F502" s="376">
        <v>1</v>
      </c>
      <c r="G502" s="377">
        <v>0</v>
      </c>
      <c r="H502" s="389">
        <f t="shared" si="83"/>
        <v>1</v>
      </c>
      <c r="I502" s="390" t="s">
        <v>21</v>
      </c>
      <c r="J502" s="398">
        <v>931.88</v>
      </c>
      <c r="K502" s="413">
        <v>2171.6</v>
      </c>
      <c r="L502" s="248">
        <v>0</v>
      </c>
      <c r="M502" s="115">
        <f t="shared" si="84"/>
        <v>931.88</v>
      </c>
      <c r="N502" s="116">
        <f t="shared" si="85"/>
        <v>2171.6</v>
      </c>
      <c r="O502" s="116">
        <f t="shared" si="86"/>
        <v>0</v>
      </c>
      <c r="P502" s="188">
        <f t="shared" si="87"/>
        <v>3103.48</v>
      </c>
      <c r="Q502" s="117">
        <f t="shared" si="88"/>
        <v>3103.48</v>
      </c>
      <c r="R502" s="380"/>
      <c r="S502" s="381"/>
      <c r="T502" s="14"/>
      <c r="U502" s="14"/>
      <c r="V502" s="14"/>
      <c r="W502" s="14"/>
      <c r="X502" s="14"/>
      <c r="Y502" s="14"/>
      <c r="Z502" s="14"/>
      <c r="AA502" s="14"/>
      <c r="AB502" s="14"/>
      <c r="AC502" s="14"/>
      <c r="AD502" s="14"/>
      <c r="AE502" s="14"/>
      <c r="AF502" s="14"/>
      <c r="AG502" s="14"/>
      <c r="AH502" s="14"/>
      <c r="AI502" s="14"/>
      <c r="AJ502" s="14"/>
      <c r="AK502" s="14"/>
      <c r="AL502" s="14"/>
      <c r="AM502" s="14"/>
    </row>
    <row r="503" spans="1:39" x14ac:dyDescent="0.35">
      <c r="A503" s="60">
        <f>IF(F503&lt;&gt;"",1+MAX($A$6:A502),"")</f>
        <v>244</v>
      </c>
      <c r="B503" s="349" t="s">
        <v>463</v>
      </c>
      <c r="C503" s="358"/>
      <c r="D503" s="387"/>
      <c r="E503" s="375" t="s">
        <v>498</v>
      </c>
      <c r="F503" s="376">
        <v>1</v>
      </c>
      <c r="G503" s="377">
        <v>0</v>
      </c>
      <c r="H503" s="389">
        <f t="shared" si="83"/>
        <v>1</v>
      </c>
      <c r="I503" s="390" t="s">
        <v>21</v>
      </c>
      <c r="J503" s="398">
        <v>931.88</v>
      </c>
      <c r="K503" s="413">
        <v>2171.6</v>
      </c>
      <c r="L503" s="248">
        <v>0</v>
      </c>
      <c r="M503" s="115">
        <f t="shared" si="84"/>
        <v>931.88</v>
      </c>
      <c r="N503" s="116">
        <f t="shared" si="85"/>
        <v>2171.6</v>
      </c>
      <c r="O503" s="116">
        <f t="shared" si="86"/>
        <v>0</v>
      </c>
      <c r="P503" s="188">
        <f t="shared" si="87"/>
        <v>3103.48</v>
      </c>
      <c r="Q503" s="117">
        <f t="shared" si="88"/>
        <v>3103.48</v>
      </c>
      <c r="R503" s="380"/>
      <c r="S503" s="381"/>
      <c r="T503" s="14"/>
      <c r="U503" s="14"/>
      <c r="V503" s="14"/>
      <c r="W503" s="14"/>
      <c r="X503" s="14"/>
      <c r="Y503" s="14"/>
      <c r="Z503" s="14"/>
      <c r="AA503" s="14"/>
      <c r="AB503" s="14"/>
      <c r="AC503" s="14"/>
      <c r="AD503" s="14"/>
      <c r="AE503" s="14"/>
      <c r="AF503" s="14"/>
      <c r="AG503" s="14"/>
      <c r="AH503" s="14"/>
      <c r="AI503" s="14"/>
      <c r="AJ503" s="14"/>
      <c r="AK503" s="14"/>
      <c r="AL503" s="14"/>
      <c r="AM503" s="14"/>
    </row>
    <row r="504" spans="1:39" ht="47.6" x14ac:dyDescent="0.35">
      <c r="A504" s="60">
        <f>IF(F504&lt;&gt;"",1+MAX($A$6:A503),"")</f>
        <v>245</v>
      </c>
      <c r="B504" s="349" t="s">
        <v>463</v>
      </c>
      <c r="C504" s="358"/>
      <c r="D504" s="387"/>
      <c r="E504" s="375" t="s">
        <v>499</v>
      </c>
      <c r="F504" s="376">
        <v>2</v>
      </c>
      <c r="G504" s="377">
        <v>0</v>
      </c>
      <c r="H504" s="389">
        <f t="shared" si="83"/>
        <v>2</v>
      </c>
      <c r="I504" s="390" t="s">
        <v>21</v>
      </c>
      <c r="J504" s="398">
        <v>154.48999999999998</v>
      </c>
      <c r="K504" s="413">
        <v>160</v>
      </c>
      <c r="L504" s="248">
        <v>0</v>
      </c>
      <c r="M504" s="115">
        <f t="shared" si="84"/>
        <v>308.97999999999996</v>
      </c>
      <c r="N504" s="116">
        <f t="shared" si="85"/>
        <v>320</v>
      </c>
      <c r="O504" s="116">
        <f t="shared" si="86"/>
        <v>0</v>
      </c>
      <c r="P504" s="188">
        <f t="shared" si="87"/>
        <v>314.49</v>
      </c>
      <c r="Q504" s="117">
        <f t="shared" si="88"/>
        <v>628.98</v>
      </c>
      <c r="R504" s="380"/>
      <c r="S504" s="381"/>
      <c r="T504" s="14"/>
      <c r="U504" s="14"/>
      <c r="V504" s="14"/>
      <c r="W504" s="14"/>
      <c r="X504" s="14"/>
      <c r="Y504" s="14"/>
      <c r="Z504" s="14"/>
      <c r="AA504" s="14"/>
      <c r="AB504" s="14"/>
      <c r="AC504" s="14"/>
      <c r="AD504" s="14"/>
      <c r="AE504" s="14"/>
      <c r="AF504" s="14"/>
      <c r="AG504" s="14"/>
      <c r="AH504" s="14"/>
      <c r="AI504" s="14"/>
      <c r="AJ504" s="14"/>
      <c r="AK504" s="14"/>
      <c r="AL504" s="14"/>
      <c r="AM504" s="14"/>
    </row>
    <row r="505" spans="1:39" ht="31.75" x14ac:dyDescent="0.35">
      <c r="A505" s="60">
        <f>IF(F505&lt;&gt;"",1+MAX($A$6:A504),"")</f>
        <v>246</v>
      </c>
      <c r="B505" s="349" t="s">
        <v>463</v>
      </c>
      <c r="C505" s="358"/>
      <c r="D505" s="387"/>
      <c r="E505" s="375" t="s">
        <v>500</v>
      </c>
      <c r="F505" s="376">
        <v>1</v>
      </c>
      <c r="G505" s="377">
        <v>0</v>
      </c>
      <c r="H505" s="389">
        <f t="shared" si="83"/>
        <v>1</v>
      </c>
      <c r="I505" s="390" t="s">
        <v>21</v>
      </c>
      <c r="J505" s="398">
        <v>177.66</v>
      </c>
      <c r="K505" s="413">
        <v>184</v>
      </c>
      <c r="L505" s="248">
        <v>0</v>
      </c>
      <c r="M505" s="115">
        <f t="shared" si="84"/>
        <v>177.66</v>
      </c>
      <c r="N505" s="116">
        <f t="shared" si="85"/>
        <v>184</v>
      </c>
      <c r="O505" s="116">
        <f t="shared" si="86"/>
        <v>0</v>
      </c>
      <c r="P505" s="188">
        <f t="shared" si="87"/>
        <v>361.65999999999997</v>
      </c>
      <c r="Q505" s="117">
        <f t="shared" si="88"/>
        <v>361.65999999999997</v>
      </c>
      <c r="R505" s="380"/>
      <c r="S505" s="381"/>
      <c r="T505" s="14"/>
      <c r="U505" s="14"/>
      <c r="V505" s="14"/>
      <c r="W505" s="14"/>
      <c r="X505" s="14"/>
      <c r="Y505" s="14"/>
      <c r="Z505" s="14"/>
      <c r="AA505" s="14"/>
      <c r="AB505" s="14"/>
      <c r="AC505" s="14"/>
      <c r="AD505" s="14"/>
      <c r="AE505" s="14"/>
      <c r="AF505" s="14"/>
      <c r="AG505" s="14"/>
      <c r="AH505" s="14"/>
      <c r="AI505" s="14"/>
      <c r="AJ505" s="14"/>
      <c r="AK505" s="14"/>
      <c r="AL505" s="14"/>
      <c r="AM505" s="14"/>
    </row>
    <row r="506" spans="1:39" ht="31.75" x14ac:dyDescent="0.35">
      <c r="A506" s="60">
        <f>IF(F506&lt;&gt;"",1+MAX($A$6:A505),"")</f>
        <v>247</v>
      </c>
      <c r="B506" s="349" t="s">
        <v>463</v>
      </c>
      <c r="C506" s="358"/>
      <c r="D506" s="387"/>
      <c r="E506" s="375" t="s">
        <v>501</v>
      </c>
      <c r="F506" s="376">
        <v>2</v>
      </c>
      <c r="G506" s="377">
        <v>0</v>
      </c>
      <c r="H506" s="389">
        <f t="shared" si="83"/>
        <v>2</v>
      </c>
      <c r="I506" s="390" t="s">
        <v>21</v>
      </c>
      <c r="J506" s="398">
        <v>193.10999999999999</v>
      </c>
      <c r="K506" s="413">
        <v>200</v>
      </c>
      <c r="L506" s="248">
        <v>0</v>
      </c>
      <c r="M506" s="115">
        <f t="shared" si="84"/>
        <v>386.21999999999997</v>
      </c>
      <c r="N506" s="116">
        <f t="shared" si="85"/>
        <v>400</v>
      </c>
      <c r="O506" s="116">
        <f t="shared" si="86"/>
        <v>0</v>
      </c>
      <c r="P506" s="188">
        <f t="shared" si="87"/>
        <v>393.11</v>
      </c>
      <c r="Q506" s="117">
        <f t="shared" si="88"/>
        <v>786.22</v>
      </c>
      <c r="R506" s="380"/>
      <c r="S506" s="381"/>
      <c r="T506" s="14"/>
      <c r="U506" s="14"/>
      <c r="V506" s="14"/>
      <c r="W506" s="14"/>
      <c r="X506" s="14"/>
      <c r="Y506" s="14"/>
      <c r="Z506" s="14"/>
      <c r="AA506" s="14"/>
      <c r="AB506" s="14"/>
      <c r="AC506" s="14"/>
      <c r="AD506" s="14"/>
      <c r="AE506" s="14"/>
      <c r="AF506" s="14"/>
      <c r="AG506" s="14"/>
      <c r="AH506" s="14"/>
      <c r="AI506" s="14"/>
      <c r="AJ506" s="14"/>
      <c r="AK506" s="14"/>
      <c r="AL506" s="14"/>
      <c r="AM506" s="14"/>
    </row>
    <row r="507" spans="1:39" ht="31.75" x14ac:dyDescent="0.35">
      <c r="A507" s="60">
        <f>IF(F507&lt;&gt;"",1+MAX($A$6:A506),"")</f>
        <v>248</v>
      </c>
      <c r="B507" s="349" t="s">
        <v>463</v>
      </c>
      <c r="C507" s="358"/>
      <c r="D507" s="387"/>
      <c r="E507" s="375" t="s">
        <v>502</v>
      </c>
      <c r="F507" s="376">
        <v>1</v>
      </c>
      <c r="G507" s="377">
        <v>0</v>
      </c>
      <c r="H507" s="389">
        <f t="shared" si="83"/>
        <v>1</v>
      </c>
      <c r="I507" s="390" t="s">
        <v>21</v>
      </c>
      <c r="J507" s="398">
        <v>193.10999999999999</v>
      </c>
      <c r="K507" s="414">
        <v>200</v>
      </c>
      <c r="L507" s="248">
        <v>0</v>
      </c>
      <c r="M507" s="115">
        <f t="shared" si="84"/>
        <v>193.10999999999999</v>
      </c>
      <c r="N507" s="116">
        <f t="shared" si="85"/>
        <v>200</v>
      </c>
      <c r="O507" s="116">
        <f t="shared" si="86"/>
        <v>0</v>
      </c>
      <c r="P507" s="188">
        <f t="shared" si="87"/>
        <v>393.11</v>
      </c>
      <c r="Q507" s="117">
        <f t="shared" si="88"/>
        <v>393.11</v>
      </c>
      <c r="R507" s="380"/>
      <c r="S507" s="381"/>
      <c r="T507" s="14"/>
      <c r="U507" s="14"/>
      <c r="V507" s="14"/>
      <c r="W507" s="14"/>
      <c r="X507" s="14"/>
      <c r="Y507" s="14"/>
      <c r="Z507" s="14"/>
      <c r="AA507" s="14"/>
      <c r="AB507" s="14"/>
      <c r="AC507" s="14"/>
      <c r="AD507" s="14"/>
      <c r="AE507" s="14"/>
      <c r="AF507" s="14"/>
      <c r="AG507" s="14"/>
      <c r="AH507" s="14"/>
      <c r="AI507" s="14"/>
      <c r="AJ507" s="14"/>
      <c r="AK507" s="14"/>
      <c r="AL507" s="14"/>
      <c r="AM507" s="14"/>
    </row>
    <row r="508" spans="1:39" ht="31.75" x14ac:dyDescent="0.35">
      <c r="A508" s="60">
        <f>IF(F508&lt;&gt;"",1+MAX($A$6:A507),"")</f>
        <v>249</v>
      </c>
      <c r="B508" s="349" t="s">
        <v>463</v>
      </c>
      <c r="C508" s="358"/>
      <c r="D508" s="387"/>
      <c r="E508" s="375" t="s">
        <v>503</v>
      </c>
      <c r="F508" s="376">
        <v>1</v>
      </c>
      <c r="G508" s="377">
        <v>0</v>
      </c>
      <c r="H508" s="389">
        <f t="shared" si="83"/>
        <v>1</v>
      </c>
      <c r="I508" s="390" t="s">
        <v>21</v>
      </c>
      <c r="J508" s="398">
        <v>310.89999999999998</v>
      </c>
      <c r="K508" s="414">
        <v>322</v>
      </c>
      <c r="L508" s="248">
        <v>0</v>
      </c>
      <c r="M508" s="115">
        <f t="shared" si="84"/>
        <v>310.89999999999998</v>
      </c>
      <c r="N508" s="116">
        <f t="shared" si="85"/>
        <v>322</v>
      </c>
      <c r="O508" s="116">
        <f t="shared" si="86"/>
        <v>0</v>
      </c>
      <c r="P508" s="188">
        <f t="shared" si="87"/>
        <v>632.9</v>
      </c>
      <c r="Q508" s="117">
        <f t="shared" si="88"/>
        <v>632.9</v>
      </c>
      <c r="R508" s="380"/>
      <c r="S508" s="381"/>
      <c r="T508" s="14"/>
      <c r="U508" s="14"/>
      <c r="V508" s="14"/>
      <c r="W508" s="14"/>
      <c r="X508" s="14"/>
      <c r="Y508" s="14"/>
      <c r="Z508" s="14"/>
      <c r="AA508" s="14"/>
      <c r="AB508" s="14"/>
      <c r="AC508" s="14"/>
      <c r="AD508" s="14"/>
      <c r="AE508" s="14"/>
      <c r="AF508" s="14"/>
      <c r="AG508" s="14"/>
      <c r="AH508" s="14"/>
      <c r="AI508" s="14"/>
      <c r="AJ508" s="14"/>
      <c r="AK508" s="14"/>
      <c r="AL508" s="14"/>
      <c r="AM508" s="14"/>
    </row>
    <row r="509" spans="1:39" ht="31.75" x14ac:dyDescent="0.35">
      <c r="A509" s="60">
        <f>IF(F509&lt;&gt;"",1+MAX($A$6:A508),"")</f>
        <v>250</v>
      </c>
      <c r="B509" s="349" t="s">
        <v>463</v>
      </c>
      <c r="C509" s="358"/>
      <c r="D509" s="387"/>
      <c r="E509" s="375" t="s">
        <v>504</v>
      </c>
      <c r="F509" s="376">
        <v>1</v>
      </c>
      <c r="G509" s="377">
        <v>0</v>
      </c>
      <c r="H509" s="389">
        <f t="shared" si="83"/>
        <v>1</v>
      </c>
      <c r="I509" s="390" t="s">
        <v>21</v>
      </c>
      <c r="J509" s="398">
        <v>115.87</v>
      </c>
      <c r="K509" s="414">
        <v>120</v>
      </c>
      <c r="L509" s="248">
        <v>0</v>
      </c>
      <c r="M509" s="115">
        <f t="shared" si="84"/>
        <v>115.87</v>
      </c>
      <c r="N509" s="116">
        <f t="shared" si="85"/>
        <v>120</v>
      </c>
      <c r="O509" s="116">
        <f t="shared" si="86"/>
        <v>0</v>
      </c>
      <c r="P509" s="188">
        <f t="shared" si="87"/>
        <v>235.87</v>
      </c>
      <c r="Q509" s="117">
        <f t="shared" si="88"/>
        <v>235.87</v>
      </c>
      <c r="R509" s="380"/>
      <c r="S509" s="381"/>
      <c r="T509" s="14"/>
      <c r="U509" s="14"/>
      <c r="V509" s="14"/>
      <c r="W509" s="14"/>
      <c r="X509" s="14"/>
      <c r="Y509" s="14"/>
      <c r="Z509" s="14"/>
      <c r="AA509" s="14"/>
      <c r="AB509" s="14"/>
      <c r="AC509" s="14"/>
      <c r="AD509" s="14"/>
      <c r="AE509" s="14"/>
      <c r="AF509" s="14"/>
      <c r="AG509" s="14"/>
      <c r="AH509" s="14"/>
      <c r="AI509" s="14"/>
      <c r="AJ509" s="14"/>
      <c r="AK509" s="14"/>
      <c r="AL509" s="14"/>
      <c r="AM509" s="14"/>
    </row>
    <row r="510" spans="1:39" ht="47.6" x14ac:dyDescent="0.35">
      <c r="A510" s="60">
        <f>IF(F510&lt;&gt;"",1+MAX($A$6:A509),"")</f>
        <v>251</v>
      </c>
      <c r="B510" s="349" t="s">
        <v>463</v>
      </c>
      <c r="C510" s="358"/>
      <c r="D510" s="387"/>
      <c r="E510" s="375" t="s">
        <v>505</v>
      </c>
      <c r="F510" s="376">
        <v>3</v>
      </c>
      <c r="G510" s="377">
        <v>0</v>
      </c>
      <c r="H510" s="389">
        <f t="shared" si="83"/>
        <v>3</v>
      </c>
      <c r="I510" s="390" t="s">
        <v>21</v>
      </c>
      <c r="J510" s="398">
        <v>450.58</v>
      </c>
      <c r="K510" s="414">
        <v>525</v>
      </c>
      <c r="L510" s="248">
        <v>0</v>
      </c>
      <c r="M510" s="115">
        <f t="shared" si="84"/>
        <v>1351.74</v>
      </c>
      <c r="N510" s="116">
        <f t="shared" si="85"/>
        <v>1575</v>
      </c>
      <c r="O510" s="116">
        <f t="shared" si="86"/>
        <v>0</v>
      </c>
      <c r="P510" s="188">
        <f t="shared" si="87"/>
        <v>975.57999999999993</v>
      </c>
      <c r="Q510" s="117">
        <f t="shared" si="88"/>
        <v>2926.74</v>
      </c>
      <c r="R510" s="380"/>
      <c r="S510" s="381"/>
      <c r="T510" s="14"/>
      <c r="U510" s="14"/>
      <c r="V510" s="14"/>
      <c r="W510" s="14"/>
      <c r="X510" s="14"/>
      <c r="Y510" s="14"/>
      <c r="Z510" s="14"/>
      <c r="AA510" s="14"/>
      <c r="AB510" s="14"/>
      <c r="AC510" s="14"/>
      <c r="AD510" s="14"/>
      <c r="AE510" s="14"/>
      <c r="AF510" s="14"/>
      <c r="AG510" s="14"/>
      <c r="AH510" s="14"/>
      <c r="AI510" s="14"/>
      <c r="AJ510" s="14"/>
      <c r="AK510" s="14"/>
      <c r="AL510" s="14"/>
      <c r="AM510" s="14"/>
    </row>
    <row r="511" spans="1:39" ht="47.6" x14ac:dyDescent="0.35">
      <c r="A511" s="60">
        <f>IF(F511&lt;&gt;"",1+MAX($A$6:A510),"")</f>
        <v>252</v>
      </c>
      <c r="B511" s="349" t="s">
        <v>463</v>
      </c>
      <c r="C511" s="358"/>
      <c r="D511" s="387"/>
      <c r="E511" s="375" t="s">
        <v>506</v>
      </c>
      <c r="F511" s="376">
        <v>1</v>
      </c>
      <c r="G511" s="377">
        <v>0</v>
      </c>
      <c r="H511" s="389">
        <f t="shared" si="83"/>
        <v>1</v>
      </c>
      <c r="I511" s="390" t="s">
        <v>21</v>
      </c>
      <c r="J511" s="398">
        <v>38.629999999999995</v>
      </c>
      <c r="K511" s="414">
        <v>40</v>
      </c>
      <c r="L511" s="248">
        <v>0</v>
      </c>
      <c r="M511" s="115">
        <f t="shared" si="84"/>
        <v>38.629999999999995</v>
      </c>
      <c r="N511" s="116">
        <f t="shared" si="85"/>
        <v>40</v>
      </c>
      <c r="O511" s="116">
        <f t="shared" si="86"/>
        <v>0</v>
      </c>
      <c r="P511" s="188">
        <f t="shared" si="87"/>
        <v>78.63</v>
      </c>
      <c r="Q511" s="117">
        <f t="shared" si="88"/>
        <v>78.63</v>
      </c>
      <c r="R511" s="380"/>
      <c r="S511" s="381"/>
      <c r="T511" s="14"/>
      <c r="U511" s="14"/>
      <c r="V511" s="14"/>
      <c r="W511" s="14"/>
      <c r="X511" s="14"/>
      <c r="Y511" s="14"/>
      <c r="Z511" s="14"/>
      <c r="AA511" s="14"/>
      <c r="AB511" s="14"/>
      <c r="AC511" s="14"/>
      <c r="AD511" s="14"/>
      <c r="AE511" s="14"/>
      <c r="AF511" s="14"/>
      <c r="AG511" s="14"/>
      <c r="AH511" s="14"/>
      <c r="AI511" s="14"/>
      <c r="AJ511" s="14"/>
      <c r="AK511" s="14"/>
      <c r="AL511" s="14"/>
      <c r="AM511" s="14"/>
    </row>
    <row r="512" spans="1:39" ht="16.3" thickBot="1" x14ac:dyDescent="0.4">
      <c r="A512" s="60"/>
      <c r="B512" s="66"/>
      <c r="C512" s="33"/>
      <c r="D512" s="387"/>
      <c r="E512" s="388"/>
      <c r="F512" s="376"/>
      <c r="G512" s="376"/>
      <c r="H512" s="371"/>
      <c r="I512" s="372"/>
      <c r="J512" s="406"/>
      <c r="K512" s="415"/>
      <c r="L512" s="367"/>
      <c r="M512" s="367"/>
      <c r="N512" s="367"/>
      <c r="O512" s="367"/>
      <c r="P512" s="367"/>
      <c r="Q512" s="391"/>
      <c r="R512" s="380"/>
      <c r="S512" s="381"/>
      <c r="T512" s="14"/>
      <c r="U512" s="14"/>
      <c r="V512" s="14"/>
      <c r="W512" s="14"/>
      <c r="X512" s="14"/>
      <c r="Y512" s="14"/>
      <c r="Z512" s="14"/>
      <c r="AA512" s="14"/>
      <c r="AB512" s="14"/>
      <c r="AC512" s="14"/>
      <c r="AD512" s="14"/>
      <c r="AE512" s="14"/>
      <c r="AF512" s="14"/>
      <c r="AG512" s="14"/>
      <c r="AH512" s="14"/>
      <c r="AI512" s="14"/>
      <c r="AJ512" s="14"/>
      <c r="AK512" s="14"/>
      <c r="AL512" s="14"/>
      <c r="AM512" s="14"/>
    </row>
    <row r="513" spans="1:73" ht="16.3" thickBot="1" x14ac:dyDescent="0.4">
      <c r="A513" s="60"/>
      <c r="B513" s="66"/>
      <c r="C513" s="360"/>
      <c r="D513" s="361"/>
      <c r="E513" s="362" t="s">
        <v>507</v>
      </c>
      <c r="F513" s="363"/>
      <c r="G513" s="364"/>
      <c r="H513" s="378"/>
      <c r="I513" s="40"/>
      <c r="J513" s="410"/>
      <c r="K513" s="416"/>
      <c r="L513" s="394"/>
      <c r="M513" s="379"/>
      <c r="N513" s="379"/>
      <c r="O513" s="379"/>
      <c r="P513" s="394"/>
      <c r="Q513" s="391"/>
      <c r="R513" s="380"/>
      <c r="S513" s="381"/>
      <c r="T513" s="48"/>
      <c r="U513" s="48"/>
      <c r="V513" s="14"/>
      <c r="W513" s="14"/>
      <c r="X513" s="14"/>
      <c r="Y513" s="14"/>
      <c r="Z513" s="14"/>
      <c r="AA513" s="14"/>
      <c r="AB513" s="14"/>
      <c r="AC513" s="14"/>
      <c r="AD513" s="14"/>
      <c r="AE513" s="14"/>
      <c r="AF513" s="14"/>
      <c r="AG513" s="14"/>
      <c r="AH513" s="14"/>
      <c r="AI513" s="14"/>
      <c r="AJ513" s="14"/>
      <c r="AK513" s="14"/>
      <c r="AL513" s="14"/>
      <c r="AM513" s="14"/>
    </row>
    <row r="514" spans="1:73" ht="63.45" x14ac:dyDescent="0.35">
      <c r="A514" s="60">
        <f>IF(F514&lt;&gt;"",1+MAX($A$6:A513),"")</f>
        <v>253</v>
      </c>
      <c r="B514" s="349" t="s">
        <v>463</v>
      </c>
      <c r="C514" s="33"/>
      <c r="D514" s="374"/>
      <c r="E514" s="375" t="s">
        <v>508</v>
      </c>
      <c r="F514" s="376">
        <v>1</v>
      </c>
      <c r="G514" s="377">
        <v>0</v>
      </c>
      <c r="H514" s="378">
        <f>F514*(1+G514)</f>
        <v>1</v>
      </c>
      <c r="I514" s="40" t="s">
        <v>18</v>
      </c>
      <c r="J514" s="398">
        <v>3093.96</v>
      </c>
      <c r="K514" s="413">
        <v>1699.5</v>
      </c>
      <c r="L514" s="248">
        <v>0</v>
      </c>
      <c r="M514" s="115">
        <f>+H514*J514</f>
        <v>3093.96</v>
      </c>
      <c r="N514" s="116">
        <f>K514*H514</f>
        <v>1699.5</v>
      </c>
      <c r="O514" s="116">
        <f>L514*H514</f>
        <v>0</v>
      </c>
      <c r="P514" s="188">
        <f>+J514+K514+L514</f>
        <v>4793.46</v>
      </c>
      <c r="Q514" s="117">
        <f>+H514*P514</f>
        <v>4793.46</v>
      </c>
      <c r="R514" s="380"/>
      <c r="S514" s="381"/>
      <c r="T514" s="48"/>
      <c r="U514" s="48"/>
      <c r="V514" s="14"/>
      <c r="W514" s="14"/>
      <c r="X514" s="14"/>
      <c r="Y514" s="14"/>
      <c r="Z514" s="14"/>
      <c r="AA514" s="14"/>
      <c r="AB514" s="14"/>
      <c r="AC514" s="14"/>
      <c r="AD514" s="14"/>
      <c r="AE514" s="14"/>
      <c r="AF514" s="14"/>
      <c r="AG514" s="14"/>
      <c r="AH514" s="14"/>
      <c r="AI514" s="14"/>
      <c r="AJ514" s="14"/>
      <c r="AK514" s="14"/>
      <c r="AL514" s="14"/>
      <c r="AM514" s="14"/>
    </row>
    <row r="515" spans="1:73" ht="16.3" thickBot="1" x14ac:dyDescent="0.4">
      <c r="A515" s="60"/>
      <c r="B515" s="11"/>
      <c r="C515" s="12"/>
      <c r="D515" s="67"/>
      <c r="E515" s="84"/>
      <c r="F515" s="221"/>
      <c r="G515" s="222"/>
      <c r="H515" s="223"/>
      <c r="I515" s="224"/>
      <c r="J515" s="249"/>
      <c r="K515" s="249"/>
      <c r="L515" s="249"/>
      <c r="M515" s="250"/>
      <c r="N515" s="227"/>
      <c r="O515" s="227"/>
      <c r="P515" s="228"/>
      <c r="Q515" s="229"/>
      <c r="R515" s="251"/>
      <c r="S515" s="77"/>
      <c r="T515" s="48"/>
      <c r="U515" s="48"/>
    </row>
    <row r="516" spans="1:73" ht="16.3" thickBot="1" x14ac:dyDescent="0.4">
      <c r="A516" s="60"/>
      <c r="B516" s="40"/>
      <c r="C516" s="12"/>
      <c r="D516" s="61"/>
      <c r="E516" s="38" t="s">
        <v>509</v>
      </c>
      <c r="F516" s="111"/>
      <c r="G516" s="118"/>
      <c r="H516" s="119"/>
      <c r="I516" s="114"/>
      <c r="J516" s="252"/>
      <c r="K516" s="252"/>
      <c r="L516" s="252"/>
      <c r="M516" s="231">
        <f>SUM(M458:M515)</f>
        <v>26918.46779000001</v>
      </c>
      <c r="N516" s="231">
        <f>SUM(N458:N515)</f>
        <v>20926.383610333331</v>
      </c>
      <c r="O516" s="231">
        <f>SUM(O458:O515)</f>
        <v>0</v>
      </c>
      <c r="P516" s="232"/>
      <c r="Q516" s="233"/>
      <c r="R516" s="234">
        <f>SUM(Q458:Q515)</f>
        <v>47844.851400333355</v>
      </c>
      <c r="S516" s="77"/>
      <c r="T516" s="48"/>
      <c r="U516" s="48"/>
    </row>
    <row r="517" spans="1:73" ht="16.3" thickBot="1" x14ac:dyDescent="0.4">
      <c r="A517" s="60"/>
      <c r="B517" s="40"/>
      <c r="C517" s="12"/>
      <c r="D517" s="70"/>
      <c r="E517" s="71"/>
      <c r="F517" s="253"/>
      <c r="G517" s="112"/>
      <c r="H517" s="113"/>
      <c r="I517" s="254"/>
      <c r="J517" s="255"/>
      <c r="K517" s="255"/>
      <c r="L517" s="255"/>
      <c r="M517" s="256"/>
      <c r="N517" s="257"/>
      <c r="O517" s="257"/>
      <c r="P517" s="110"/>
      <c r="Q517" s="258"/>
      <c r="R517" s="189"/>
      <c r="S517" s="77"/>
      <c r="T517" s="77"/>
    </row>
    <row r="518" spans="1:73" s="59" customFormat="1" ht="18.899999999999999" thickBot="1" x14ac:dyDescent="0.4">
      <c r="A518" s="60"/>
      <c r="B518" s="72"/>
      <c r="C518" s="73"/>
      <c r="D518" s="74" t="s">
        <v>510</v>
      </c>
      <c r="E518" s="75" t="s">
        <v>511</v>
      </c>
      <c r="F518" s="213"/>
      <c r="G518" s="214"/>
      <c r="H518" s="214"/>
      <c r="I518" s="214"/>
      <c r="J518" s="215"/>
      <c r="K518" s="215"/>
      <c r="L518" s="215"/>
      <c r="M518" s="216"/>
      <c r="N518" s="217"/>
      <c r="O518" s="217"/>
      <c r="P518" s="215"/>
      <c r="Q518" s="218"/>
      <c r="R518" s="189"/>
    </row>
    <row r="519" spans="1:73" ht="16.3" thickBot="1" x14ac:dyDescent="0.4">
      <c r="A519" s="60"/>
      <c r="B519" s="370"/>
      <c r="C519" s="360"/>
      <c r="D519" s="361"/>
      <c r="E519" s="362" t="s">
        <v>512</v>
      </c>
      <c r="F519" s="363"/>
      <c r="G519" s="364"/>
      <c r="H519" s="371"/>
      <c r="I519" s="372"/>
      <c r="J519" s="406"/>
      <c r="K519" s="367"/>
      <c r="L519" s="248"/>
      <c r="M519" s="115"/>
      <c r="N519" s="116"/>
      <c r="O519" s="116"/>
      <c r="P519" s="188"/>
      <c r="Q519" s="117"/>
      <c r="R519" s="368"/>
    </row>
    <row r="520" spans="1:73" s="49" customFormat="1" ht="31.75" x14ac:dyDescent="0.35">
      <c r="A520" s="60">
        <f>IF(F520&lt;&gt;"",1+MAX($A$6:A519),"")</f>
        <v>254</v>
      </c>
      <c r="B520" s="349" t="s">
        <v>395</v>
      </c>
      <c r="C520" s="358" t="s">
        <v>438</v>
      </c>
      <c r="D520" s="327"/>
      <c r="E520" s="351" t="s">
        <v>513</v>
      </c>
      <c r="F520" s="352">
        <v>4</v>
      </c>
      <c r="G520" s="353">
        <v>0</v>
      </c>
      <c r="H520" s="354">
        <f t="shared" ref="H520:H531" si="89">F520*(1+G520)</f>
        <v>4</v>
      </c>
      <c r="I520" s="355" t="s">
        <v>21</v>
      </c>
      <c r="J520" s="398">
        <v>181.54</v>
      </c>
      <c r="K520" s="413">
        <v>232.33</v>
      </c>
      <c r="L520" s="248">
        <v>0</v>
      </c>
      <c r="M520" s="115">
        <f t="shared" ref="M520:M531" si="90">+H520*J520</f>
        <v>726.16</v>
      </c>
      <c r="N520" s="116">
        <f t="shared" ref="N520:N531" si="91">K520*H520</f>
        <v>929.32</v>
      </c>
      <c r="O520" s="116">
        <f t="shared" ref="O520:O531" si="92">L520*H520</f>
        <v>0</v>
      </c>
      <c r="P520" s="188">
        <f t="shared" ref="P520:P531" si="93">+J520+K520+L520</f>
        <v>413.87</v>
      </c>
      <c r="Q520" s="117">
        <f t="shared" ref="Q520:Q531" si="94">+H520*P520</f>
        <v>1655.48</v>
      </c>
      <c r="R520" s="357"/>
      <c r="S520" s="48"/>
      <c r="T520" s="48"/>
      <c r="U520" s="48"/>
      <c r="V520" s="48"/>
      <c r="W520" s="48"/>
      <c r="X520" s="48"/>
      <c r="Y520" s="48"/>
      <c r="Z520" s="48"/>
      <c r="AA520" s="48"/>
      <c r="AB520" s="48"/>
      <c r="AC520" s="48"/>
      <c r="AD520" s="48"/>
      <c r="AE520" s="48"/>
      <c r="AF520" s="48"/>
      <c r="AG520" s="48"/>
      <c r="AH520" s="48"/>
      <c r="AI520" s="48"/>
      <c r="AJ520" s="48"/>
      <c r="AK520" s="48"/>
      <c r="AL520" s="48"/>
      <c r="AM520" s="48"/>
      <c r="AN520" s="48"/>
      <c r="AO520" s="48"/>
      <c r="AP520" s="48"/>
      <c r="AQ520" s="48"/>
      <c r="AR520" s="48"/>
      <c r="AS520" s="48"/>
      <c r="AT520" s="48"/>
      <c r="AU520" s="48"/>
      <c r="AV520" s="48"/>
      <c r="AW520" s="48"/>
      <c r="AX520" s="48"/>
      <c r="AY520" s="48"/>
      <c r="AZ520" s="48"/>
      <c r="BA520" s="48"/>
      <c r="BB520" s="48"/>
      <c r="BC520" s="48"/>
      <c r="BD520" s="48"/>
      <c r="BE520" s="48"/>
      <c r="BF520" s="48"/>
      <c r="BG520" s="48"/>
      <c r="BH520" s="48"/>
      <c r="BI520" s="48"/>
      <c r="BJ520" s="48"/>
      <c r="BK520" s="48"/>
      <c r="BL520" s="48"/>
      <c r="BM520" s="48"/>
      <c r="BN520" s="48"/>
      <c r="BO520" s="48"/>
      <c r="BP520" s="48"/>
      <c r="BQ520" s="48"/>
      <c r="BR520" s="48"/>
      <c r="BS520" s="48"/>
      <c r="BT520" s="48"/>
      <c r="BU520" s="48"/>
    </row>
    <row r="521" spans="1:73" s="49" customFormat="1" ht="31.75" x14ac:dyDescent="0.35">
      <c r="A521" s="60">
        <f>IF(F521&lt;&gt;"",1+MAX($A$6:A520),"")</f>
        <v>255</v>
      </c>
      <c r="B521" s="349" t="s">
        <v>395</v>
      </c>
      <c r="C521" s="358" t="s">
        <v>438</v>
      </c>
      <c r="D521" s="327"/>
      <c r="E521" s="351" t="s">
        <v>514</v>
      </c>
      <c r="F521" s="352">
        <v>3</v>
      </c>
      <c r="G521" s="353">
        <v>0</v>
      </c>
      <c r="H521" s="354">
        <f t="shared" si="89"/>
        <v>3</v>
      </c>
      <c r="I521" s="355" t="s">
        <v>21</v>
      </c>
      <c r="J521" s="398">
        <v>270.45999999999998</v>
      </c>
      <c r="K521" s="413">
        <v>426</v>
      </c>
      <c r="L521" s="248">
        <v>0</v>
      </c>
      <c r="M521" s="115">
        <f t="shared" si="90"/>
        <v>811.37999999999988</v>
      </c>
      <c r="N521" s="116">
        <f t="shared" si="91"/>
        <v>1278</v>
      </c>
      <c r="O521" s="116">
        <f t="shared" si="92"/>
        <v>0</v>
      </c>
      <c r="P521" s="188">
        <f t="shared" si="93"/>
        <v>696.46</v>
      </c>
      <c r="Q521" s="117">
        <f t="shared" si="94"/>
        <v>2089.38</v>
      </c>
      <c r="R521" s="357"/>
      <c r="S521" s="48"/>
      <c r="T521" s="48"/>
      <c r="U521" s="48"/>
      <c r="V521" s="48"/>
      <c r="W521" s="48"/>
      <c r="X521" s="48"/>
      <c r="Y521" s="48"/>
      <c r="Z521" s="48"/>
      <c r="AA521" s="48"/>
      <c r="AB521" s="48"/>
      <c r="AC521" s="48"/>
      <c r="AD521" s="48"/>
      <c r="AE521" s="48"/>
      <c r="AF521" s="48"/>
      <c r="AG521" s="48"/>
      <c r="AH521" s="48"/>
      <c r="AI521" s="48"/>
      <c r="AJ521" s="48"/>
      <c r="AK521" s="48"/>
      <c r="AL521" s="48"/>
      <c r="AM521" s="48"/>
      <c r="AN521" s="48"/>
      <c r="AO521" s="48"/>
      <c r="AP521" s="48"/>
      <c r="AQ521" s="48"/>
      <c r="AR521" s="48"/>
      <c r="AS521" s="48"/>
      <c r="AT521" s="48"/>
      <c r="AU521" s="48"/>
      <c r="AV521" s="48"/>
      <c r="AW521" s="48"/>
      <c r="AX521" s="48"/>
      <c r="AY521" s="48"/>
      <c r="AZ521" s="48"/>
      <c r="BA521" s="48"/>
      <c r="BB521" s="48"/>
      <c r="BC521" s="48"/>
      <c r="BD521" s="48"/>
      <c r="BE521" s="48"/>
      <c r="BF521" s="48"/>
      <c r="BG521" s="48"/>
      <c r="BH521" s="48"/>
      <c r="BI521" s="48"/>
      <c r="BJ521" s="48"/>
      <c r="BK521" s="48"/>
      <c r="BL521" s="48"/>
      <c r="BM521" s="48"/>
      <c r="BN521" s="48"/>
      <c r="BO521" s="48"/>
      <c r="BP521" s="48"/>
      <c r="BQ521" s="48"/>
      <c r="BR521" s="48"/>
      <c r="BS521" s="48"/>
      <c r="BT521" s="48"/>
      <c r="BU521" s="48"/>
    </row>
    <row r="522" spans="1:73" s="49" customFormat="1" ht="31.75" x14ac:dyDescent="0.35">
      <c r="A522" s="60">
        <f>IF(F522&lt;&gt;"",1+MAX($A$6:A521),"")</f>
        <v>256</v>
      </c>
      <c r="B522" s="349" t="s">
        <v>395</v>
      </c>
      <c r="C522" s="358" t="s">
        <v>438</v>
      </c>
      <c r="D522" s="327"/>
      <c r="E522" s="351" t="s">
        <v>515</v>
      </c>
      <c r="F522" s="352">
        <v>25.1</v>
      </c>
      <c r="G522" s="353">
        <v>0.1</v>
      </c>
      <c r="H522" s="354">
        <f t="shared" si="89"/>
        <v>27.610000000000003</v>
      </c>
      <c r="I522" s="355" t="s">
        <v>13</v>
      </c>
      <c r="J522" s="398">
        <v>21.98</v>
      </c>
      <c r="K522" s="413">
        <v>18.64</v>
      </c>
      <c r="L522" s="248">
        <v>0</v>
      </c>
      <c r="M522" s="115">
        <f t="shared" si="90"/>
        <v>606.8678000000001</v>
      </c>
      <c r="N522" s="116">
        <f t="shared" si="91"/>
        <v>514.6504000000001</v>
      </c>
      <c r="O522" s="116">
        <f t="shared" si="92"/>
        <v>0</v>
      </c>
      <c r="P522" s="188">
        <f t="shared" si="93"/>
        <v>40.620000000000005</v>
      </c>
      <c r="Q522" s="117">
        <f t="shared" si="94"/>
        <v>1121.5182000000002</v>
      </c>
      <c r="R522" s="357"/>
      <c r="S522" s="48"/>
      <c r="T522" s="48"/>
      <c r="U522" s="48"/>
      <c r="V522" s="48"/>
      <c r="W522" s="48"/>
      <c r="X522" s="48"/>
      <c r="Y522" s="48"/>
      <c r="Z522" s="48"/>
      <c r="AA522" s="48"/>
      <c r="AB522" s="48"/>
      <c r="AC522" s="48"/>
      <c r="AD522" s="48"/>
      <c r="AE522" s="48"/>
      <c r="AF522" s="48"/>
      <c r="AG522" s="48"/>
      <c r="AH522" s="48"/>
      <c r="AI522" s="48"/>
      <c r="AJ522" s="48"/>
      <c r="AK522" s="48"/>
      <c r="AL522" s="48"/>
      <c r="AM522" s="48"/>
      <c r="AN522" s="48"/>
      <c r="AO522" s="48"/>
      <c r="AP522" s="48"/>
      <c r="AQ522" s="48"/>
      <c r="AR522" s="48"/>
      <c r="AS522" s="48"/>
      <c r="AT522" s="48"/>
      <c r="AU522" s="48"/>
      <c r="AV522" s="48"/>
      <c r="AW522" s="48"/>
      <c r="AX522" s="48"/>
      <c r="AY522" s="48"/>
      <c r="AZ522" s="48"/>
      <c r="BA522" s="48"/>
      <c r="BB522" s="48"/>
      <c r="BC522" s="48"/>
      <c r="BD522" s="48"/>
      <c r="BE522" s="48"/>
      <c r="BF522" s="48"/>
      <c r="BG522" s="48"/>
      <c r="BH522" s="48"/>
      <c r="BI522" s="48"/>
      <c r="BJ522" s="48"/>
      <c r="BK522" s="48"/>
      <c r="BL522" s="48"/>
      <c r="BM522" s="48"/>
      <c r="BN522" s="48"/>
      <c r="BO522" s="48"/>
      <c r="BP522" s="48"/>
      <c r="BQ522" s="48"/>
      <c r="BR522" s="48"/>
      <c r="BS522" s="48"/>
      <c r="BT522" s="48"/>
      <c r="BU522" s="48"/>
    </row>
    <row r="523" spans="1:73" s="49" customFormat="1" ht="31.75" x14ac:dyDescent="0.35">
      <c r="A523" s="60">
        <f>IF(F523&lt;&gt;"",1+MAX($A$6:A522),"")</f>
        <v>257</v>
      </c>
      <c r="B523" s="349" t="s">
        <v>395</v>
      </c>
      <c r="C523" s="358" t="s">
        <v>438</v>
      </c>
      <c r="D523" s="327"/>
      <c r="E523" s="351" t="s">
        <v>516</v>
      </c>
      <c r="F523" s="352">
        <v>15</v>
      </c>
      <c r="G523" s="353">
        <v>0</v>
      </c>
      <c r="H523" s="354">
        <f t="shared" si="89"/>
        <v>15</v>
      </c>
      <c r="I523" s="355" t="s">
        <v>21</v>
      </c>
      <c r="J523" s="398">
        <v>241.01</v>
      </c>
      <c r="K523" s="413">
        <v>352.5</v>
      </c>
      <c r="L523" s="248">
        <v>0</v>
      </c>
      <c r="M523" s="115">
        <f t="shared" si="90"/>
        <v>3615.1499999999996</v>
      </c>
      <c r="N523" s="116">
        <f t="shared" si="91"/>
        <v>5287.5</v>
      </c>
      <c r="O523" s="116">
        <f t="shared" si="92"/>
        <v>0</v>
      </c>
      <c r="P523" s="188">
        <f t="shared" si="93"/>
        <v>593.51</v>
      </c>
      <c r="Q523" s="117">
        <f t="shared" si="94"/>
        <v>8902.65</v>
      </c>
      <c r="R523" s="357"/>
      <c r="S523" s="48"/>
      <c r="T523" s="48"/>
      <c r="U523" s="48"/>
      <c r="V523" s="48"/>
      <c r="W523" s="48"/>
      <c r="X523" s="48"/>
      <c r="Y523" s="48"/>
      <c r="Z523" s="48"/>
      <c r="AA523" s="48"/>
      <c r="AB523" s="48"/>
      <c r="AC523" s="48"/>
      <c r="AD523" s="48"/>
      <c r="AE523" s="48"/>
      <c r="AF523" s="48"/>
      <c r="AG523" s="48"/>
      <c r="AH523" s="48"/>
      <c r="AI523" s="48"/>
      <c r="AJ523" s="48"/>
      <c r="AK523" s="48"/>
      <c r="AL523" s="48"/>
      <c r="AM523" s="48"/>
      <c r="AN523" s="48"/>
      <c r="AO523" s="48"/>
      <c r="AP523" s="48"/>
      <c r="AQ523" s="48"/>
      <c r="AR523" s="48"/>
      <c r="AS523" s="48"/>
      <c r="AT523" s="48"/>
      <c r="AU523" s="48"/>
      <c r="AV523" s="48"/>
      <c r="AW523" s="48"/>
      <c r="AX523" s="48"/>
      <c r="AY523" s="48"/>
      <c r="AZ523" s="48"/>
      <c r="BA523" s="48"/>
      <c r="BB523" s="48"/>
      <c r="BC523" s="48"/>
      <c r="BD523" s="48"/>
      <c r="BE523" s="48"/>
      <c r="BF523" s="48"/>
      <c r="BG523" s="48"/>
      <c r="BH523" s="48"/>
      <c r="BI523" s="48"/>
      <c r="BJ523" s="48"/>
      <c r="BK523" s="48"/>
      <c r="BL523" s="48"/>
      <c r="BM523" s="48"/>
      <c r="BN523" s="48"/>
      <c r="BO523" s="48"/>
      <c r="BP523" s="48"/>
      <c r="BQ523" s="48"/>
      <c r="BR523" s="48"/>
      <c r="BS523" s="48"/>
      <c r="BT523" s="48"/>
      <c r="BU523" s="48"/>
    </row>
    <row r="524" spans="1:73" s="49" customFormat="1" ht="31.75" x14ac:dyDescent="0.35">
      <c r="A524" s="60">
        <f>IF(F524&lt;&gt;"",1+MAX($A$6:A523),"")</f>
        <v>258</v>
      </c>
      <c r="B524" s="349" t="s">
        <v>395</v>
      </c>
      <c r="C524" s="358" t="s">
        <v>438</v>
      </c>
      <c r="D524" s="327"/>
      <c r="E524" s="351" t="s">
        <v>517</v>
      </c>
      <c r="F524" s="352">
        <v>6</v>
      </c>
      <c r="G524" s="353">
        <v>0</v>
      </c>
      <c r="H524" s="354">
        <f t="shared" si="89"/>
        <v>6</v>
      </c>
      <c r="I524" s="355" t="s">
        <v>21</v>
      </c>
      <c r="J524" s="398">
        <v>39.239999999999995</v>
      </c>
      <c r="K524" s="413">
        <v>36.520000000000003</v>
      </c>
      <c r="L524" s="248">
        <v>0</v>
      </c>
      <c r="M524" s="115">
        <f t="shared" si="90"/>
        <v>235.43999999999997</v>
      </c>
      <c r="N524" s="116">
        <f t="shared" si="91"/>
        <v>219.12</v>
      </c>
      <c r="O524" s="116">
        <f t="shared" si="92"/>
        <v>0</v>
      </c>
      <c r="P524" s="188">
        <f t="shared" si="93"/>
        <v>75.759999999999991</v>
      </c>
      <c r="Q524" s="117">
        <f t="shared" si="94"/>
        <v>454.55999999999995</v>
      </c>
      <c r="R524" s="357"/>
      <c r="S524" s="48"/>
      <c r="T524" s="48"/>
      <c r="U524" s="48"/>
      <c r="V524" s="48"/>
      <c r="W524" s="48"/>
      <c r="X524" s="48"/>
      <c r="Y524" s="48"/>
      <c r="Z524" s="48"/>
      <c r="AA524" s="48"/>
      <c r="AB524" s="48"/>
      <c r="AC524" s="48"/>
      <c r="AD524" s="48"/>
      <c r="AE524" s="48"/>
      <c r="AF524" s="48"/>
      <c r="AG524" s="48"/>
      <c r="AH524" s="48"/>
      <c r="AI524" s="48"/>
      <c r="AJ524" s="48"/>
      <c r="AK524" s="48"/>
      <c r="AL524" s="48"/>
      <c r="AM524" s="48"/>
      <c r="AN524" s="48"/>
      <c r="AO524" s="48"/>
      <c r="AP524" s="48"/>
      <c r="AQ524" s="48"/>
      <c r="AR524" s="48"/>
      <c r="AS524" s="48"/>
      <c r="AT524" s="48"/>
      <c r="AU524" s="48"/>
      <c r="AV524" s="48"/>
      <c r="AW524" s="48"/>
      <c r="AX524" s="48"/>
      <c r="AY524" s="48"/>
      <c r="AZ524" s="48"/>
      <c r="BA524" s="48"/>
      <c r="BB524" s="48"/>
      <c r="BC524" s="48"/>
      <c r="BD524" s="48"/>
      <c r="BE524" s="48"/>
      <c r="BF524" s="48"/>
      <c r="BG524" s="48"/>
      <c r="BH524" s="48"/>
      <c r="BI524" s="48"/>
      <c r="BJ524" s="48"/>
      <c r="BK524" s="48"/>
      <c r="BL524" s="48"/>
      <c r="BM524" s="48"/>
      <c r="BN524" s="48"/>
      <c r="BO524" s="48"/>
      <c r="BP524" s="48"/>
      <c r="BQ524" s="48"/>
      <c r="BR524" s="48"/>
      <c r="BS524" s="48"/>
      <c r="BT524" s="48"/>
      <c r="BU524" s="48"/>
    </row>
    <row r="525" spans="1:73" s="49" customFormat="1" ht="47.6" x14ac:dyDescent="0.35">
      <c r="A525" s="60">
        <f>IF(F525&lt;&gt;"",1+MAX($A$6:A524),"")</f>
        <v>259</v>
      </c>
      <c r="B525" s="349" t="s">
        <v>395</v>
      </c>
      <c r="C525" s="358" t="s">
        <v>438</v>
      </c>
      <c r="D525" s="327"/>
      <c r="E525" s="351" t="s">
        <v>518</v>
      </c>
      <c r="F525" s="352">
        <v>1</v>
      </c>
      <c r="G525" s="353">
        <v>0</v>
      </c>
      <c r="H525" s="354">
        <f t="shared" si="89"/>
        <v>1</v>
      </c>
      <c r="I525" s="355" t="s">
        <v>21</v>
      </c>
      <c r="J525" s="398">
        <v>214.1</v>
      </c>
      <c r="K525" s="413">
        <v>274</v>
      </c>
      <c r="L525" s="248">
        <v>0</v>
      </c>
      <c r="M525" s="115">
        <f t="shared" si="90"/>
        <v>214.1</v>
      </c>
      <c r="N525" s="116">
        <f t="shared" si="91"/>
        <v>274</v>
      </c>
      <c r="O525" s="116">
        <f t="shared" si="92"/>
        <v>0</v>
      </c>
      <c r="P525" s="188">
        <f t="shared" si="93"/>
        <v>488.1</v>
      </c>
      <c r="Q525" s="117">
        <f t="shared" si="94"/>
        <v>488.1</v>
      </c>
      <c r="R525" s="357"/>
      <c r="S525" s="48"/>
      <c r="T525" s="48"/>
      <c r="U525" s="48"/>
      <c r="V525" s="48"/>
      <c r="W525" s="48"/>
      <c r="X525" s="48"/>
      <c r="Y525" s="48"/>
      <c r="Z525" s="48"/>
      <c r="AA525" s="48"/>
      <c r="AB525" s="48"/>
      <c r="AC525" s="48"/>
      <c r="AD525" s="48"/>
      <c r="AE525" s="48"/>
      <c r="AF525" s="48"/>
      <c r="AG525" s="48"/>
      <c r="AH525" s="48"/>
      <c r="AI525" s="48"/>
      <c r="AJ525" s="48"/>
      <c r="AK525" s="48"/>
      <c r="AL525" s="48"/>
      <c r="AM525" s="48"/>
      <c r="AN525" s="48"/>
      <c r="AO525" s="48"/>
      <c r="AP525" s="48"/>
      <c r="AQ525" s="48"/>
      <c r="AR525" s="48"/>
      <c r="AS525" s="48"/>
      <c r="AT525" s="48"/>
      <c r="AU525" s="48"/>
      <c r="AV525" s="48"/>
      <c r="AW525" s="48"/>
      <c r="AX525" s="48"/>
      <c r="AY525" s="48"/>
      <c r="AZ525" s="48"/>
      <c r="BA525" s="48"/>
      <c r="BB525" s="48"/>
      <c r="BC525" s="48"/>
      <c r="BD525" s="48"/>
      <c r="BE525" s="48"/>
      <c r="BF525" s="48"/>
      <c r="BG525" s="48"/>
      <c r="BH525" s="48"/>
      <c r="BI525" s="48"/>
      <c r="BJ525" s="48"/>
      <c r="BK525" s="48"/>
      <c r="BL525" s="48"/>
      <c r="BM525" s="48"/>
      <c r="BN525" s="48"/>
      <c r="BO525" s="48"/>
      <c r="BP525" s="48"/>
      <c r="BQ525" s="48"/>
      <c r="BR525" s="48"/>
      <c r="BS525" s="48"/>
      <c r="BT525" s="48"/>
      <c r="BU525" s="48"/>
    </row>
    <row r="526" spans="1:73" s="49" customFormat="1" ht="45.75" customHeight="1" x14ac:dyDescent="0.35">
      <c r="A526" s="60">
        <f>IF(F526&lt;&gt;"",1+MAX($A$6:A525),"")</f>
        <v>260</v>
      </c>
      <c r="B526" s="349" t="s">
        <v>395</v>
      </c>
      <c r="C526" s="358" t="s">
        <v>438</v>
      </c>
      <c r="D526" s="327"/>
      <c r="E526" s="351" t="s">
        <v>519</v>
      </c>
      <c r="F526" s="352">
        <v>6</v>
      </c>
      <c r="G526" s="353">
        <v>0</v>
      </c>
      <c r="H526" s="354">
        <f t="shared" si="89"/>
        <v>6</v>
      </c>
      <c r="I526" s="355" t="s">
        <v>21</v>
      </c>
      <c r="J526" s="398">
        <v>193.82</v>
      </c>
      <c r="K526" s="413">
        <v>220.48</v>
      </c>
      <c r="L526" s="248">
        <v>0</v>
      </c>
      <c r="M526" s="115">
        <f t="shared" si="90"/>
        <v>1162.92</v>
      </c>
      <c r="N526" s="116">
        <f t="shared" si="91"/>
        <v>1322.8799999999999</v>
      </c>
      <c r="O526" s="116">
        <f t="shared" si="92"/>
        <v>0</v>
      </c>
      <c r="P526" s="188">
        <f t="shared" si="93"/>
        <v>414.29999999999995</v>
      </c>
      <c r="Q526" s="117">
        <f t="shared" si="94"/>
        <v>2485.7999999999997</v>
      </c>
      <c r="R526" s="357"/>
      <c r="S526" s="48"/>
      <c r="T526" s="48"/>
      <c r="U526" s="48"/>
      <c r="V526" s="48"/>
      <c r="W526" s="48"/>
      <c r="X526" s="48"/>
      <c r="Y526" s="48"/>
      <c r="Z526" s="48"/>
      <c r="AA526" s="48"/>
      <c r="AB526" s="48"/>
      <c r="AC526" s="48"/>
      <c r="AD526" s="48"/>
      <c r="AE526" s="48"/>
      <c r="AF526" s="48"/>
      <c r="AG526" s="48"/>
      <c r="AH526" s="48"/>
      <c r="AI526" s="48"/>
      <c r="AJ526" s="48"/>
      <c r="AK526" s="48"/>
      <c r="AL526" s="48"/>
      <c r="AM526" s="48"/>
      <c r="AN526" s="48"/>
      <c r="AO526" s="48"/>
      <c r="AP526" s="48"/>
      <c r="AQ526" s="48"/>
      <c r="AR526" s="48"/>
      <c r="AS526" s="48"/>
      <c r="AT526" s="48"/>
      <c r="AU526" s="48"/>
      <c r="AV526" s="48"/>
      <c r="AW526" s="48"/>
      <c r="AX526" s="48"/>
      <c r="AY526" s="48"/>
      <c r="AZ526" s="48"/>
      <c r="BA526" s="48"/>
      <c r="BB526" s="48"/>
      <c r="BC526" s="48"/>
      <c r="BD526" s="48"/>
      <c r="BE526" s="48"/>
      <c r="BF526" s="48"/>
      <c r="BG526" s="48"/>
      <c r="BH526" s="48"/>
      <c r="BI526" s="48"/>
      <c r="BJ526" s="48"/>
      <c r="BK526" s="48"/>
      <c r="BL526" s="48"/>
      <c r="BM526" s="48"/>
      <c r="BN526" s="48"/>
      <c r="BO526" s="48"/>
      <c r="BP526" s="48"/>
      <c r="BQ526" s="48"/>
      <c r="BR526" s="48"/>
      <c r="BS526" s="48"/>
      <c r="BT526" s="48"/>
      <c r="BU526" s="48"/>
    </row>
    <row r="527" spans="1:73" s="49" customFormat="1" ht="63" customHeight="1" x14ac:dyDescent="0.35">
      <c r="A527" s="60">
        <f>IF(F527&lt;&gt;"",1+MAX($A$6:A526),"")</f>
        <v>261</v>
      </c>
      <c r="B527" s="349" t="s">
        <v>395</v>
      </c>
      <c r="C527" s="358" t="s">
        <v>438</v>
      </c>
      <c r="D527" s="327"/>
      <c r="E527" s="351" t="s">
        <v>520</v>
      </c>
      <c r="F527" s="352">
        <v>7</v>
      </c>
      <c r="G527" s="353">
        <v>0</v>
      </c>
      <c r="H527" s="354">
        <f t="shared" si="89"/>
        <v>7</v>
      </c>
      <c r="I527" s="355" t="s">
        <v>21</v>
      </c>
      <c r="J527" s="398">
        <v>34.26</v>
      </c>
      <c r="K527" s="413">
        <v>31.88</v>
      </c>
      <c r="L527" s="248">
        <v>0</v>
      </c>
      <c r="M527" s="115">
        <f t="shared" si="90"/>
        <v>239.82</v>
      </c>
      <c r="N527" s="116">
        <f t="shared" si="91"/>
        <v>223.16</v>
      </c>
      <c r="O527" s="116">
        <f t="shared" si="92"/>
        <v>0</v>
      </c>
      <c r="P527" s="188">
        <f t="shared" si="93"/>
        <v>66.14</v>
      </c>
      <c r="Q527" s="117">
        <f t="shared" si="94"/>
        <v>462.98</v>
      </c>
      <c r="R527" s="357"/>
      <c r="S527" s="48"/>
      <c r="T527" s="48"/>
      <c r="U527" s="48"/>
      <c r="V527" s="48"/>
      <c r="W527" s="48"/>
      <c r="X527" s="48"/>
      <c r="Y527" s="48"/>
      <c r="Z527" s="48"/>
      <c r="AA527" s="48"/>
      <c r="AB527" s="48"/>
      <c r="AC527" s="48"/>
      <c r="AD527" s="48"/>
      <c r="AE527" s="48"/>
      <c r="AF527" s="48"/>
      <c r="AG527" s="48"/>
      <c r="AH527" s="48"/>
      <c r="AI527" s="48"/>
      <c r="AJ527" s="48"/>
      <c r="AK527" s="48"/>
      <c r="AL527" s="48"/>
      <c r="AM527" s="48"/>
      <c r="AN527" s="48"/>
      <c r="AO527" s="48"/>
      <c r="AP527" s="48"/>
      <c r="AQ527" s="48"/>
      <c r="AR527" s="48"/>
      <c r="AS527" s="48"/>
      <c r="AT527" s="48"/>
      <c r="AU527" s="48"/>
      <c r="AV527" s="48"/>
      <c r="AW527" s="48"/>
      <c r="AX527" s="48"/>
      <c r="AY527" s="48"/>
      <c r="AZ527" s="48"/>
      <c r="BA527" s="48"/>
      <c r="BB527" s="48"/>
      <c r="BC527" s="48"/>
      <c r="BD527" s="48"/>
      <c r="BE527" s="48"/>
      <c r="BF527" s="48"/>
      <c r="BG527" s="48"/>
      <c r="BH527" s="48"/>
      <c r="BI527" s="48"/>
      <c r="BJ527" s="48"/>
      <c r="BK527" s="48"/>
      <c r="BL527" s="48"/>
      <c r="BM527" s="48"/>
      <c r="BN527" s="48"/>
      <c r="BO527" s="48"/>
      <c r="BP527" s="48"/>
      <c r="BQ527" s="48"/>
      <c r="BR527" s="48"/>
      <c r="BS527" s="48"/>
      <c r="BT527" s="48"/>
      <c r="BU527" s="48"/>
    </row>
    <row r="528" spans="1:73" s="49" customFormat="1" ht="47.6" x14ac:dyDescent="0.35">
      <c r="A528" s="60">
        <f>IF(F528&lt;&gt;"",1+MAX($A$6:A527),"")</f>
        <v>262</v>
      </c>
      <c r="B528" s="349" t="s">
        <v>395</v>
      </c>
      <c r="C528" s="358" t="s">
        <v>438</v>
      </c>
      <c r="D528" s="327"/>
      <c r="E528" s="351" t="s">
        <v>521</v>
      </c>
      <c r="F528" s="352">
        <v>1</v>
      </c>
      <c r="G528" s="353">
        <v>0</v>
      </c>
      <c r="H528" s="354">
        <f t="shared" si="89"/>
        <v>1</v>
      </c>
      <c r="I528" s="355" t="s">
        <v>21</v>
      </c>
      <c r="J528" s="398">
        <v>193.29</v>
      </c>
      <c r="K528" s="413">
        <v>179.9</v>
      </c>
      <c r="L528" s="248">
        <v>0</v>
      </c>
      <c r="M528" s="115">
        <f t="shared" si="90"/>
        <v>193.29</v>
      </c>
      <c r="N528" s="116">
        <f t="shared" si="91"/>
        <v>179.9</v>
      </c>
      <c r="O528" s="116">
        <f t="shared" si="92"/>
        <v>0</v>
      </c>
      <c r="P528" s="188">
        <f t="shared" si="93"/>
        <v>373.19</v>
      </c>
      <c r="Q528" s="117">
        <f t="shared" si="94"/>
        <v>373.19</v>
      </c>
      <c r="R528" s="357"/>
      <c r="S528" s="48"/>
      <c r="T528" s="48"/>
      <c r="U528" s="48"/>
      <c r="V528" s="48"/>
      <c r="W528" s="48"/>
      <c r="X528" s="48"/>
      <c r="Y528" s="48"/>
      <c r="Z528" s="48"/>
      <c r="AA528" s="48"/>
      <c r="AB528" s="48"/>
      <c r="AC528" s="48"/>
      <c r="AD528" s="48"/>
      <c r="AE528" s="48"/>
      <c r="AF528" s="48"/>
      <c r="AG528" s="48"/>
      <c r="AH528" s="48"/>
      <c r="AI528" s="48"/>
      <c r="AJ528" s="48"/>
      <c r="AK528" s="48"/>
      <c r="AL528" s="48"/>
      <c r="AM528" s="48"/>
      <c r="AN528" s="48"/>
      <c r="AO528" s="48"/>
      <c r="AP528" s="48"/>
      <c r="AQ528" s="48"/>
      <c r="AR528" s="48"/>
      <c r="AS528" s="48"/>
      <c r="AT528" s="48"/>
      <c r="AU528" s="48"/>
      <c r="AV528" s="48"/>
      <c r="AW528" s="48"/>
      <c r="AX528" s="48"/>
      <c r="AY528" s="48"/>
      <c r="AZ528" s="48"/>
      <c r="BA528" s="48"/>
      <c r="BB528" s="48"/>
      <c r="BC528" s="48"/>
      <c r="BD528" s="48"/>
      <c r="BE528" s="48"/>
      <c r="BF528" s="48"/>
      <c r="BG528" s="48"/>
      <c r="BH528" s="48"/>
      <c r="BI528" s="48"/>
      <c r="BJ528" s="48"/>
      <c r="BK528" s="48"/>
      <c r="BL528" s="48"/>
      <c r="BM528" s="48"/>
      <c r="BN528" s="48"/>
      <c r="BO528" s="48"/>
      <c r="BP528" s="48"/>
      <c r="BQ528" s="48"/>
      <c r="BR528" s="48"/>
      <c r="BS528" s="48"/>
      <c r="BT528" s="48"/>
      <c r="BU528" s="48"/>
    </row>
    <row r="529" spans="1:73" s="49" customFormat="1" ht="47.6" x14ac:dyDescent="0.35">
      <c r="A529" s="60">
        <f>IF(F529&lt;&gt;"",1+MAX($A$6:A528),"")</f>
        <v>263</v>
      </c>
      <c r="B529" s="349" t="s">
        <v>395</v>
      </c>
      <c r="C529" s="358" t="s">
        <v>438</v>
      </c>
      <c r="D529" s="327"/>
      <c r="E529" s="351" t="s">
        <v>522</v>
      </c>
      <c r="F529" s="352">
        <v>2</v>
      </c>
      <c r="G529" s="353">
        <v>0</v>
      </c>
      <c r="H529" s="354">
        <f t="shared" si="89"/>
        <v>2</v>
      </c>
      <c r="I529" s="355" t="s">
        <v>21</v>
      </c>
      <c r="J529" s="398">
        <v>96.65</v>
      </c>
      <c r="K529" s="413">
        <v>89.95</v>
      </c>
      <c r="L529" s="248">
        <v>0</v>
      </c>
      <c r="M529" s="115">
        <f t="shared" si="90"/>
        <v>193.3</v>
      </c>
      <c r="N529" s="116">
        <f t="shared" si="91"/>
        <v>179.9</v>
      </c>
      <c r="O529" s="116">
        <f t="shared" si="92"/>
        <v>0</v>
      </c>
      <c r="P529" s="188">
        <f t="shared" si="93"/>
        <v>186.60000000000002</v>
      </c>
      <c r="Q529" s="117">
        <f t="shared" si="94"/>
        <v>373.20000000000005</v>
      </c>
      <c r="R529" s="357"/>
      <c r="S529" s="48"/>
      <c r="T529" s="48"/>
      <c r="U529" s="48"/>
      <c r="V529" s="48"/>
      <c r="W529" s="48"/>
      <c r="X529" s="48"/>
      <c r="Y529" s="48"/>
      <c r="Z529" s="48"/>
      <c r="AA529" s="48"/>
      <c r="AB529" s="48"/>
      <c r="AC529" s="48"/>
      <c r="AD529" s="48"/>
      <c r="AE529" s="48"/>
      <c r="AF529" s="48"/>
      <c r="AG529" s="48"/>
      <c r="AH529" s="48"/>
      <c r="AI529" s="48"/>
      <c r="AJ529" s="48"/>
      <c r="AK529" s="48"/>
      <c r="AL529" s="48"/>
      <c r="AM529" s="48"/>
      <c r="AN529" s="48"/>
      <c r="AO529" s="48"/>
      <c r="AP529" s="48"/>
      <c r="AQ529" s="48"/>
      <c r="AR529" s="48"/>
      <c r="AS529" s="48"/>
      <c r="AT529" s="48"/>
      <c r="AU529" s="48"/>
      <c r="AV529" s="48"/>
      <c r="AW529" s="48"/>
      <c r="AX529" s="48"/>
      <c r="AY529" s="48"/>
      <c r="AZ529" s="48"/>
      <c r="BA529" s="48"/>
      <c r="BB529" s="48"/>
      <c r="BC529" s="48"/>
      <c r="BD529" s="48"/>
      <c r="BE529" s="48"/>
      <c r="BF529" s="48"/>
      <c r="BG529" s="48"/>
      <c r="BH529" s="48"/>
      <c r="BI529" s="48"/>
      <c r="BJ529" s="48"/>
      <c r="BK529" s="48"/>
      <c r="BL529" s="48"/>
      <c r="BM529" s="48"/>
      <c r="BN529" s="48"/>
      <c r="BO529" s="48"/>
      <c r="BP529" s="48"/>
      <c r="BQ529" s="48"/>
      <c r="BR529" s="48"/>
      <c r="BS529" s="48"/>
      <c r="BT529" s="48"/>
      <c r="BU529" s="48"/>
    </row>
    <row r="530" spans="1:73" s="49" customFormat="1" ht="31.75" x14ac:dyDescent="0.35">
      <c r="A530" s="60">
        <f>IF(F530&lt;&gt;"",1+MAX($A$6:A529),"")</f>
        <v>264</v>
      </c>
      <c r="B530" s="349" t="s">
        <v>395</v>
      </c>
      <c r="C530" s="358" t="s">
        <v>438</v>
      </c>
      <c r="D530" s="327"/>
      <c r="E530" s="351" t="s">
        <v>523</v>
      </c>
      <c r="F530" s="352">
        <v>2</v>
      </c>
      <c r="G530" s="353">
        <v>0</v>
      </c>
      <c r="H530" s="354">
        <f t="shared" si="89"/>
        <v>2</v>
      </c>
      <c r="I530" s="355" t="s">
        <v>21</v>
      </c>
      <c r="J530" s="398">
        <v>239.29999999999998</v>
      </c>
      <c r="K530" s="413">
        <v>350</v>
      </c>
      <c r="L530" s="248">
        <v>0</v>
      </c>
      <c r="M530" s="115">
        <f t="shared" si="90"/>
        <v>478.59999999999997</v>
      </c>
      <c r="N530" s="116">
        <f t="shared" si="91"/>
        <v>700</v>
      </c>
      <c r="O530" s="116">
        <f t="shared" si="92"/>
        <v>0</v>
      </c>
      <c r="P530" s="188">
        <f t="shared" si="93"/>
        <v>589.29999999999995</v>
      </c>
      <c r="Q530" s="117">
        <f t="shared" si="94"/>
        <v>1178.5999999999999</v>
      </c>
      <c r="R530" s="357"/>
      <c r="S530" s="48"/>
      <c r="T530" s="48"/>
      <c r="U530" s="48"/>
      <c r="V530" s="48"/>
      <c r="W530" s="48"/>
      <c r="X530" s="48"/>
      <c r="Y530" s="48"/>
      <c r="Z530" s="48"/>
      <c r="AA530" s="48"/>
      <c r="AB530" s="48"/>
      <c r="AC530" s="48"/>
      <c r="AD530" s="48"/>
      <c r="AE530" s="48"/>
      <c r="AF530" s="48"/>
      <c r="AG530" s="48"/>
      <c r="AH530" s="48"/>
      <c r="AI530" s="48"/>
      <c r="AJ530" s="48"/>
      <c r="AK530" s="48"/>
      <c r="AL530" s="48"/>
      <c r="AM530" s="48"/>
      <c r="AN530" s="48"/>
      <c r="AO530" s="48"/>
      <c r="AP530" s="48"/>
      <c r="AQ530" s="48"/>
      <c r="AR530" s="48"/>
      <c r="AS530" s="48"/>
      <c r="AT530" s="48"/>
      <c r="AU530" s="48"/>
      <c r="AV530" s="48"/>
      <c r="AW530" s="48"/>
      <c r="AX530" s="48"/>
      <c r="AY530" s="48"/>
      <c r="AZ530" s="48"/>
      <c r="BA530" s="48"/>
      <c r="BB530" s="48"/>
      <c r="BC530" s="48"/>
      <c r="BD530" s="48"/>
      <c r="BE530" s="48"/>
      <c r="BF530" s="48"/>
      <c r="BG530" s="48"/>
      <c r="BH530" s="48"/>
      <c r="BI530" s="48"/>
      <c r="BJ530" s="48"/>
      <c r="BK530" s="48"/>
      <c r="BL530" s="48"/>
      <c r="BM530" s="48"/>
      <c r="BN530" s="48"/>
      <c r="BO530" s="48"/>
      <c r="BP530" s="48"/>
      <c r="BQ530" s="48"/>
      <c r="BR530" s="48"/>
      <c r="BS530" s="48"/>
      <c r="BT530" s="48"/>
      <c r="BU530" s="48"/>
    </row>
    <row r="531" spans="1:73" s="49" customFormat="1" ht="31.75" x14ac:dyDescent="0.35">
      <c r="A531" s="60">
        <f>IF(F531&lt;&gt;"",1+MAX($A$6:A530),"")</f>
        <v>265</v>
      </c>
      <c r="B531" s="349" t="s">
        <v>395</v>
      </c>
      <c r="C531" s="358" t="s">
        <v>438</v>
      </c>
      <c r="D531" s="327"/>
      <c r="E531" s="351" t="s">
        <v>524</v>
      </c>
      <c r="F531" s="352">
        <v>1</v>
      </c>
      <c r="G531" s="353">
        <v>0</v>
      </c>
      <c r="H531" s="354">
        <f t="shared" si="89"/>
        <v>1</v>
      </c>
      <c r="I531" s="355" t="s">
        <v>21</v>
      </c>
      <c r="J531" s="398">
        <v>273.45</v>
      </c>
      <c r="K531" s="413">
        <v>399.95</v>
      </c>
      <c r="L531" s="248">
        <v>0</v>
      </c>
      <c r="M531" s="115">
        <f t="shared" si="90"/>
        <v>273.45</v>
      </c>
      <c r="N531" s="116">
        <f t="shared" si="91"/>
        <v>399.95</v>
      </c>
      <c r="O531" s="116">
        <f t="shared" si="92"/>
        <v>0</v>
      </c>
      <c r="P531" s="188">
        <f t="shared" si="93"/>
        <v>673.4</v>
      </c>
      <c r="Q531" s="117">
        <f t="shared" si="94"/>
        <v>673.4</v>
      </c>
      <c r="R531" s="357"/>
      <c r="S531" s="48"/>
      <c r="T531" s="48"/>
      <c r="U531" s="48"/>
      <c r="V531" s="48"/>
      <c r="W531" s="48"/>
      <c r="X531" s="48"/>
      <c r="Y531" s="48"/>
      <c r="Z531" s="48"/>
      <c r="AA531" s="48"/>
      <c r="AB531" s="48"/>
      <c r="AC531" s="48"/>
      <c r="AD531" s="48"/>
      <c r="AE531" s="48"/>
      <c r="AF531" s="48"/>
      <c r="AG531" s="48"/>
      <c r="AH531" s="48"/>
      <c r="AI531" s="48"/>
      <c r="AJ531" s="48"/>
      <c r="AK531" s="48"/>
      <c r="AL531" s="48"/>
      <c r="AM531" s="48"/>
      <c r="AN531" s="48"/>
      <c r="AO531" s="48"/>
      <c r="AP531" s="48"/>
      <c r="AQ531" s="48"/>
      <c r="AR531" s="48"/>
      <c r="AS531" s="48"/>
      <c r="AT531" s="48"/>
      <c r="AU531" s="48"/>
      <c r="AV531" s="48"/>
      <c r="AW531" s="48"/>
      <c r="AX531" s="48"/>
      <c r="AY531" s="48"/>
      <c r="AZ531" s="48"/>
      <c r="BA531" s="48"/>
      <c r="BB531" s="48"/>
      <c r="BC531" s="48"/>
      <c r="BD531" s="48"/>
      <c r="BE531" s="48"/>
      <c r="BF531" s="48"/>
      <c r="BG531" s="48"/>
      <c r="BH531" s="48"/>
      <c r="BI531" s="48"/>
      <c r="BJ531" s="48"/>
      <c r="BK531" s="48"/>
      <c r="BL531" s="48"/>
      <c r="BM531" s="48"/>
      <c r="BN531" s="48"/>
      <c r="BO531" s="48"/>
      <c r="BP531" s="48"/>
      <c r="BQ531" s="48"/>
      <c r="BR531" s="48"/>
      <c r="BS531" s="48"/>
      <c r="BT531" s="48"/>
      <c r="BU531" s="48"/>
    </row>
    <row r="532" spans="1:73" ht="16.3" thickBot="1" x14ac:dyDescent="0.4">
      <c r="A532" s="60"/>
      <c r="B532" s="382"/>
      <c r="C532" s="358"/>
      <c r="D532" s="387"/>
      <c r="E532" s="375"/>
      <c r="F532" s="376"/>
      <c r="G532" s="377"/>
      <c r="H532" s="378"/>
      <c r="I532" s="395"/>
      <c r="J532" s="401"/>
      <c r="K532" s="396"/>
      <c r="L532" s="248"/>
      <c r="M532" s="115"/>
      <c r="N532" s="116"/>
      <c r="O532" s="116"/>
      <c r="P532" s="188"/>
      <c r="Q532" s="117"/>
      <c r="R532" s="380"/>
      <c r="S532" s="381"/>
      <c r="T532" s="14"/>
      <c r="U532" s="14"/>
      <c r="V532" s="14"/>
      <c r="W532" s="14"/>
      <c r="X532" s="14"/>
      <c r="Y532" s="14"/>
      <c r="Z532" s="14"/>
      <c r="AA532" s="14"/>
      <c r="AB532" s="14"/>
      <c r="AC532" s="14"/>
      <c r="AD532" s="14"/>
      <c r="AE532" s="14"/>
      <c r="AF532" s="14"/>
      <c r="AG532" s="14"/>
      <c r="AH532" s="14"/>
      <c r="AI532" s="14"/>
      <c r="AJ532" s="14"/>
      <c r="AK532" s="14"/>
      <c r="AL532" s="14"/>
      <c r="AM532" s="14"/>
    </row>
    <row r="533" spans="1:73" ht="16.3" thickBot="1" x14ac:dyDescent="0.4">
      <c r="A533" s="60"/>
      <c r="B533" s="370"/>
      <c r="C533" s="360"/>
      <c r="D533" s="361"/>
      <c r="E533" s="362" t="s">
        <v>525</v>
      </c>
      <c r="F533" s="363"/>
      <c r="G533" s="364"/>
      <c r="H533" s="371"/>
      <c r="I533" s="372"/>
      <c r="J533" s="406"/>
      <c r="K533" s="397"/>
      <c r="L533" s="248"/>
      <c r="M533" s="115"/>
      <c r="N533" s="116"/>
      <c r="O533" s="116"/>
      <c r="P533" s="188"/>
      <c r="Q533" s="117"/>
      <c r="R533" s="368"/>
    </row>
    <row r="534" spans="1:73" s="49" customFormat="1" x14ac:dyDescent="0.35">
      <c r="A534" s="60">
        <f>IF(F534&lt;&gt;"",1+MAX($A$6:A533),"")</f>
        <v>266</v>
      </c>
      <c r="B534" s="349" t="s">
        <v>395</v>
      </c>
      <c r="C534" s="350"/>
      <c r="D534" s="327"/>
      <c r="E534" s="351" t="s">
        <v>526</v>
      </c>
      <c r="F534" s="352">
        <v>2</v>
      </c>
      <c r="G534" s="353">
        <v>0</v>
      </c>
      <c r="H534" s="354">
        <f t="shared" ref="H534:H548" si="95">F534*(1+G534)</f>
        <v>2</v>
      </c>
      <c r="I534" s="355" t="s">
        <v>21</v>
      </c>
      <c r="J534" s="398">
        <v>118.43</v>
      </c>
      <c r="K534" s="356">
        <v>32.090000000000003</v>
      </c>
      <c r="L534" s="248">
        <v>0</v>
      </c>
      <c r="M534" s="115">
        <f t="shared" ref="M534:M543" si="96">+H534*J534</f>
        <v>236.86</v>
      </c>
      <c r="N534" s="116">
        <f t="shared" ref="N534:N543" si="97">K534*H534</f>
        <v>64.180000000000007</v>
      </c>
      <c r="O534" s="116">
        <f t="shared" ref="O534:O543" si="98">L534*H534</f>
        <v>0</v>
      </c>
      <c r="P534" s="188">
        <f t="shared" ref="P534:P543" si="99">+J534+K534+L534</f>
        <v>150.52000000000001</v>
      </c>
      <c r="Q534" s="117">
        <f t="shared" ref="Q534:Q543" si="100">+H534*P534</f>
        <v>301.04000000000002</v>
      </c>
      <c r="R534" s="357"/>
      <c r="S534" s="48"/>
      <c r="T534" s="48"/>
      <c r="U534" s="48"/>
      <c r="V534" s="48"/>
      <c r="W534" s="48"/>
      <c r="X534" s="48"/>
      <c r="Y534" s="48"/>
      <c r="Z534" s="48"/>
      <c r="AA534" s="48"/>
      <c r="AB534" s="48"/>
      <c r="AC534" s="48"/>
      <c r="AD534" s="48"/>
      <c r="AE534" s="48"/>
      <c r="AF534" s="48"/>
      <c r="AG534" s="48"/>
      <c r="AH534" s="48"/>
      <c r="AI534" s="48"/>
      <c r="AJ534" s="48"/>
      <c r="AK534" s="48"/>
      <c r="AL534" s="48"/>
      <c r="AM534" s="48"/>
      <c r="AN534" s="48"/>
      <c r="AO534" s="48"/>
      <c r="AP534" s="48"/>
      <c r="AQ534" s="48"/>
      <c r="AR534" s="48"/>
      <c r="AS534" s="48"/>
      <c r="AT534" s="48"/>
      <c r="AU534" s="48"/>
      <c r="AV534" s="48"/>
      <c r="AW534" s="48"/>
      <c r="AX534" s="48"/>
      <c r="AY534" s="48"/>
      <c r="AZ534" s="48"/>
      <c r="BA534" s="48"/>
      <c r="BB534" s="48"/>
      <c r="BC534" s="48"/>
      <c r="BD534" s="48"/>
      <c r="BE534" s="48"/>
      <c r="BF534" s="48"/>
      <c r="BG534" s="48"/>
      <c r="BH534" s="48"/>
      <c r="BI534" s="48"/>
      <c r="BJ534" s="48"/>
      <c r="BK534" s="48"/>
      <c r="BL534" s="48"/>
      <c r="BM534" s="48"/>
      <c r="BN534" s="48"/>
      <c r="BO534" s="48"/>
      <c r="BP534" s="48"/>
      <c r="BQ534" s="48"/>
      <c r="BR534" s="48"/>
      <c r="BS534" s="48"/>
      <c r="BT534" s="48"/>
      <c r="BU534" s="48"/>
    </row>
    <row r="535" spans="1:73" s="49" customFormat="1" x14ac:dyDescent="0.35">
      <c r="A535" s="60">
        <f>IF(F535&lt;&gt;"",1+MAX($A$6:A534),"")</f>
        <v>267</v>
      </c>
      <c r="B535" s="349" t="s">
        <v>395</v>
      </c>
      <c r="C535" s="350"/>
      <c r="D535" s="327"/>
      <c r="E535" s="351" t="s">
        <v>527</v>
      </c>
      <c r="F535" s="352">
        <v>1</v>
      </c>
      <c r="G535" s="353">
        <v>0</v>
      </c>
      <c r="H535" s="354">
        <f t="shared" si="95"/>
        <v>1</v>
      </c>
      <c r="I535" s="355" t="s">
        <v>21</v>
      </c>
      <c r="J535" s="398">
        <v>120.87</v>
      </c>
      <c r="K535" s="356">
        <v>45.97</v>
      </c>
      <c r="L535" s="248">
        <v>0</v>
      </c>
      <c r="M535" s="115">
        <f t="shared" si="96"/>
        <v>120.87</v>
      </c>
      <c r="N535" s="116">
        <f t="shared" si="97"/>
        <v>45.97</v>
      </c>
      <c r="O535" s="116">
        <f t="shared" si="98"/>
        <v>0</v>
      </c>
      <c r="P535" s="188">
        <f t="shared" si="99"/>
        <v>166.84</v>
      </c>
      <c r="Q535" s="117">
        <f t="shared" si="100"/>
        <v>166.84</v>
      </c>
      <c r="R535" s="357"/>
      <c r="S535" s="48"/>
      <c r="T535" s="48"/>
      <c r="U535" s="48"/>
      <c r="V535" s="48"/>
      <c r="W535" s="48"/>
      <c r="X535" s="48"/>
      <c r="Y535" s="48"/>
      <c r="Z535" s="48"/>
      <c r="AA535" s="48"/>
      <c r="AB535" s="48"/>
      <c r="AC535" s="48"/>
      <c r="AD535" s="48"/>
      <c r="AE535" s="48"/>
      <c r="AF535" s="48"/>
      <c r="AG535" s="48"/>
      <c r="AH535" s="48"/>
      <c r="AI535" s="48"/>
      <c r="AJ535" s="48"/>
      <c r="AK535" s="48"/>
      <c r="AL535" s="48"/>
      <c r="AM535" s="48"/>
      <c r="AN535" s="48"/>
      <c r="AO535" s="48"/>
      <c r="AP535" s="48"/>
      <c r="AQ535" s="48"/>
      <c r="AR535" s="48"/>
      <c r="AS535" s="48"/>
      <c r="AT535" s="48"/>
      <c r="AU535" s="48"/>
      <c r="AV535" s="48"/>
      <c r="AW535" s="48"/>
      <c r="AX535" s="48"/>
      <c r="AY535" s="48"/>
      <c r="AZ535" s="48"/>
      <c r="BA535" s="48"/>
      <c r="BB535" s="48"/>
      <c r="BC535" s="48"/>
      <c r="BD535" s="48"/>
      <c r="BE535" s="48"/>
      <c r="BF535" s="48"/>
      <c r="BG535" s="48"/>
      <c r="BH535" s="48"/>
      <c r="BI535" s="48"/>
      <c r="BJ535" s="48"/>
      <c r="BK535" s="48"/>
      <c r="BL535" s="48"/>
      <c r="BM535" s="48"/>
      <c r="BN535" s="48"/>
      <c r="BO535" s="48"/>
      <c r="BP535" s="48"/>
      <c r="BQ535" s="48"/>
      <c r="BR535" s="48"/>
      <c r="BS535" s="48"/>
      <c r="BT535" s="48"/>
      <c r="BU535" s="48"/>
    </row>
    <row r="536" spans="1:73" s="49" customFormat="1" x14ac:dyDescent="0.35">
      <c r="A536" s="60">
        <f>IF(F536&lt;&gt;"",1+MAX($A$6:A535),"")</f>
        <v>268</v>
      </c>
      <c r="B536" s="349" t="s">
        <v>395</v>
      </c>
      <c r="C536" s="350"/>
      <c r="D536" s="327"/>
      <c r="E536" s="351" t="s">
        <v>528</v>
      </c>
      <c r="F536" s="352">
        <v>4</v>
      </c>
      <c r="G536" s="353">
        <v>0</v>
      </c>
      <c r="H536" s="354">
        <f t="shared" si="95"/>
        <v>4</v>
      </c>
      <c r="I536" s="355" t="s">
        <v>21</v>
      </c>
      <c r="J536" s="398">
        <v>134.29999999999998</v>
      </c>
      <c r="K536" s="356">
        <v>38.44</v>
      </c>
      <c r="L536" s="248">
        <v>0</v>
      </c>
      <c r="M536" s="115">
        <f t="shared" si="96"/>
        <v>537.19999999999993</v>
      </c>
      <c r="N536" s="116">
        <f t="shared" si="97"/>
        <v>153.76</v>
      </c>
      <c r="O536" s="116">
        <f t="shared" si="98"/>
        <v>0</v>
      </c>
      <c r="P536" s="188">
        <f t="shared" si="99"/>
        <v>172.73999999999998</v>
      </c>
      <c r="Q536" s="117">
        <f t="shared" si="100"/>
        <v>690.95999999999992</v>
      </c>
      <c r="R536" s="357"/>
      <c r="S536" s="48"/>
      <c r="T536" s="48"/>
      <c r="U536" s="48"/>
      <c r="V536" s="48"/>
      <c r="W536" s="48"/>
      <c r="X536" s="48"/>
      <c r="Y536" s="48"/>
      <c r="Z536" s="48"/>
      <c r="AA536" s="48"/>
      <c r="AB536" s="48"/>
      <c r="AC536" s="48"/>
      <c r="AD536" s="48"/>
      <c r="AE536" s="48"/>
      <c r="AF536" s="48"/>
      <c r="AG536" s="48"/>
      <c r="AH536" s="48"/>
      <c r="AI536" s="48"/>
      <c r="AJ536" s="48"/>
      <c r="AK536" s="48"/>
      <c r="AL536" s="48"/>
      <c r="AM536" s="48"/>
      <c r="AN536" s="48"/>
      <c r="AO536" s="48"/>
      <c r="AP536" s="48"/>
      <c r="AQ536" s="48"/>
      <c r="AR536" s="48"/>
      <c r="AS536" s="48"/>
      <c r="AT536" s="48"/>
      <c r="AU536" s="48"/>
      <c r="AV536" s="48"/>
      <c r="AW536" s="48"/>
      <c r="AX536" s="48"/>
      <c r="AY536" s="48"/>
      <c r="AZ536" s="48"/>
      <c r="BA536" s="48"/>
      <c r="BB536" s="48"/>
      <c r="BC536" s="48"/>
      <c r="BD536" s="48"/>
      <c r="BE536" s="48"/>
      <c r="BF536" s="48"/>
      <c r="BG536" s="48"/>
      <c r="BH536" s="48"/>
      <c r="BI536" s="48"/>
      <c r="BJ536" s="48"/>
      <c r="BK536" s="48"/>
      <c r="BL536" s="48"/>
      <c r="BM536" s="48"/>
      <c r="BN536" s="48"/>
      <c r="BO536" s="48"/>
      <c r="BP536" s="48"/>
      <c r="BQ536" s="48"/>
      <c r="BR536" s="48"/>
      <c r="BS536" s="48"/>
      <c r="BT536" s="48"/>
      <c r="BU536" s="48"/>
    </row>
    <row r="537" spans="1:73" s="49" customFormat="1" x14ac:dyDescent="0.35">
      <c r="A537" s="60">
        <f>IF(F537&lt;&gt;"",1+MAX($A$6:A536),"")</f>
        <v>269</v>
      </c>
      <c r="B537" s="349" t="s">
        <v>395</v>
      </c>
      <c r="C537" s="350"/>
      <c r="D537" s="327"/>
      <c r="E537" s="351" t="s">
        <v>529</v>
      </c>
      <c r="F537" s="352">
        <v>2</v>
      </c>
      <c r="G537" s="353">
        <v>0</v>
      </c>
      <c r="H537" s="354">
        <f t="shared" si="95"/>
        <v>2</v>
      </c>
      <c r="I537" s="355" t="s">
        <v>21</v>
      </c>
      <c r="J537" s="398">
        <v>147.12</v>
      </c>
      <c r="K537" s="356">
        <v>84.77000000000001</v>
      </c>
      <c r="L537" s="248">
        <v>0</v>
      </c>
      <c r="M537" s="115">
        <f t="shared" si="96"/>
        <v>294.24</v>
      </c>
      <c r="N537" s="116">
        <f t="shared" si="97"/>
        <v>169.54000000000002</v>
      </c>
      <c r="O537" s="116">
        <f t="shared" si="98"/>
        <v>0</v>
      </c>
      <c r="P537" s="188">
        <f t="shared" si="99"/>
        <v>231.89000000000001</v>
      </c>
      <c r="Q537" s="117">
        <f t="shared" si="100"/>
        <v>463.78000000000003</v>
      </c>
      <c r="R537" s="357"/>
      <c r="S537" s="48"/>
      <c r="T537" s="48"/>
      <c r="U537" s="48"/>
      <c r="V537" s="48"/>
      <c r="W537" s="48"/>
      <c r="X537" s="48"/>
      <c r="Y537" s="48"/>
      <c r="Z537" s="48"/>
      <c r="AA537" s="48"/>
      <c r="AB537" s="48"/>
      <c r="AC537" s="48"/>
      <c r="AD537" s="48"/>
      <c r="AE537" s="48"/>
      <c r="AF537" s="48"/>
      <c r="AG537" s="48"/>
      <c r="AH537" s="48"/>
      <c r="AI537" s="48"/>
      <c r="AJ537" s="48"/>
      <c r="AK537" s="48"/>
      <c r="AL537" s="48"/>
      <c r="AM537" s="48"/>
      <c r="AN537" s="48"/>
      <c r="AO537" s="48"/>
      <c r="AP537" s="48"/>
      <c r="AQ537" s="48"/>
      <c r="AR537" s="48"/>
      <c r="AS537" s="48"/>
      <c r="AT537" s="48"/>
      <c r="AU537" s="48"/>
      <c r="AV537" s="48"/>
      <c r="AW537" s="48"/>
      <c r="AX537" s="48"/>
      <c r="AY537" s="48"/>
      <c r="AZ537" s="48"/>
      <c r="BA537" s="48"/>
      <c r="BB537" s="48"/>
      <c r="BC537" s="48"/>
      <c r="BD537" s="48"/>
      <c r="BE537" s="48"/>
      <c r="BF537" s="48"/>
      <c r="BG537" s="48"/>
      <c r="BH537" s="48"/>
      <c r="BI537" s="48"/>
      <c r="BJ537" s="48"/>
      <c r="BK537" s="48"/>
      <c r="BL537" s="48"/>
      <c r="BM537" s="48"/>
      <c r="BN537" s="48"/>
      <c r="BO537" s="48"/>
      <c r="BP537" s="48"/>
      <c r="BQ537" s="48"/>
      <c r="BR537" s="48"/>
      <c r="BS537" s="48"/>
      <c r="BT537" s="48"/>
      <c r="BU537" s="48"/>
    </row>
    <row r="538" spans="1:73" s="49" customFormat="1" x14ac:dyDescent="0.35">
      <c r="A538" s="60">
        <f>IF(F538&lt;&gt;"",1+MAX($A$6:A537),"")</f>
        <v>270</v>
      </c>
      <c r="B538" s="349" t="s">
        <v>395</v>
      </c>
      <c r="C538" s="350"/>
      <c r="D538" s="327"/>
      <c r="E538" s="351" t="s">
        <v>530</v>
      </c>
      <c r="F538" s="352">
        <v>13</v>
      </c>
      <c r="G538" s="353">
        <v>0</v>
      </c>
      <c r="H538" s="354">
        <f t="shared" si="95"/>
        <v>13</v>
      </c>
      <c r="I538" s="355" t="s">
        <v>21</v>
      </c>
      <c r="J538" s="398">
        <v>69.23</v>
      </c>
      <c r="K538" s="356">
        <v>48.75</v>
      </c>
      <c r="L538" s="248">
        <v>0</v>
      </c>
      <c r="M538" s="115">
        <f t="shared" si="96"/>
        <v>899.99</v>
      </c>
      <c r="N538" s="116">
        <f t="shared" si="97"/>
        <v>633.75</v>
      </c>
      <c r="O538" s="116">
        <f t="shared" si="98"/>
        <v>0</v>
      </c>
      <c r="P538" s="188">
        <f t="shared" si="99"/>
        <v>117.98</v>
      </c>
      <c r="Q538" s="117">
        <f t="shared" si="100"/>
        <v>1533.74</v>
      </c>
      <c r="R538" s="357"/>
      <c r="S538" s="48"/>
      <c r="T538" s="48"/>
      <c r="U538" s="48"/>
      <c r="V538" s="48"/>
      <c r="W538" s="48"/>
      <c r="X538" s="48"/>
      <c r="Y538" s="48"/>
      <c r="Z538" s="48"/>
      <c r="AA538" s="48"/>
      <c r="AB538" s="48"/>
      <c r="AC538" s="48"/>
      <c r="AD538" s="48"/>
      <c r="AE538" s="48"/>
      <c r="AF538" s="48"/>
      <c r="AG538" s="48"/>
      <c r="AH538" s="48"/>
      <c r="AI538" s="48"/>
      <c r="AJ538" s="48"/>
      <c r="AK538" s="48"/>
      <c r="AL538" s="48"/>
      <c r="AM538" s="48"/>
      <c r="AN538" s="48"/>
      <c r="AO538" s="48"/>
      <c r="AP538" s="48"/>
      <c r="AQ538" s="48"/>
      <c r="AR538" s="48"/>
      <c r="AS538" s="48"/>
      <c r="AT538" s="48"/>
      <c r="AU538" s="48"/>
      <c r="AV538" s="48"/>
      <c r="AW538" s="48"/>
      <c r="AX538" s="48"/>
      <c r="AY538" s="48"/>
      <c r="AZ538" s="48"/>
      <c r="BA538" s="48"/>
      <c r="BB538" s="48"/>
      <c r="BC538" s="48"/>
      <c r="BD538" s="48"/>
      <c r="BE538" s="48"/>
      <c r="BF538" s="48"/>
      <c r="BG538" s="48"/>
      <c r="BH538" s="48"/>
      <c r="BI538" s="48"/>
      <c r="BJ538" s="48"/>
      <c r="BK538" s="48"/>
      <c r="BL538" s="48"/>
      <c r="BM538" s="48"/>
      <c r="BN538" s="48"/>
      <c r="BO538" s="48"/>
      <c r="BP538" s="48"/>
      <c r="BQ538" s="48"/>
      <c r="BR538" s="48"/>
      <c r="BS538" s="48"/>
      <c r="BT538" s="48"/>
      <c r="BU538" s="48"/>
    </row>
    <row r="539" spans="1:73" s="49" customFormat="1" x14ac:dyDescent="0.35">
      <c r="A539" s="60">
        <f>IF(F539&lt;&gt;"",1+MAX($A$6:A538),"")</f>
        <v>271</v>
      </c>
      <c r="B539" s="349" t="s">
        <v>395</v>
      </c>
      <c r="C539" s="350"/>
      <c r="D539" s="327"/>
      <c r="E539" s="351" t="s">
        <v>531</v>
      </c>
      <c r="F539" s="352">
        <v>9</v>
      </c>
      <c r="G539" s="353">
        <v>0</v>
      </c>
      <c r="H539" s="354">
        <f t="shared" si="95"/>
        <v>9</v>
      </c>
      <c r="I539" s="355" t="s">
        <v>21</v>
      </c>
      <c r="J539" s="398">
        <v>68.38000000000001</v>
      </c>
      <c r="K539" s="356">
        <v>18.5</v>
      </c>
      <c r="L539" s="248">
        <v>0</v>
      </c>
      <c r="M539" s="115">
        <f t="shared" si="96"/>
        <v>615.42000000000007</v>
      </c>
      <c r="N539" s="116">
        <f t="shared" si="97"/>
        <v>166.5</v>
      </c>
      <c r="O539" s="116">
        <f t="shared" si="98"/>
        <v>0</v>
      </c>
      <c r="P539" s="188">
        <f t="shared" si="99"/>
        <v>86.88000000000001</v>
      </c>
      <c r="Q539" s="117">
        <f t="shared" si="100"/>
        <v>781.92000000000007</v>
      </c>
      <c r="R539" s="357"/>
      <c r="S539" s="48"/>
      <c r="T539" s="48"/>
      <c r="U539" s="48"/>
      <c r="V539" s="48"/>
      <c r="W539" s="48"/>
      <c r="X539" s="48"/>
      <c r="Y539" s="48"/>
      <c r="Z539" s="48"/>
      <c r="AA539" s="48"/>
      <c r="AB539" s="48"/>
      <c r="AC539" s="48"/>
      <c r="AD539" s="48"/>
      <c r="AE539" s="48"/>
      <c r="AF539" s="48"/>
      <c r="AG539" s="48"/>
      <c r="AH539" s="48"/>
      <c r="AI539" s="48"/>
      <c r="AJ539" s="48"/>
      <c r="AK539" s="48"/>
      <c r="AL539" s="48"/>
      <c r="AM539" s="48"/>
      <c r="AN539" s="48"/>
      <c r="AO539" s="48"/>
      <c r="AP539" s="48"/>
      <c r="AQ539" s="48"/>
      <c r="AR539" s="48"/>
      <c r="AS539" s="48"/>
      <c r="AT539" s="48"/>
      <c r="AU539" s="48"/>
      <c r="AV539" s="48"/>
      <c r="AW539" s="48"/>
      <c r="AX539" s="48"/>
      <c r="AY539" s="48"/>
      <c r="AZ539" s="48"/>
      <c r="BA539" s="48"/>
      <c r="BB539" s="48"/>
      <c r="BC539" s="48"/>
      <c r="BD539" s="48"/>
      <c r="BE539" s="48"/>
      <c r="BF539" s="48"/>
      <c r="BG539" s="48"/>
      <c r="BH539" s="48"/>
      <c r="BI539" s="48"/>
      <c r="BJ539" s="48"/>
      <c r="BK539" s="48"/>
      <c r="BL539" s="48"/>
      <c r="BM539" s="48"/>
      <c r="BN539" s="48"/>
      <c r="BO539" s="48"/>
      <c r="BP539" s="48"/>
      <c r="BQ539" s="48"/>
      <c r="BR539" s="48"/>
      <c r="BS539" s="48"/>
      <c r="BT539" s="48"/>
      <c r="BU539" s="48"/>
    </row>
    <row r="540" spans="1:73" s="49" customFormat="1" x14ac:dyDescent="0.35">
      <c r="A540" s="60">
        <f>IF(F540&lt;&gt;"",1+MAX($A$6:A539),"")</f>
        <v>272</v>
      </c>
      <c r="B540" s="349" t="s">
        <v>395</v>
      </c>
      <c r="C540" s="350"/>
      <c r="D540" s="327"/>
      <c r="E540" s="351" t="s">
        <v>532</v>
      </c>
      <c r="F540" s="352">
        <v>6</v>
      </c>
      <c r="G540" s="353">
        <v>0</v>
      </c>
      <c r="H540" s="354">
        <f t="shared" si="95"/>
        <v>6</v>
      </c>
      <c r="I540" s="355" t="s">
        <v>21</v>
      </c>
      <c r="J540" s="398">
        <v>67.150000000000006</v>
      </c>
      <c r="K540" s="356">
        <v>47.16</v>
      </c>
      <c r="L540" s="248">
        <v>0</v>
      </c>
      <c r="M540" s="115">
        <f t="shared" si="96"/>
        <v>402.90000000000003</v>
      </c>
      <c r="N540" s="116">
        <f t="shared" si="97"/>
        <v>282.95999999999998</v>
      </c>
      <c r="O540" s="116">
        <f t="shared" si="98"/>
        <v>0</v>
      </c>
      <c r="P540" s="188">
        <f t="shared" si="99"/>
        <v>114.31</v>
      </c>
      <c r="Q540" s="117">
        <f t="shared" si="100"/>
        <v>685.86</v>
      </c>
      <c r="R540" s="357"/>
      <c r="S540" s="48"/>
      <c r="T540" s="48"/>
      <c r="U540" s="48"/>
      <c r="V540" s="48"/>
      <c r="W540" s="48"/>
      <c r="X540" s="48"/>
      <c r="Y540" s="48"/>
      <c r="Z540" s="48"/>
      <c r="AA540" s="48"/>
      <c r="AB540" s="48"/>
      <c r="AC540" s="48"/>
      <c r="AD540" s="48"/>
      <c r="AE540" s="48"/>
      <c r="AF540" s="48"/>
      <c r="AG540" s="48"/>
      <c r="AH540" s="48"/>
      <c r="AI540" s="48"/>
      <c r="AJ540" s="48"/>
      <c r="AK540" s="48"/>
      <c r="AL540" s="48"/>
      <c r="AM540" s="48"/>
      <c r="AN540" s="48"/>
      <c r="AO540" s="48"/>
      <c r="AP540" s="48"/>
      <c r="AQ540" s="48"/>
      <c r="AR540" s="48"/>
      <c r="AS540" s="48"/>
      <c r="AT540" s="48"/>
      <c r="AU540" s="48"/>
      <c r="AV540" s="48"/>
      <c r="AW540" s="48"/>
      <c r="AX540" s="48"/>
      <c r="AY540" s="48"/>
      <c r="AZ540" s="48"/>
      <c r="BA540" s="48"/>
      <c r="BB540" s="48"/>
      <c r="BC540" s="48"/>
      <c r="BD540" s="48"/>
      <c r="BE540" s="48"/>
      <c r="BF540" s="48"/>
      <c r="BG540" s="48"/>
      <c r="BH540" s="48"/>
      <c r="BI540" s="48"/>
      <c r="BJ540" s="48"/>
      <c r="BK540" s="48"/>
      <c r="BL540" s="48"/>
      <c r="BM540" s="48"/>
      <c r="BN540" s="48"/>
      <c r="BO540" s="48"/>
      <c r="BP540" s="48"/>
      <c r="BQ540" s="48"/>
      <c r="BR540" s="48"/>
      <c r="BS540" s="48"/>
      <c r="BT540" s="48"/>
      <c r="BU540" s="48"/>
    </row>
    <row r="541" spans="1:73" s="49" customFormat="1" ht="31.75" x14ac:dyDescent="0.35">
      <c r="A541" s="60">
        <f>IF(F541&lt;&gt;"",1+MAX($A$6:A540),"")</f>
        <v>273</v>
      </c>
      <c r="B541" s="349" t="s">
        <v>395</v>
      </c>
      <c r="C541" s="350"/>
      <c r="D541" s="327"/>
      <c r="E541" s="351" t="s">
        <v>533</v>
      </c>
      <c r="F541" s="352">
        <v>2</v>
      </c>
      <c r="G541" s="353">
        <v>0</v>
      </c>
      <c r="H541" s="354">
        <f t="shared" si="95"/>
        <v>2</v>
      </c>
      <c r="I541" s="355" t="s">
        <v>21</v>
      </c>
      <c r="J541" s="398">
        <v>199.01</v>
      </c>
      <c r="K541" s="356">
        <v>255.36</v>
      </c>
      <c r="L541" s="248">
        <v>0</v>
      </c>
      <c r="M541" s="115">
        <f t="shared" si="96"/>
        <v>398.02</v>
      </c>
      <c r="N541" s="116">
        <f t="shared" si="97"/>
        <v>510.72</v>
      </c>
      <c r="O541" s="116">
        <f t="shared" si="98"/>
        <v>0</v>
      </c>
      <c r="P541" s="188">
        <f t="shared" si="99"/>
        <v>454.37</v>
      </c>
      <c r="Q541" s="117">
        <f t="shared" si="100"/>
        <v>908.74</v>
      </c>
      <c r="R541" s="357"/>
      <c r="S541" s="48"/>
      <c r="T541" s="48"/>
      <c r="U541" s="48"/>
      <c r="V541" s="48"/>
      <c r="W541" s="48"/>
      <c r="X541" s="48"/>
      <c r="Y541" s="48"/>
      <c r="Z541" s="48"/>
      <c r="AA541" s="48"/>
      <c r="AB541" s="48"/>
      <c r="AC541" s="48"/>
      <c r="AD541" s="48"/>
      <c r="AE541" s="48"/>
      <c r="AF541" s="48"/>
      <c r="AG541" s="48"/>
      <c r="AH541" s="48"/>
      <c r="AI541" s="48"/>
      <c r="AJ541" s="48"/>
      <c r="AK541" s="48"/>
      <c r="AL541" s="48"/>
      <c r="AM541" s="48"/>
      <c r="AN541" s="48"/>
      <c r="AO541" s="48"/>
      <c r="AP541" s="48"/>
      <c r="AQ541" s="48"/>
      <c r="AR541" s="48"/>
      <c r="AS541" s="48"/>
      <c r="AT541" s="48"/>
      <c r="AU541" s="48"/>
      <c r="AV541" s="48"/>
      <c r="AW541" s="48"/>
      <c r="AX541" s="48"/>
      <c r="AY541" s="48"/>
      <c r="AZ541" s="48"/>
      <c r="BA541" s="48"/>
      <c r="BB541" s="48"/>
      <c r="BC541" s="48"/>
      <c r="BD541" s="48"/>
      <c r="BE541" s="48"/>
      <c r="BF541" s="48"/>
      <c r="BG541" s="48"/>
      <c r="BH541" s="48"/>
      <c r="BI541" s="48"/>
      <c r="BJ541" s="48"/>
      <c r="BK541" s="48"/>
      <c r="BL541" s="48"/>
      <c r="BM541" s="48"/>
      <c r="BN541" s="48"/>
      <c r="BO541" s="48"/>
      <c r="BP541" s="48"/>
      <c r="BQ541" s="48"/>
      <c r="BR541" s="48"/>
      <c r="BS541" s="48"/>
      <c r="BT541" s="48"/>
      <c r="BU541" s="48"/>
    </row>
    <row r="542" spans="1:73" s="49" customFormat="1" x14ac:dyDescent="0.35">
      <c r="A542" s="60">
        <f>IF(F542&lt;&gt;"",1+MAX($A$6:A541),"")</f>
        <v>274</v>
      </c>
      <c r="B542" s="349" t="s">
        <v>395</v>
      </c>
      <c r="C542" s="350"/>
      <c r="D542" s="327"/>
      <c r="E542" s="351" t="s">
        <v>534</v>
      </c>
      <c r="F542" s="352">
        <v>1</v>
      </c>
      <c r="G542" s="353">
        <v>0</v>
      </c>
      <c r="H542" s="354">
        <f t="shared" si="95"/>
        <v>1</v>
      </c>
      <c r="I542" s="355" t="s">
        <v>21</v>
      </c>
      <c r="J542" s="398">
        <v>134.29999999999998</v>
      </c>
      <c r="K542" s="356">
        <v>141.97</v>
      </c>
      <c r="L542" s="248">
        <v>0</v>
      </c>
      <c r="M542" s="115">
        <f t="shared" si="96"/>
        <v>134.29999999999998</v>
      </c>
      <c r="N542" s="116">
        <f t="shared" si="97"/>
        <v>141.97</v>
      </c>
      <c r="O542" s="116">
        <f t="shared" si="98"/>
        <v>0</v>
      </c>
      <c r="P542" s="188">
        <f t="shared" si="99"/>
        <v>276.27</v>
      </c>
      <c r="Q542" s="117">
        <f t="shared" si="100"/>
        <v>276.27</v>
      </c>
      <c r="R542" s="357"/>
      <c r="S542" s="48"/>
      <c r="T542" s="48"/>
      <c r="U542" s="48"/>
      <c r="V542" s="48"/>
      <c r="W542" s="48"/>
      <c r="X542" s="48"/>
      <c r="Y542" s="48"/>
      <c r="Z542" s="48"/>
      <c r="AA542" s="48"/>
      <c r="AB542" s="48"/>
      <c r="AC542" s="48"/>
      <c r="AD542" s="48"/>
      <c r="AE542" s="48"/>
      <c r="AF542" s="48"/>
      <c r="AG542" s="48"/>
      <c r="AH542" s="48"/>
      <c r="AI542" s="48"/>
      <c r="AJ542" s="48"/>
      <c r="AK542" s="48"/>
      <c r="AL542" s="48"/>
      <c r="AM542" s="48"/>
      <c r="AN542" s="48"/>
      <c r="AO542" s="48"/>
      <c r="AP542" s="48"/>
      <c r="AQ542" s="48"/>
      <c r="AR542" s="48"/>
      <c r="AS542" s="48"/>
      <c r="AT542" s="48"/>
      <c r="AU542" s="48"/>
      <c r="AV542" s="48"/>
      <c r="AW542" s="48"/>
      <c r="AX542" s="48"/>
      <c r="AY542" s="48"/>
      <c r="AZ542" s="48"/>
      <c r="BA542" s="48"/>
      <c r="BB542" s="48"/>
      <c r="BC542" s="48"/>
      <c r="BD542" s="48"/>
      <c r="BE542" s="48"/>
      <c r="BF542" s="48"/>
      <c r="BG542" s="48"/>
      <c r="BH542" s="48"/>
      <c r="BI542" s="48"/>
      <c r="BJ542" s="48"/>
      <c r="BK542" s="48"/>
      <c r="BL542" s="48"/>
      <c r="BM542" s="48"/>
      <c r="BN542" s="48"/>
      <c r="BO542" s="48"/>
      <c r="BP542" s="48"/>
      <c r="BQ542" s="48"/>
      <c r="BR542" s="48"/>
      <c r="BS542" s="48"/>
      <c r="BT542" s="48"/>
      <c r="BU542" s="48"/>
    </row>
    <row r="543" spans="1:73" s="49" customFormat="1" ht="16.3" thickBot="1" x14ac:dyDescent="0.4">
      <c r="A543" s="60">
        <f>IF(F543&lt;&gt;"",1+MAX($A$6:A542),"")</f>
        <v>275</v>
      </c>
      <c r="B543" s="349" t="s">
        <v>395</v>
      </c>
      <c r="C543" s="350"/>
      <c r="D543" s="327"/>
      <c r="E543" s="351" t="s">
        <v>535</v>
      </c>
      <c r="F543" s="352">
        <v>6</v>
      </c>
      <c r="G543" s="353">
        <v>0</v>
      </c>
      <c r="H543" s="354">
        <f t="shared" si="95"/>
        <v>6</v>
      </c>
      <c r="I543" s="355" t="s">
        <v>21</v>
      </c>
      <c r="J543" s="398">
        <v>134.29999999999998</v>
      </c>
      <c r="K543" s="356">
        <v>141.97</v>
      </c>
      <c r="L543" s="248">
        <v>0</v>
      </c>
      <c r="M543" s="115">
        <f t="shared" si="96"/>
        <v>805.8</v>
      </c>
      <c r="N543" s="116">
        <f t="shared" si="97"/>
        <v>851.81999999999994</v>
      </c>
      <c r="O543" s="116">
        <f t="shared" si="98"/>
        <v>0</v>
      </c>
      <c r="P543" s="188">
        <f t="shared" si="99"/>
        <v>276.27</v>
      </c>
      <c r="Q543" s="117">
        <f t="shared" si="100"/>
        <v>1657.62</v>
      </c>
      <c r="R543" s="357"/>
      <c r="S543" s="48"/>
      <c r="T543" s="48"/>
      <c r="U543" s="48"/>
      <c r="V543" s="48"/>
      <c r="W543" s="48"/>
      <c r="X543" s="48"/>
      <c r="Y543" s="48"/>
      <c r="Z543" s="48"/>
      <c r="AA543" s="48"/>
      <c r="AB543" s="48"/>
      <c r="AC543" s="48"/>
      <c r="AD543" s="48"/>
      <c r="AE543" s="48"/>
      <c r="AF543" s="48"/>
      <c r="AG543" s="48"/>
      <c r="AH543" s="48"/>
      <c r="AI543" s="48"/>
      <c r="AJ543" s="48"/>
      <c r="AK543" s="48"/>
      <c r="AL543" s="48"/>
      <c r="AM543" s="48"/>
      <c r="AN543" s="48"/>
      <c r="AO543" s="48"/>
      <c r="AP543" s="48"/>
      <c r="AQ543" s="48"/>
      <c r="AR543" s="48"/>
      <c r="AS543" s="48"/>
      <c r="AT543" s="48"/>
      <c r="AU543" s="48"/>
      <c r="AV543" s="48"/>
      <c r="AW543" s="48"/>
      <c r="AX543" s="48"/>
      <c r="AY543" s="48"/>
      <c r="AZ543" s="48"/>
      <c r="BA543" s="48"/>
      <c r="BB543" s="48"/>
      <c r="BC543" s="48"/>
      <c r="BD543" s="48"/>
      <c r="BE543" s="48"/>
      <c r="BF543" s="48"/>
      <c r="BG543" s="48"/>
      <c r="BH543" s="48"/>
      <c r="BI543" s="48"/>
      <c r="BJ543" s="48"/>
      <c r="BK543" s="48"/>
      <c r="BL543" s="48"/>
      <c r="BM543" s="48"/>
      <c r="BN543" s="48"/>
      <c r="BO543" s="48"/>
      <c r="BP543" s="48"/>
      <c r="BQ543" s="48"/>
      <c r="BR543" s="48"/>
      <c r="BS543" s="48"/>
      <c r="BT543" s="48"/>
      <c r="BU543" s="48"/>
    </row>
    <row r="544" spans="1:73" ht="16.3" thickBot="1" x14ac:dyDescent="0.4">
      <c r="A544" s="60"/>
      <c r="B544" s="370"/>
      <c r="C544" s="360"/>
      <c r="D544" s="361"/>
      <c r="E544" s="362" t="s">
        <v>536</v>
      </c>
      <c r="F544" s="363"/>
      <c r="G544" s="364"/>
      <c r="H544" s="371"/>
      <c r="I544" s="372"/>
      <c r="J544" s="406"/>
      <c r="K544" s="397"/>
      <c r="L544" s="248"/>
      <c r="M544" s="115"/>
      <c r="N544" s="116"/>
      <c r="O544" s="116"/>
      <c r="P544" s="188"/>
      <c r="Q544" s="117"/>
      <c r="R544" s="368"/>
    </row>
    <row r="545" spans="1:73" s="49" customFormat="1" x14ac:dyDescent="0.35">
      <c r="A545" s="60">
        <f>IF(F545&lt;&gt;"",1+MAX($A$6:A544),"")</f>
        <v>276</v>
      </c>
      <c r="B545" s="349" t="s">
        <v>391</v>
      </c>
      <c r="C545" s="350"/>
      <c r="D545" s="327"/>
      <c r="E545" s="351" t="s">
        <v>537</v>
      </c>
      <c r="F545" s="352">
        <v>25</v>
      </c>
      <c r="G545" s="353">
        <v>0</v>
      </c>
      <c r="H545" s="354">
        <f t="shared" si="95"/>
        <v>25</v>
      </c>
      <c r="I545" s="355" t="s">
        <v>21</v>
      </c>
      <c r="J545" s="398">
        <v>74.48</v>
      </c>
      <c r="K545" s="356">
        <v>20.329999999999998</v>
      </c>
      <c r="L545" s="248">
        <v>0</v>
      </c>
      <c r="M545" s="115">
        <f>+H545*J545</f>
        <v>1862</v>
      </c>
      <c r="N545" s="116">
        <f>K545*H545</f>
        <v>508.24999999999994</v>
      </c>
      <c r="O545" s="116">
        <f>L545*H545</f>
        <v>0</v>
      </c>
      <c r="P545" s="188">
        <f>+J545+K545+L545</f>
        <v>94.81</v>
      </c>
      <c r="Q545" s="117">
        <f>+H545*P545</f>
        <v>2370.25</v>
      </c>
      <c r="R545" s="357"/>
      <c r="S545" s="48"/>
      <c r="T545" s="48"/>
      <c r="U545" s="48"/>
      <c r="V545" s="48"/>
      <c r="W545" s="48"/>
      <c r="X545" s="48"/>
      <c r="Y545" s="48"/>
      <c r="Z545" s="48"/>
      <c r="AA545" s="48"/>
      <c r="AB545" s="48"/>
      <c r="AC545" s="48"/>
      <c r="AD545" s="48"/>
      <c r="AE545" s="48"/>
      <c r="AF545" s="48"/>
      <c r="AG545" s="48"/>
      <c r="AH545" s="48"/>
      <c r="AI545" s="48"/>
      <c r="AJ545" s="48"/>
      <c r="AK545" s="48"/>
      <c r="AL545" s="48"/>
      <c r="AM545" s="48"/>
      <c r="AN545" s="48"/>
      <c r="AO545" s="48"/>
      <c r="AP545" s="48"/>
      <c r="AQ545" s="48"/>
      <c r="AR545" s="48"/>
      <c r="AS545" s="48"/>
      <c r="AT545" s="48"/>
      <c r="AU545" s="48"/>
      <c r="AV545" s="48"/>
      <c r="AW545" s="48"/>
      <c r="AX545" s="48"/>
      <c r="AY545" s="48"/>
      <c r="AZ545" s="48"/>
      <c r="BA545" s="48"/>
      <c r="BB545" s="48"/>
      <c r="BC545" s="48"/>
      <c r="BD545" s="48"/>
      <c r="BE545" s="48"/>
      <c r="BF545" s="48"/>
      <c r="BG545" s="48"/>
      <c r="BH545" s="48"/>
      <c r="BI545" s="48"/>
      <c r="BJ545" s="48"/>
      <c r="BK545" s="48"/>
      <c r="BL545" s="48"/>
      <c r="BM545" s="48"/>
      <c r="BN545" s="48"/>
      <c r="BO545" s="48"/>
      <c r="BP545" s="48"/>
      <c r="BQ545" s="48"/>
      <c r="BR545" s="48"/>
      <c r="BS545" s="48"/>
      <c r="BT545" s="48"/>
      <c r="BU545" s="48"/>
    </row>
    <row r="546" spans="1:73" s="49" customFormat="1" x14ac:dyDescent="0.35">
      <c r="A546" s="60">
        <f>IF(F546&lt;&gt;"",1+MAX($A$6:A545),"")</f>
        <v>277</v>
      </c>
      <c r="B546" s="349" t="s">
        <v>391</v>
      </c>
      <c r="C546" s="350"/>
      <c r="D546" s="327"/>
      <c r="E546" s="351" t="s">
        <v>538</v>
      </c>
      <c r="F546" s="352">
        <v>8</v>
      </c>
      <c r="G546" s="353">
        <v>0</v>
      </c>
      <c r="H546" s="354">
        <f t="shared" si="95"/>
        <v>8</v>
      </c>
      <c r="I546" s="355" t="s">
        <v>21</v>
      </c>
      <c r="J546" s="398">
        <v>108.67</v>
      </c>
      <c r="K546" s="356">
        <v>29.66</v>
      </c>
      <c r="L546" s="248">
        <v>0</v>
      </c>
      <c r="M546" s="115">
        <f>+H546*J546</f>
        <v>869.36</v>
      </c>
      <c r="N546" s="116">
        <f>K546*H546</f>
        <v>237.28</v>
      </c>
      <c r="O546" s="116">
        <f>L546*H546</f>
        <v>0</v>
      </c>
      <c r="P546" s="188">
        <f>+J546+K546+L546</f>
        <v>138.33000000000001</v>
      </c>
      <c r="Q546" s="117">
        <f>+H546*P546</f>
        <v>1106.6400000000001</v>
      </c>
      <c r="R546" s="357"/>
      <c r="S546" s="48"/>
      <c r="T546" s="48"/>
      <c r="U546" s="48"/>
      <c r="V546" s="48"/>
      <c r="W546" s="48"/>
      <c r="X546" s="48"/>
      <c r="Y546" s="48"/>
      <c r="Z546" s="48"/>
      <c r="AA546" s="48"/>
      <c r="AB546" s="48"/>
      <c r="AC546" s="48"/>
      <c r="AD546" s="48"/>
      <c r="AE546" s="48"/>
      <c r="AF546" s="48"/>
      <c r="AG546" s="48"/>
      <c r="AH546" s="48"/>
      <c r="AI546" s="48"/>
      <c r="AJ546" s="48"/>
      <c r="AK546" s="48"/>
      <c r="AL546" s="48"/>
      <c r="AM546" s="48"/>
      <c r="AN546" s="48"/>
      <c r="AO546" s="48"/>
      <c r="AP546" s="48"/>
      <c r="AQ546" s="48"/>
      <c r="AR546" s="48"/>
      <c r="AS546" s="48"/>
      <c r="AT546" s="48"/>
      <c r="AU546" s="48"/>
      <c r="AV546" s="48"/>
      <c r="AW546" s="48"/>
      <c r="AX546" s="48"/>
      <c r="AY546" s="48"/>
      <c r="AZ546" s="48"/>
      <c r="BA546" s="48"/>
      <c r="BB546" s="48"/>
      <c r="BC546" s="48"/>
      <c r="BD546" s="48"/>
      <c r="BE546" s="48"/>
      <c r="BF546" s="48"/>
      <c r="BG546" s="48"/>
      <c r="BH546" s="48"/>
      <c r="BI546" s="48"/>
      <c r="BJ546" s="48"/>
      <c r="BK546" s="48"/>
      <c r="BL546" s="48"/>
      <c r="BM546" s="48"/>
      <c r="BN546" s="48"/>
      <c r="BO546" s="48"/>
      <c r="BP546" s="48"/>
      <c r="BQ546" s="48"/>
      <c r="BR546" s="48"/>
      <c r="BS546" s="48"/>
      <c r="BT546" s="48"/>
      <c r="BU546" s="48"/>
    </row>
    <row r="547" spans="1:73" s="49" customFormat="1" x14ac:dyDescent="0.35">
      <c r="A547" s="60">
        <f>IF(F547&lt;&gt;"",1+MAX($A$6:A546),"")</f>
        <v>278</v>
      </c>
      <c r="B547" s="349" t="s">
        <v>391</v>
      </c>
      <c r="C547" s="350"/>
      <c r="D547" s="327"/>
      <c r="E547" s="351" t="s">
        <v>539</v>
      </c>
      <c r="F547" s="352">
        <v>5</v>
      </c>
      <c r="G547" s="353">
        <v>0</v>
      </c>
      <c r="H547" s="354">
        <f t="shared" si="95"/>
        <v>5</v>
      </c>
      <c r="I547" s="355" t="s">
        <v>21</v>
      </c>
      <c r="J547" s="398">
        <v>83.03</v>
      </c>
      <c r="K547" s="356">
        <v>25.48</v>
      </c>
      <c r="L547" s="248">
        <v>0</v>
      </c>
      <c r="M547" s="115">
        <f>+H547*J547</f>
        <v>415.15</v>
      </c>
      <c r="N547" s="116">
        <f>K547*H547</f>
        <v>127.4</v>
      </c>
      <c r="O547" s="116">
        <f>L547*H547</f>
        <v>0</v>
      </c>
      <c r="P547" s="188">
        <f>+J547+K547+L547</f>
        <v>108.51</v>
      </c>
      <c r="Q547" s="117">
        <f>+H547*P547</f>
        <v>542.55000000000007</v>
      </c>
      <c r="R547" s="357"/>
      <c r="S547" s="48"/>
      <c r="T547" s="48"/>
      <c r="U547" s="48"/>
      <c r="V547" s="48"/>
      <c r="W547" s="48"/>
      <c r="X547" s="48"/>
      <c r="Y547" s="48"/>
      <c r="Z547" s="48"/>
      <c r="AA547" s="48"/>
      <c r="AB547" s="48"/>
      <c r="AC547" s="48"/>
      <c r="AD547" s="48"/>
      <c r="AE547" s="48"/>
      <c r="AF547" s="48"/>
      <c r="AG547" s="48"/>
      <c r="AH547" s="48"/>
      <c r="AI547" s="48"/>
      <c r="AJ547" s="48"/>
      <c r="AK547" s="48"/>
      <c r="AL547" s="48"/>
      <c r="AM547" s="48"/>
      <c r="AN547" s="48"/>
      <c r="AO547" s="48"/>
      <c r="AP547" s="48"/>
      <c r="AQ547" s="48"/>
      <c r="AR547" s="48"/>
      <c r="AS547" s="48"/>
      <c r="AT547" s="48"/>
      <c r="AU547" s="48"/>
      <c r="AV547" s="48"/>
      <c r="AW547" s="48"/>
      <c r="AX547" s="48"/>
      <c r="AY547" s="48"/>
      <c r="AZ547" s="48"/>
      <c r="BA547" s="48"/>
      <c r="BB547" s="48"/>
      <c r="BC547" s="48"/>
      <c r="BD547" s="48"/>
      <c r="BE547" s="48"/>
      <c r="BF547" s="48"/>
      <c r="BG547" s="48"/>
      <c r="BH547" s="48"/>
      <c r="BI547" s="48"/>
      <c r="BJ547" s="48"/>
      <c r="BK547" s="48"/>
      <c r="BL547" s="48"/>
      <c r="BM547" s="48"/>
      <c r="BN547" s="48"/>
      <c r="BO547" s="48"/>
      <c r="BP547" s="48"/>
      <c r="BQ547" s="48"/>
      <c r="BR547" s="48"/>
      <c r="BS547" s="48"/>
      <c r="BT547" s="48"/>
      <c r="BU547" s="48"/>
    </row>
    <row r="548" spans="1:73" s="49" customFormat="1" ht="16.3" thickBot="1" x14ac:dyDescent="0.4">
      <c r="A548" s="60">
        <f>IF(F548&lt;&gt;"",1+MAX($A$6:A547),"")</f>
        <v>279</v>
      </c>
      <c r="B548" s="349" t="s">
        <v>391</v>
      </c>
      <c r="C548" s="350"/>
      <c r="D548" s="327"/>
      <c r="E548" s="351" t="s">
        <v>540</v>
      </c>
      <c r="F548" s="352">
        <v>1</v>
      </c>
      <c r="G548" s="353">
        <v>0</v>
      </c>
      <c r="H548" s="354">
        <f t="shared" si="95"/>
        <v>1</v>
      </c>
      <c r="I548" s="355" t="s">
        <v>21</v>
      </c>
      <c r="J548" s="398">
        <v>160.67999999999998</v>
      </c>
      <c r="K548" s="356">
        <v>98.28</v>
      </c>
      <c r="L548" s="248">
        <v>0</v>
      </c>
      <c r="M548" s="115">
        <f>+H548*J548</f>
        <v>160.67999999999998</v>
      </c>
      <c r="N548" s="116">
        <f>K548*H548</f>
        <v>98.28</v>
      </c>
      <c r="O548" s="116">
        <f>L548*H548</f>
        <v>0</v>
      </c>
      <c r="P548" s="188">
        <f>+J548+K548+L548</f>
        <v>258.95999999999998</v>
      </c>
      <c r="Q548" s="117">
        <f>+H548*P548</f>
        <v>258.95999999999998</v>
      </c>
      <c r="R548" s="357"/>
      <c r="S548" s="48"/>
      <c r="T548" s="48"/>
      <c r="U548" s="48"/>
      <c r="V548" s="48"/>
      <c r="W548" s="48"/>
      <c r="X548" s="48"/>
      <c r="Y548" s="48"/>
      <c r="Z548" s="48"/>
      <c r="AA548" s="48"/>
      <c r="AB548" s="48"/>
      <c r="AC548" s="48"/>
      <c r="AD548" s="48"/>
      <c r="AE548" s="48"/>
      <c r="AF548" s="48"/>
      <c r="AG548" s="48"/>
      <c r="AH548" s="48"/>
      <c r="AI548" s="48"/>
      <c r="AJ548" s="48"/>
      <c r="AK548" s="48"/>
      <c r="AL548" s="48"/>
      <c r="AM548" s="48"/>
      <c r="AN548" s="48"/>
      <c r="AO548" s="48"/>
      <c r="AP548" s="48"/>
      <c r="AQ548" s="48"/>
      <c r="AR548" s="48"/>
      <c r="AS548" s="48"/>
      <c r="AT548" s="48"/>
      <c r="AU548" s="48"/>
      <c r="AV548" s="48"/>
      <c r="AW548" s="48"/>
      <c r="AX548" s="48"/>
      <c r="AY548" s="48"/>
      <c r="AZ548" s="48"/>
      <c r="BA548" s="48"/>
      <c r="BB548" s="48"/>
      <c r="BC548" s="48"/>
      <c r="BD548" s="48"/>
      <c r="BE548" s="48"/>
      <c r="BF548" s="48"/>
      <c r="BG548" s="48"/>
      <c r="BH548" s="48"/>
      <c r="BI548" s="48"/>
      <c r="BJ548" s="48"/>
      <c r="BK548" s="48"/>
      <c r="BL548" s="48"/>
      <c r="BM548" s="48"/>
      <c r="BN548" s="48"/>
      <c r="BO548" s="48"/>
      <c r="BP548" s="48"/>
      <c r="BQ548" s="48"/>
      <c r="BR548" s="48"/>
      <c r="BS548" s="48"/>
      <c r="BT548" s="48"/>
      <c r="BU548" s="48"/>
    </row>
    <row r="549" spans="1:73" ht="16.3" thickBot="1" x14ac:dyDescent="0.4">
      <c r="A549" s="60"/>
      <c r="B549" s="370"/>
      <c r="C549" s="360"/>
      <c r="D549" s="361"/>
      <c r="E549" s="362" t="s">
        <v>541</v>
      </c>
      <c r="F549" s="363"/>
      <c r="G549" s="364"/>
      <c r="H549" s="371"/>
      <c r="I549" s="372"/>
      <c r="J549" s="406"/>
      <c r="K549" s="397"/>
      <c r="L549" s="248"/>
      <c r="M549" s="115"/>
      <c r="N549" s="116"/>
      <c r="O549" s="116"/>
      <c r="P549" s="188"/>
      <c r="Q549" s="117"/>
      <c r="R549" s="368"/>
    </row>
    <row r="550" spans="1:73" s="49" customFormat="1" ht="16.3" thickBot="1" x14ac:dyDescent="0.4">
      <c r="A550" s="60">
        <f>IF(F550&lt;&gt;"",1+MAX($A$6:A549),"")</f>
        <v>280</v>
      </c>
      <c r="B550" s="349" t="s">
        <v>542</v>
      </c>
      <c r="C550" s="350"/>
      <c r="D550" s="327"/>
      <c r="E550" s="351" t="s">
        <v>543</v>
      </c>
      <c r="F550" s="352">
        <v>1</v>
      </c>
      <c r="G550" s="353">
        <v>0</v>
      </c>
      <c r="H550" s="354">
        <f t="shared" ref="H550" si="101">F550*(1+G550)</f>
        <v>1</v>
      </c>
      <c r="I550" s="355" t="s">
        <v>21</v>
      </c>
      <c r="J550" s="398">
        <v>53.72</v>
      </c>
      <c r="K550" s="356">
        <v>24</v>
      </c>
      <c r="L550" s="248">
        <v>0</v>
      </c>
      <c r="M550" s="115">
        <f>+H550*J550</f>
        <v>53.72</v>
      </c>
      <c r="N550" s="116">
        <f>K550*H550</f>
        <v>24</v>
      </c>
      <c r="O550" s="116">
        <f>L550*H550</f>
        <v>0</v>
      </c>
      <c r="P550" s="188">
        <f>+J550+K550+L550</f>
        <v>77.72</v>
      </c>
      <c r="Q550" s="117">
        <f>+H550*P550</f>
        <v>77.72</v>
      </c>
      <c r="R550" s="357"/>
      <c r="S550" s="48"/>
      <c r="T550" s="48"/>
      <c r="U550" s="48"/>
      <c r="V550" s="48"/>
      <c r="W550" s="48"/>
      <c r="X550" s="48"/>
      <c r="Y550" s="48"/>
      <c r="Z550" s="48"/>
      <c r="AA550" s="48"/>
      <c r="AB550" s="48"/>
      <c r="AC550" s="48"/>
      <c r="AD550" s="48"/>
      <c r="AE550" s="48"/>
      <c r="AF550" s="48"/>
      <c r="AG550" s="48"/>
      <c r="AH550" s="48"/>
      <c r="AI550" s="48"/>
      <c r="AJ550" s="48"/>
      <c r="AK550" s="48"/>
      <c r="AL550" s="48"/>
      <c r="AM550" s="48"/>
      <c r="AN550" s="48"/>
      <c r="AO550" s="48"/>
      <c r="AP550" s="48"/>
      <c r="AQ550" s="48"/>
      <c r="AR550" s="48"/>
      <c r="AS550" s="48"/>
      <c r="AT550" s="48"/>
      <c r="AU550" s="48"/>
      <c r="AV550" s="48"/>
      <c r="AW550" s="48"/>
      <c r="AX550" s="48"/>
      <c r="AY550" s="48"/>
      <c r="AZ550" s="48"/>
      <c r="BA550" s="48"/>
      <c r="BB550" s="48"/>
      <c r="BC550" s="48"/>
      <c r="BD550" s="48"/>
      <c r="BE550" s="48"/>
      <c r="BF550" s="48"/>
      <c r="BG550" s="48"/>
      <c r="BH550" s="48"/>
      <c r="BI550" s="48"/>
      <c r="BJ550" s="48"/>
      <c r="BK550" s="48"/>
      <c r="BL550" s="48"/>
      <c r="BM550" s="48"/>
      <c r="BN550" s="48"/>
      <c r="BO550" s="48"/>
      <c r="BP550" s="48"/>
      <c r="BQ550" s="48"/>
      <c r="BR550" s="48"/>
      <c r="BS550" s="48"/>
      <c r="BT550" s="48"/>
      <c r="BU550" s="48"/>
    </row>
    <row r="551" spans="1:73" ht="16.3" thickBot="1" x14ac:dyDescent="0.4">
      <c r="A551" s="60"/>
      <c r="B551" s="370"/>
      <c r="C551" s="360"/>
      <c r="D551" s="361"/>
      <c r="E551" s="362" t="s">
        <v>544</v>
      </c>
      <c r="F551" s="363"/>
      <c r="G551" s="364"/>
      <c r="H551" s="371"/>
      <c r="I551" s="372"/>
      <c r="J551" s="406"/>
      <c r="K551" s="397"/>
      <c r="L551" s="248"/>
      <c r="M551" s="115"/>
      <c r="N551" s="116"/>
      <c r="O551" s="116"/>
      <c r="P551" s="188"/>
      <c r="Q551" s="117"/>
      <c r="R551" s="368"/>
    </row>
    <row r="552" spans="1:73" s="49" customFormat="1" ht="16.3" thickBot="1" x14ac:dyDescent="0.4">
      <c r="A552" s="60">
        <f>IF(F552&lt;&gt;"",1+MAX($A$6:A551),"")</f>
        <v>281</v>
      </c>
      <c r="B552" s="349" t="s">
        <v>391</v>
      </c>
      <c r="C552" s="350"/>
      <c r="D552" s="327"/>
      <c r="E552" s="351" t="s">
        <v>545</v>
      </c>
      <c r="F552" s="352">
        <v>3</v>
      </c>
      <c r="G552" s="353">
        <v>0</v>
      </c>
      <c r="H552" s="354">
        <f t="shared" ref="H552" si="102">F552*(1+G552)</f>
        <v>3</v>
      </c>
      <c r="I552" s="355" t="s">
        <v>21</v>
      </c>
      <c r="J552" s="398">
        <v>144.07</v>
      </c>
      <c r="K552" s="356">
        <v>37.120000000000005</v>
      </c>
      <c r="L552" s="248">
        <v>0</v>
      </c>
      <c r="M552" s="115">
        <f>+H552*J552</f>
        <v>432.21</v>
      </c>
      <c r="N552" s="116">
        <f>K552*H552</f>
        <v>111.36000000000001</v>
      </c>
      <c r="O552" s="116">
        <f>L552*H552</f>
        <v>0</v>
      </c>
      <c r="P552" s="188">
        <f>+J552+K552+L552</f>
        <v>181.19</v>
      </c>
      <c r="Q552" s="117">
        <f>+H552*P552</f>
        <v>543.56999999999994</v>
      </c>
      <c r="R552" s="357"/>
      <c r="S552" s="48"/>
      <c r="T552" s="48"/>
      <c r="U552" s="48"/>
      <c r="V552" s="48"/>
      <c r="W552" s="48"/>
      <c r="X552" s="48"/>
      <c r="Y552" s="48"/>
      <c r="Z552" s="48"/>
      <c r="AA552" s="48"/>
      <c r="AB552" s="48"/>
      <c r="AC552" s="48"/>
      <c r="AD552" s="48"/>
      <c r="AE552" s="48"/>
      <c r="AF552" s="48"/>
      <c r="AG552" s="48"/>
      <c r="AH552" s="48"/>
      <c r="AI552" s="48"/>
      <c r="AJ552" s="48"/>
      <c r="AK552" s="48"/>
      <c r="AL552" s="48"/>
      <c r="AM552" s="48"/>
      <c r="AN552" s="48"/>
      <c r="AO552" s="48"/>
      <c r="AP552" s="48"/>
      <c r="AQ552" s="48"/>
      <c r="AR552" s="48"/>
      <c r="AS552" s="48"/>
      <c r="AT552" s="48"/>
      <c r="AU552" s="48"/>
      <c r="AV552" s="48"/>
      <c r="AW552" s="48"/>
      <c r="AX552" s="48"/>
      <c r="AY552" s="48"/>
      <c r="AZ552" s="48"/>
      <c r="BA552" s="48"/>
      <c r="BB552" s="48"/>
      <c r="BC552" s="48"/>
      <c r="BD552" s="48"/>
      <c r="BE552" s="48"/>
      <c r="BF552" s="48"/>
      <c r="BG552" s="48"/>
      <c r="BH552" s="48"/>
      <c r="BI552" s="48"/>
      <c r="BJ552" s="48"/>
      <c r="BK552" s="48"/>
      <c r="BL552" s="48"/>
      <c r="BM552" s="48"/>
      <c r="BN552" s="48"/>
      <c r="BO552" s="48"/>
      <c r="BP552" s="48"/>
      <c r="BQ552" s="48"/>
      <c r="BR552" s="48"/>
      <c r="BS552" s="48"/>
      <c r="BT552" s="48"/>
      <c r="BU552" s="48"/>
    </row>
    <row r="553" spans="1:73" ht="16.3" thickBot="1" x14ac:dyDescent="0.4">
      <c r="A553" s="60"/>
      <c r="B553" s="370"/>
      <c r="C553" s="360"/>
      <c r="D553" s="361"/>
      <c r="E553" s="362" t="s">
        <v>546</v>
      </c>
      <c r="F553" s="363"/>
      <c r="G553" s="364"/>
      <c r="H553" s="371"/>
      <c r="I553" s="372"/>
      <c r="J553" s="406"/>
      <c r="K553" s="397"/>
      <c r="L553" s="248"/>
      <c r="M553" s="115"/>
      <c r="N553" s="116"/>
      <c r="O553" s="116"/>
      <c r="P553" s="188"/>
      <c r="Q553" s="117"/>
      <c r="R553" s="368"/>
    </row>
    <row r="554" spans="1:73" s="49" customFormat="1" x14ac:dyDescent="0.35">
      <c r="A554" s="60">
        <f>IF(F554&lt;&gt;"",1+MAX($A$6:A553),"")</f>
        <v>282</v>
      </c>
      <c r="B554" s="349" t="s">
        <v>547</v>
      </c>
      <c r="C554" s="350"/>
      <c r="D554" s="327"/>
      <c r="E554" s="351" t="s">
        <v>548</v>
      </c>
      <c r="F554" s="352">
        <v>2</v>
      </c>
      <c r="G554" s="353">
        <v>0</v>
      </c>
      <c r="H554" s="354">
        <f t="shared" ref="H554" si="103">F554*(1+G554)</f>
        <v>2</v>
      </c>
      <c r="I554" s="355" t="s">
        <v>21</v>
      </c>
      <c r="J554" s="398">
        <v>62.269999999999996</v>
      </c>
      <c r="K554" s="356">
        <v>17</v>
      </c>
      <c r="L554" s="248">
        <v>0</v>
      </c>
      <c r="M554" s="115">
        <f>+H554*J554</f>
        <v>124.53999999999999</v>
      </c>
      <c r="N554" s="116">
        <f>K554*H554</f>
        <v>34</v>
      </c>
      <c r="O554" s="116">
        <f>L554*H554</f>
        <v>0</v>
      </c>
      <c r="P554" s="188">
        <f>+J554+K554+L554</f>
        <v>79.27</v>
      </c>
      <c r="Q554" s="117">
        <f>+H554*P554</f>
        <v>158.54</v>
      </c>
      <c r="R554" s="357"/>
      <c r="S554" s="48"/>
      <c r="T554" s="48"/>
      <c r="U554" s="48"/>
      <c r="V554" s="48"/>
      <c r="W554" s="48"/>
      <c r="X554" s="48"/>
      <c r="Y554" s="48"/>
      <c r="Z554" s="48"/>
      <c r="AA554" s="48"/>
      <c r="AB554" s="48"/>
      <c r="AC554" s="48"/>
      <c r="AD554" s="48"/>
      <c r="AE554" s="48"/>
      <c r="AF554" s="48"/>
      <c r="AG554" s="48"/>
      <c r="AH554" s="48"/>
      <c r="AI554" s="48"/>
      <c r="AJ554" s="48"/>
      <c r="AK554" s="48"/>
      <c r="AL554" s="48"/>
      <c r="AM554" s="48"/>
      <c r="AN554" s="48"/>
      <c r="AO554" s="48"/>
      <c r="AP554" s="48"/>
      <c r="AQ554" s="48"/>
      <c r="AR554" s="48"/>
      <c r="AS554" s="48"/>
      <c r="AT554" s="48"/>
      <c r="AU554" s="48"/>
      <c r="AV554" s="48"/>
      <c r="AW554" s="48"/>
      <c r="AX554" s="48"/>
      <c r="AY554" s="48"/>
      <c r="AZ554" s="48"/>
      <c r="BA554" s="48"/>
      <c r="BB554" s="48"/>
      <c r="BC554" s="48"/>
      <c r="BD554" s="48"/>
      <c r="BE554" s="48"/>
      <c r="BF554" s="48"/>
      <c r="BG554" s="48"/>
      <c r="BH554" s="48"/>
      <c r="BI554" s="48"/>
      <c r="BJ554" s="48"/>
      <c r="BK554" s="48"/>
      <c r="BL554" s="48"/>
      <c r="BM554" s="48"/>
      <c r="BN554" s="48"/>
      <c r="BO554" s="48"/>
      <c r="BP554" s="48"/>
      <c r="BQ554" s="48"/>
      <c r="BR554" s="48"/>
      <c r="BS554" s="48"/>
      <c r="BT554" s="48"/>
      <c r="BU554" s="48"/>
    </row>
    <row r="555" spans="1:73" ht="16.3" thickBot="1" x14ac:dyDescent="0.4">
      <c r="A555" s="60"/>
      <c r="B555" s="382"/>
      <c r="C555" s="358"/>
      <c r="D555" s="387"/>
      <c r="E555" s="375"/>
      <c r="F555" s="376"/>
      <c r="G555" s="377"/>
      <c r="H555" s="378"/>
      <c r="I555" s="395"/>
      <c r="J555" s="401"/>
      <c r="K555" s="396"/>
      <c r="L555" s="248"/>
      <c r="M555" s="115"/>
      <c r="N555" s="116"/>
      <c r="O555" s="116"/>
      <c r="P555" s="188"/>
      <c r="Q555" s="117"/>
      <c r="R555" s="380"/>
      <c r="S555" s="381"/>
      <c r="T555" s="14"/>
      <c r="U555" s="14"/>
      <c r="V555" s="14"/>
      <c r="W555" s="14"/>
      <c r="X555" s="14"/>
      <c r="Y555" s="14"/>
      <c r="Z555" s="14"/>
      <c r="AA555" s="14"/>
      <c r="AB555" s="14"/>
      <c r="AC555" s="14"/>
      <c r="AD555" s="14"/>
      <c r="AE555" s="14"/>
      <c r="AF555" s="14"/>
      <c r="AG555" s="14"/>
      <c r="AH555" s="14"/>
      <c r="AI555" s="14"/>
      <c r="AJ555" s="14"/>
      <c r="AK555" s="14"/>
      <c r="AL555" s="14"/>
      <c r="AM555" s="14"/>
    </row>
    <row r="556" spans="1:73" ht="16.3" thickBot="1" x14ac:dyDescent="0.4">
      <c r="A556" s="60"/>
      <c r="B556" s="370"/>
      <c r="C556" s="360"/>
      <c r="D556" s="361"/>
      <c r="E556" s="362" t="s">
        <v>416</v>
      </c>
      <c r="F556" s="363"/>
      <c r="G556" s="364"/>
      <c r="H556" s="371"/>
      <c r="I556" s="372"/>
      <c r="J556" s="406"/>
      <c r="K556" s="397"/>
      <c r="L556" s="248"/>
      <c r="M556" s="115"/>
      <c r="N556" s="116"/>
      <c r="O556" s="116"/>
      <c r="P556" s="188"/>
      <c r="Q556" s="117"/>
      <c r="R556" s="368"/>
    </row>
    <row r="557" spans="1:73" s="49" customFormat="1" ht="47.6" x14ac:dyDescent="0.35">
      <c r="A557" s="60">
        <f>IF(F557&lt;&gt;"",1+MAX($A$6:A556),"")</f>
        <v>283</v>
      </c>
      <c r="B557" s="349" t="s">
        <v>549</v>
      </c>
      <c r="C557" s="350"/>
      <c r="D557" s="327"/>
      <c r="E557" s="351" t="s">
        <v>550</v>
      </c>
      <c r="F557" s="352">
        <v>1</v>
      </c>
      <c r="G557" s="353">
        <v>0</v>
      </c>
      <c r="H557" s="354">
        <v>1</v>
      </c>
      <c r="I557" s="355" t="s">
        <v>18</v>
      </c>
      <c r="J557" s="398">
        <v>19143.719999999998</v>
      </c>
      <c r="K557" s="356">
        <v>4032</v>
      </c>
      <c r="L557" s="248">
        <v>0</v>
      </c>
      <c r="M557" s="115">
        <f>+H557*J557</f>
        <v>19143.719999999998</v>
      </c>
      <c r="N557" s="116">
        <f>K557*H557</f>
        <v>4032</v>
      </c>
      <c r="O557" s="116">
        <f>L557*H557</f>
        <v>0</v>
      </c>
      <c r="P557" s="188">
        <f>+J557+K557+L557</f>
        <v>23175.719999999998</v>
      </c>
      <c r="Q557" s="117">
        <f>+H557*P557</f>
        <v>23175.719999999998</v>
      </c>
      <c r="R557" s="357"/>
      <c r="S557" s="48"/>
      <c r="T557" s="11"/>
      <c r="U557" s="11"/>
      <c r="V557" s="48"/>
      <c r="W557" s="48"/>
      <c r="X557" s="48"/>
      <c r="Y557" s="48"/>
      <c r="Z557" s="48"/>
      <c r="AA557" s="48"/>
      <c r="AB557" s="48"/>
      <c r="AC557" s="48"/>
      <c r="AD557" s="48"/>
      <c r="AE557" s="48"/>
      <c r="AF557" s="48"/>
      <c r="AG557" s="48"/>
      <c r="AH557" s="48"/>
      <c r="AI557" s="48"/>
      <c r="AJ557" s="48"/>
      <c r="AK557" s="48"/>
      <c r="AL557" s="48"/>
      <c r="AM557" s="48"/>
      <c r="AN557" s="48"/>
      <c r="AO557" s="48"/>
      <c r="AP557" s="48"/>
      <c r="AQ557" s="48"/>
      <c r="AR557" s="48"/>
      <c r="AS557" s="48"/>
      <c r="AT557" s="48"/>
      <c r="AU557" s="48"/>
      <c r="AV557" s="48"/>
      <c r="AW557" s="48"/>
      <c r="AX557" s="48"/>
      <c r="AY557" s="48"/>
      <c r="AZ557" s="48"/>
      <c r="BA557" s="48"/>
      <c r="BB557" s="48"/>
      <c r="BC557" s="48"/>
      <c r="BD557" s="48"/>
      <c r="BE557" s="48"/>
      <c r="BF557" s="48"/>
      <c r="BG557" s="48"/>
      <c r="BH557" s="48"/>
      <c r="BI557" s="48"/>
      <c r="BJ557" s="48"/>
      <c r="BK557" s="48"/>
      <c r="BL557" s="48"/>
      <c r="BM557" s="48"/>
      <c r="BN557" s="48"/>
      <c r="BO557" s="48"/>
      <c r="BP557" s="48"/>
      <c r="BQ557" s="48"/>
      <c r="BR557" s="48"/>
      <c r="BS557" s="48"/>
      <c r="BT557" s="48"/>
      <c r="BU557" s="48"/>
    </row>
    <row r="558" spans="1:73" ht="16.3" thickBot="1" x14ac:dyDescent="0.4">
      <c r="A558" s="60"/>
      <c r="B558" s="11"/>
      <c r="C558" s="12"/>
      <c r="D558" s="67"/>
      <c r="E558" s="84"/>
      <c r="F558" s="221"/>
      <c r="G558" s="222"/>
      <c r="H558" s="223"/>
      <c r="I558" s="224"/>
      <c r="J558" s="249"/>
      <c r="K558" s="249"/>
      <c r="L558" s="249"/>
      <c r="M558" s="250"/>
      <c r="N558" s="227"/>
      <c r="O558" s="227"/>
      <c r="P558" s="228"/>
      <c r="Q558" s="229"/>
      <c r="R558" s="251"/>
      <c r="S558" s="77"/>
      <c r="T558" s="48"/>
      <c r="U558" s="48"/>
    </row>
    <row r="559" spans="1:73" ht="16.3" thickBot="1" x14ac:dyDescent="0.4">
      <c r="A559" s="60"/>
      <c r="B559" s="40"/>
      <c r="C559" s="12"/>
      <c r="D559" s="61"/>
      <c r="E559" s="38" t="s">
        <v>551</v>
      </c>
      <c r="F559" s="111"/>
      <c r="G559" s="118"/>
      <c r="H559" s="119"/>
      <c r="I559" s="114"/>
      <c r="J559" s="252"/>
      <c r="K559" s="252"/>
      <c r="L559" s="252"/>
      <c r="M559" s="231">
        <f>SUM(M519:M558)</f>
        <v>36257.457800000004</v>
      </c>
      <c r="N559" s="231">
        <f>SUM(N519:N558)</f>
        <v>19702.1204</v>
      </c>
      <c r="O559" s="231">
        <f>SUM(O519:O558)</f>
        <v>0</v>
      </c>
      <c r="P559" s="232"/>
      <c r="Q559" s="233"/>
      <c r="R559" s="234">
        <f>SUM(Q519:Q558)</f>
        <v>55959.578200000004</v>
      </c>
      <c r="S559" s="77"/>
      <c r="T559" s="48"/>
      <c r="U559" s="48"/>
    </row>
    <row r="560" spans="1:73" ht="16.3" thickBot="1" x14ac:dyDescent="0.4">
      <c r="A560" s="60"/>
      <c r="B560" s="40"/>
      <c r="C560" s="12"/>
      <c r="D560" s="70"/>
      <c r="E560" s="71"/>
      <c r="F560" s="253"/>
      <c r="G560" s="112"/>
      <c r="H560" s="113"/>
      <c r="I560" s="254"/>
      <c r="J560" s="255"/>
      <c r="K560" s="255"/>
      <c r="L560" s="255"/>
      <c r="M560" s="256"/>
      <c r="N560" s="257"/>
      <c r="O560" s="257"/>
      <c r="P560" s="110"/>
      <c r="Q560" s="258"/>
      <c r="R560" s="189"/>
      <c r="S560" s="77"/>
      <c r="T560" s="48"/>
      <c r="U560" s="48"/>
    </row>
    <row r="561" spans="1:21" s="59" customFormat="1" ht="18.899999999999999" thickBot="1" x14ac:dyDescent="0.4">
      <c r="A561" s="60"/>
      <c r="B561" s="72"/>
      <c r="C561" s="73"/>
      <c r="D561" s="74"/>
      <c r="E561" s="75" t="s">
        <v>552</v>
      </c>
      <c r="F561" s="213"/>
      <c r="G561" s="214"/>
      <c r="H561" s="214"/>
      <c r="I561" s="214"/>
      <c r="J561" s="411" t="s">
        <v>232</v>
      </c>
      <c r="K561" s="215"/>
      <c r="L561" s="215"/>
      <c r="M561" s="216"/>
      <c r="N561" s="217"/>
      <c r="O561" s="217"/>
      <c r="P561" s="215"/>
      <c r="Q561" s="218"/>
      <c r="R561" s="189"/>
      <c r="T561" s="48"/>
      <c r="U561" s="48"/>
    </row>
    <row r="562" spans="1:21" x14ac:dyDescent="0.35">
      <c r="A562" s="60">
        <f>IF(F562&lt;&gt;"",1+MAX($A$6:A561),"")</f>
        <v>284</v>
      </c>
      <c r="B562" s="40"/>
      <c r="C562" s="106" t="s">
        <v>553</v>
      </c>
      <c r="D562" s="87"/>
      <c r="E562" s="37" t="s">
        <v>554</v>
      </c>
      <c r="F562" s="247">
        <v>1</v>
      </c>
      <c r="G562" s="112">
        <v>0</v>
      </c>
      <c r="H562" s="113">
        <f t="shared" ref="H562:H571" si="104">F562*(1+G562)</f>
        <v>1</v>
      </c>
      <c r="I562" s="114" t="s">
        <v>18</v>
      </c>
      <c r="J562" s="398">
        <v>593.51</v>
      </c>
      <c r="K562" s="356">
        <v>0</v>
      </c>
      <c r="L562" s="248">
        <v>0</v>
      </c>
      <c r="M562" s="115">
        <f t="shared" ref="M562:M571" si="105">+H562*J562</f>
        <v>593.51</v>
      </c>
      <c r="N562" s="116">
        <f t="shared" ref="N562:N571" si="106">K562*H562</f>
        <v>0</v>
      </c>
      <c r="O562" s="116">
        <f t="shared" ref="O562:O571" si="107">L562*H562</f>
        <v>0</v>
      </c>
      <c r="P562" s="188">
        <f t="shared" ref="P562:P571" si="108">+J562+K562+L562</f>
        <v>593.51</v>
      </c>
      <c r="Q562" s="117">
        <f t="shared" ref="Q562:Q571" si="109">+H562*P562</f>
        <v>593.51</v>
      </c>
      <c r="R562" s="202"/>
    </row>
    <row r="563" spans="1:21" x14ac:dyDescent="0.35">
      <c r="A563" s="60">
        <f>IF(F563&lt;&gt;"",1+MAX($A$6:A562),"")</f>
        <v>285</v>
      </c>
      <c r="B563" s="40"/>
      <c r="C563" s="106" t="s">
        <v>553</v>
      </c>
      <c r="D563" s="87"/>
      <c r="E563" s="37" t="s">
        <v>555</v>
      </c>
      <c r="F563" s="247">
        <v>1</v>
      </c>
      <c r="G563" s="112">
        <v>0</v>
      </c>
      <c r="H563" s="113">
        <f t="shared" si="104"/>
        <v>1</v>
      </c>
      <c r="I563" s="114" t="s">
        <v>18</v>
      </c>
      <c r="J563" s="398">
        <v>75.759999999999991</v>
      </c>
      <c r="K563" s="356">
        <v>0</v>
      </c>
      <c r="L563" s="248">
        <v>0</v>
      </c>
      <c r="M563" s="115">
        <f t="shared" si="105"/>
        <v>75.759999999999991</v>
      </c>
      <c r="N563" s="116">
        <f t="shared" si="106"/>
        <v>0</v>
      </c>
      <c r="O563" s="116">
        <f t="shared" si="107"/>
        <v>0</v>
      </c>
      <c r="P563" s="188">
        <f t="shared" si="108"/>
        <v>75.759999999999991</v>
      </c>
      <c r="Q563" s="117">
        <f t="shared" si="109"/>
        <v>75.759999999999991</v>
      </c>
      <c r="R563" s="202"/>
    </row>
    <row r="564" spans="1:21" x14ac:dyDescent="0.35">
      <c r="A564" s="60">
        <f>IF(F564&lt;&gt;"",1+MAX($A$6:A563),"")</f>
        <v>286</v>
      </c>
      <c r="B564" s="40"/>
      <c r="C564" s="106" t="s">
        <v>553</v>
      </c>
      <c r="D564" s="87"/>
      <c r="E564" s="37" t="s">
        <v>556</v>
      </c>
      <c r="F564" s="247">
        <v>1</v>
      </c>
      <c r="G564" s="112">
        <v>0</v>
      </c>
      <c r="H564" s="113">
        <f t="shared" si="104"/>
        <v>1</v>
      </c>
      <c r="I564" s="114" t="s">
        <v>18</v>
      </c>
      <c r="J564" s="398">
        <v>488.1</v>
      </c>
      <c r="K564" s="356">
        <v>0</v>
      </c>
      <c r="L564" s="248">
        <v>0</v>
      </c>
      <c r="M564" s="115">
        <f t="shared" si="105"/>
        <v>488.1</v>
      </c>
      <c r="N564" s="116">
        <f t="shared" si="106"/>
        <v>0</v>
      </c>
      <c r="O564" s="116">
        <f t="shared" si="107"/>
        <v>0</v>
      </c>
      <c r="P564" s="188">
        <f t="shared" si="108"/>
        <v>488.1</v>
      </c>
      <c r="Q564" s="117">
        <f t="shared" si="109"/>
        <v>488.1</v>
      </c>
      <c r="R564" s="202"/>
    </row>
    <row r="565" spans="1:21" x14ac:dyDescent="0.35">
      <c r="A565" s="60">
        <f>IF(F565&lt;&gt;"",1+MAX($A$6:A564),"")</f>
        <v>287</v>
      </c>
      <c r="B565" s="40"/>
      <c r="C565" s="106" t="s">
        <v>553</v>
      </c>
      <c r="D565" s="87"/>
      <c r="E565" s="37" t="s">
        <v>557</v>
      </c>
      <c r="F565" s="247">
        <v>1</v>
      </c>
      <c r="G565" s="112">
        <v>0</v>
      </c>
      <c r="H565" s="113">
        <f t="shared" si="104"/>
        <v>1</v>
      </c>
      <c r="I565" s="114" t="s">
        <v>18</v>
      </c>
      <c r="J565" s="398">
        <v>414.29999999999995</v>
      </c>
      <c r="K565" s="356">
        <v>0</v>
      </c>
      <c r="L565" s="248">
        <v>0</v>
      </c>
      <c r="M565" s="115">
        <f t="shared" si="105"/>
        <v>414.29999999999995</v>
      </c>
      <c r="N565" s="116">
        <f t="shared" si="106"/>
        <v>0</v>
      </c>
      <c r="O565" s="116">
        <f t="shared" si="107"/>
        <v>0</v>
      </c>
      <c r="P565" s="188">
        <f t="shared" si="108"/>
        <v>414.29999999999995</v>
      </c>
      <c r="Q565" s="117">
        <f t="shared" si="109"/>
        <v>414.29999999999995</v>
      </c>
      <c r="R565" s="202"/>
    </row>
    <row r="566" spans="1:21" x14ac:dyDescent="0.35">
      <c r="A566" s="60">
        <f>IF(F566&lt;&gt;"",1+MAX($A$6:A565),"")</f>
        <v>288</v>
      </c>
      <c r="B566" s="40"/>
      <c r="C566" s="106" t="s">
        <v>553</v>
      </c>
      <c r="D566" s="87"/>
      <c r="E566" s="37" t="s">
        <v>558</v>
      </c>
      <c r="F566" s="247">
        <v>1</v>
      </c>
      <c r="G566" s="112">
        <v>0</v>
      </c>
      <c r="H566" s="113">
        <f t="shared" si="104"/>
        <v>1</v>
      </c>
      <c r="I566" s="114" t="s">
        <v>18</v>
      </c>
      <c r="J566" s="398">
        <v>66.14</v>
      </c>
      <c r="K566" s="356">
        <v>0</v>
      </c>
      <c r="L566" s="248">
        <v>0</v>
      </c>
      <c r="M566" s="115">
        <f t="shared" si="105"/>
        <v>66.14</v>
      </c>
      <c r="N566" s="116">
        <f t="shared" si="106"/>
        <v>0</v>
      </c>
      <c r="O566" s="116">
        <f t="shared" si="107"/>
        <v>0</v>
      </c>
      <c r="P566" s="188">
        <f t="shared" si="108"/>
        <v>66.14</v>
      </c>
      <c r="Q566" s="117">
        <f t="shared" si="109"/>
        <v>66.14</v>
      </c>
      <c r="R566" s="202"/>
    </row>
    <row r="567" spans="1:21" x14ac:dyDescent="0.35">
      <c r="A567" s="60">
        <f>IF(F567&lt;&gt;"",1+MAX($A$6:A566),"")</f>
        <v>289</v>
      </c>
      <c r="B567" s="40"/>
      <c r="C567" s="106" t="s">
        <v>553</v>
      </c>
      <c r="D567" s="87"/>
      <c r="E567" s="37" t="s">
        <v>559</v>
      </c>
      <c r="F567" s="247">
        <v>1</v>
      </c>
      <c r="G567" s="112">
        <v>0</v>
      </c>
      <c r="H567" s="113">
        <f t="shared" si="104"/>
        <v>1</v>
      </c>
      <c r="I567" s="114" t="s">
        <v>18</v>
      </c>
      <c r="J567" s="398">
        <v>373.19</v>
      </c>
      <c r="K567" s="356">
        <v>0</v>
      </c>
      <c r="L567" s="248">
        <v>0</v>
      </c>
      <c r="M567" s="115">
        <f t="shared" si="105"/>
        <v>373.19</v>
      </c>
      <c r="N567" s="116">
        <f t="shared" si="106"/>
        <v>0</v>
      </c>
      <c r="O567" s="116">
        <f t="shared" si="107"/>
        <v>0</v>
      </c>
      <c r="P567" s="188">
        <f t="shared" si="108"/>
        <v>373.19</v>
      </c>
      <c r="Q567" s="117">
        <f t="shared" si="109"/>
        <v>373.19</v>
      </c>
      <c r="R567" s="202"/>
    </row>
    <row r="568" spans="1:21" x14ac:dyDescent="0.35">
      <c r="A568" s="60">
        <f>IF(F568&lt;&gt;"",1+MAX($A$6:A567),"")</f>
        <v>290</v>
      </c>
      <c r="B568" s="40"/>
      <c r="C568" s="106" t="s">
        <v>553</v>
      </c>
      <c r="D568" s="87"/>
      <c r="E568" s="37" t="s">
        <v>560</v>
      </c>
      <c r="F568" s="247">
        <v>1</v>
      </c>
      <c r="G568" s="112">
        <v>0</v>
      </c>
      <c r="H568" s="113">
        <f t="shared" si="104"/>
        <v>1</v>
      </c>
      <c r="I568" s="114" t="s">
        <v>18</v>
      </c>
      <c r="J568" s="398">
        <v>186.60000000000002</v>
      </c>
      <c r="K568" s="356">
        <v>0</v>
      </c>
      <c r="L568" s="248">
        <v>0</v>
      </c>
      <c r="M568" s="115">
        <f t="shared" si="105"/>
        <v>186.60000000000002</v>
      </c>
      <c r="N568" s="116">
        <f t="shared" si="106"/>
        <v>0</v>
      </c>
      <c r="O568" s="116">
        <f t="shared" si="107"/>
        <v>0</v>
      </c>
      <c r="P568" s="188">
        <f t="shared" si="108"/>
        <v>186.60000000000002</v>
      </c>
      <c r="Q568" s="117">
        <f t="shared" si="109"/>
        <v>186.60000000000002</v>
      </c>
      <c r="R568" s="202"/>
    </row>
    <row r="569" spans="1:21" x14ac:dyDescent="0.35">
      <c r="A569" s="60">
        <f>IF(F569&lt;&gt;"",1+MAX($A$6:A568),"")</f>
        <v>291</v>
      </c>
      <c r="B569" s="40"/>
      <c r="C569" s="106" t="s">
        <v>553</v>
      </c>
      <c r="D569" s="87"/>
      <c r="E569" s="37" t="s">
        <v>561</v>
      </c>
      <c r="F569" s="247">
        <v>1</v>
      </c>
      <c r="G569" s="112">
        <v>0</v>
      </c>
      <c r="H569" s="113">
        <f t="shared" si="104"/>
        <v>1</v>
      </c>
      <c r="I569" s="114" t="s">
        <v>18</v>
      </c>
      <c r="J569" s="398">
        <v>589.29999999999995</v>
      </c>
      <c r="K569" s="356">
        <v>0</v>
      </c>
      <c r="L569" s="248">
        <v>0</v>
      </c>
      <c r="M569" s="115">
        <f t="shared" si="105"/>
        <v>589.29999999999995</v>
      </c>
      <c r="N569" s="116">
        <f t="shared" si="106"/>
        <v>0</v>
      </c>
      <c r="O569" s="116">
        <f t="shared" si="107"/>
        <v>0</v>
      </c>
      <c r="P569" s="188">
        <f t="shared" si="108"/>
        <v>589.29999999999995</v>
      </c>
      <c r="Q569" s="117">
        <f t="shared" si="109"/>
        <v>589.29999999999995</v>
      </c>
      <c r="R569" s="202"/>
    </row>
    <row r="570" spans="1:21" x14ac:dyDescent="0.35">
      <c r="A570" s="60">
        <f>IF(F570&lt;&gt;"",1+MAX($A$6:A569),"")</f>
        <v>292</v>
      </c>
      <c r="B570" s="40"/>
      <c r="C570" s="106" t="s">
        <v>553</v>
      </c>
      <c r="D570" s="87"/>
      <c r="E570" s="37" t="s">
        <v>562</v>
      </c>
      <c r="F570" s="247">
        <v>1</v>
      </c>
      <c r="G570" s="112">
        <v>0</v>
      </c>
      <c r="H570" s="113">
        <f t="shared" si="104"/>
        <v>1</v>
      </c>
      <c r="I570" s="114" t="s">
        <v>18</v>
      </c>
      <c r="J570" s="398">
        <v>673.4</v>
      </c>
      <c r="K570" s="356">
        <v>0</v>
      </c>
      <c r="L570" s="248">
        <v>0</v>
      </c>
      <c r="M570" s="115">
        <f t="shared" si="105"/>
        <v>673.4</v>
      </c>
      <c r="N570" s="116">
        <f t="shared" si="106"/>
        <v>0</v>
      </c>
      <c r="O570" s="116">
        <f t="shared" si="107"/>
        <v>0</v>
      </c>
      <c r="P570" s="188">
        <f t="shared" si="108"/>
        <v>673.4</v>
      </c>
      <c r="Q570" s="117">
        <f t="shared" si="109"/>
        <v>673.4</v>
      </c>
      <c r="R570" s="202"/>
    </row>
    <row r="571" spans="1:21" x14ac:dyDescent="0.35">
      <c r="A571" s="60">
        <f>IF(F571&lt;&gt;"",1+MAX($A$6:A570),"")</f>
        <v>293</v>
      </c>
      <c r="B571" s="40"/>
      <c r="C571" s="106" t="s">
        <v>553</v>
      </c>
      <c r="D571" s="87"/>
      <c r="E571" s="37" t="s">
        <v>563</v>
      </c>
      <c r="F571" s="247">
        <v>1</v>
      </c>
      <c r="G571" s="112">
        <v>0</v>
      </c>
      <c r="H571" s="113">
        <f t="shared" si="104"/>
        <v>1</v>
      </c>
      <c r="I571" s="114" t="s">
        <v>18</v>
      </c>
      <c r="J571" s="398">
        <v>44.682000000000002</v>
      </c>
      <c r="K571" s="356">
        <v>0</v>
      </c>
      <c r="L571" s="248">
        <v>0</v>
      </c>
      <c r="M571" s="115">
        <f t="shared" si="105"/>
        <v>44.682000000000002</v>
      </c>
      <c r="N571" s="116">
        <f t="shared" si="106"/>
        <v>0</v>
      </c>
      <c r="O571" s="116">
        <f t="shared" si="107"/>
        <v>0</v>
      </c>
      <c r="P571" s="188">
        <f t="shared" si="108"/>
        <v>44.682000000000002</v>
      </c>
      <c r="Q571" s="117">
        <f t="shared" si="109"/>
        <v>44.682000000000002</v>
      </c>
      <c r="R571" s="202"/>
    </row>
    <row r="572" spans="1:21" ht="16.3" thickBot="1" x14ac:dyDescent="0.4">
      <c r="A572" s="60"/>
      <c r="B572" s="11"/>
      <c r="C572" s="12"/>
      <c r="D572" s="67"/>
      <c r="E572" s="84"/>
      <c r="F572" s="221"/>
      <c r="G572" s="222"/>
      <c r="H572" s="223"/>
      <c r="I572" s="224"/>
      <c r="J572" s="249"/>
      <c r="K572" s="249"/>
      <c r="L572" s="249"/>
      <c r="M572" s="250"/>
      <c r="N572" s="227"/>
      <c r="O572" s="227"/>
      <c r="P572" s="228"/>
      <c r="Q572" s="229"/>
      <c r="R572" s="251"/>
      <c r="S572" s="77"/>
      <c r="T572" s="77"/>
    </row>
    <row r="573" spans="1:21" ht="16.3" thickBot="1" x14ac:dyDescent="0.4">
      <c r="A573" s="60"/>
      <c r="B573" s="40"/>
      <c r="C573" s="12"/>
      <c r="D573" s="61"/>
      <c r="E573" s="38" t="s">
        <v>564</v>
      </c>
      <c r="F573" s="111"/>
      <c r="G573" s="118"/>
      <c r="H573" s="119"/>
      <c r="I573" s="114"/>
      <c r="J573" s="252"/>
      <c r="K573" s="252"/>
      <c r="L573" s="252"/>
      <c r="M573" s="231">
        <f>SUM(M562:M572)</f>
        <v>3504.9819999999995</v>
      </c>
      <c r="N573" s="231">
        <f>SUM(N562:N572)</f>
        <v>0</v>
      </c>
      <c r="O573" s="231">
        <f>SUM(O562:O572)</f>
        <v>0</v>
      </c>
      <c r="P573" s="232"/>
      <c r="Q573" s="233"/>
      <c r="R573" s="234">
        <f>SUM(Q562:Q572)</f>
        <v>3504.9819999999995</v>
      </c>
      <c r="S573" s="77"/>
      <c r="T573" s="77"/>
    </row>
    <row r="574" spans="1:21" x14ac:dyDescent="0.35">
      <c r="A574" s="60"/>
      <c r="B574" s="40"/>
      <c r="C574" s="12"/>
      <c r="D574" s="70"/>
      <c r="E574" s="71"/>
      <c r="F574" s="253"/>
      <c r="G574" s="112"/>
      <c r="H574" s="113"/>
      <c r="I574" s="254"/>
      <c r="J574" s="255"/>
      <c r="K574" s="255"/>
      <c r="L574" s="255"/>
      <c r="M574" s="256"/>
      <c r="N574" s="257"/>
      <c r="O574" s="257"/>
      <c r="P574" s="110"/>
      <c r="Q574" s="258"/>
      <c r="R574" s="189"/>
      <c r="S574" s="77"/>
      <c r="T574" s="77"/>
    </row>
    <row r="575" spans="1:21" ht="16.3" thickBot="1" x14ac:dyDescent="0.4">
      <c r="A575" s="60"/>
      <c r="B575" s="94"/>
      <c r="C575" s="94"/>
      <c r="D575" s="95"/>
      <c r="E575" s="96"/>
      <c r="F575" s="262"/>
      <c r="G575" s="282"/>
      <c r="H575" s="282"/>
      <c r="I575" s="283"/>
      <c r="J575" s="284"/>
      <c r="K575" s="284"/>
      <c r="L575" s="284"/>
      <c r="M575" s="285"/>
      <c r="N575" s="237"/>
      <c r="O575" s="237"/>
      <c r="P575" s="286"/>
      <c r="Q575" s="287"/>
      <c r="R575" s="246"/>
    </row>
    <row r="576" spans="1:21" ht="16.3" thickBot="1" x14ac:dyDescent="0.4">
      <c r="A576" s="60" t="str">
        <f>IF(F576&lt;&gt;"",1+MAX($A$6:A575),"")</f>
        <v/>
      </c>
      <c r="B576" s="15" t="s">
        <v>14</v>
      </c>
      <c r="C576" s="16"/>
      <c r="D576" s="17"/>
      <c r="E576" s="97"/>
      <c r="F576" s="288"/>
      <c r="G576" s="289"/>
      <c r="H576" s="289"/>
      <c r="I576" s="290"/>
      <c r="J576" s="291"/>
      <c r="K576" s="291"/>
      <c r="L576" s="291"/>
      <c r="M576" s="292">
        <f>SUM(M6:M560)/2</f>
        <v>255410.4838349999</v>
      </c>
      <c r="N576" s="292">
        <f>SUM(N6:N560)/2</f>
        <v>248138.7296066389</v>
      </c>
      <c r="O576" s="292">
        <f>SUM(O6:O575)/2</f>
        <v>0</v>
      </c>
      <c r="P576" s="292"/>
      <c r="Q576" s="292">
        <f>SUM(Q6:Q560)</f>
        <v>503549.21344163868</v>
      </c>
      <c r="R576" s="293">
        <f>SUM(R6:R560)</f>
        <v>503549.21344163892</v>
      </c>
      <c r="S576" s="32"/>
    </row>
    <row r="577" spans="1:18" ht="16.3" thickBot="1" x14ac:dyDescent="0.4">
      <c r="A577" s="60" t="str">
        <f>IF(F577&lt;&gt;"",1+MAX($A$6:A576),"")</f>
        <v/>
      </c>
      <c r="B577" s="15" t="s">
        <v>15</v>
      </c>
      <c r="C577" s="16"/>
      <c r="D577" s="17"/>
      <c r="E577" s="18"/>
      <c r="F577" s="288"/>
      <c r="G577" s="289"/>
      <c r="H577" s="289"/>
      <c r="I577" s="290"/>
      <c r="J577" s="290"/>
      <c r="K577" s="294"/>
      <c r="L577" s="295">
        <v>0.185</v>
      </c>
      <c r="M577" s="292"/>
      <c r="N577" s="292"/>
      <c r="O577" s="292"/>
      <c r="P577" s="292"/>
      <c r="Q577" s="292">
        <f>Q576*L577</f>
        <v>93156.60448670316</v>
      </c>
      <c r="R577" s="293">
        <f>R576*L577</f>
        <v>93156.604486703203</v>
      </c>
    </row>
    <row r="578" spans="1:18" ht="16.3" thickBot="1" x14ac:dyDescent="0.4">
      <c r="A578" s="60" t="str">
        <f>IF(F578&lt;&gt;"",1+MAX($A$6:A577),"")</f>
        <v/>
      </c>
      <c r="B578" s="19" t="s">
        <v>20</v>
      </c>
      <c r="C578" s="20"/>
      <c r="D578" s="21"/>
      <c r="E578" s="22"/>
      <c r="F578" s="296"/>
      <c r="G578" s="297"/>
      <c r="H578" s="298"/>
      <c r="I578" s="299"/>
      <c r="J578" s="300"/>
      <c r="K578" s="300"/>
      <c r="L578" s="300"/>
      <c r="M578" s="301"/>
      <c r="N578" s="301"/>
      <c r="O578" s="301"/>
      <c r="P578" s="301"/>
      <c r="Q578" s="301">
        <f>SUM(Q576:Q577)</f>
        <v>596705.8179283418</v>
      </c>
      <c r="R578" s="302">
        <f>SUM(R576:R577)</f>
        <v>596705.81792834215</v>
      </c>
    </row>
    <row r="579" spans="1:18" s="14" customFormat="1" x14ac:dyDescent="0.35">
      <c r="A579" s="23" t="s">
        <v>16</v>
      </c>
      <c r="B579" s="24"/>
      <c r="C579" s="25"/>
      <c r="D579" s="26"/>
      <c r="E579" s="27"/>
      <c r="F579" s="303"/>
      <c r="G579" s="303"/>
      <c r="H579" s="303"/>
      <c r="I579" s="304"/>
      <c r="J579" s="305"/>
      <c r="K579" s="305"/>
      <c r="L579" s="305"/>
      <c r="M579" s="306"/>
      <c r="N579" s="306"/>
      <c r="O579" s="306"/>
      <c r="P579" s="306"/>
      <c r="Q579" s="306"/>
      <c r="R579" s="307"/>
    </row>
    <row r="580" spans="1:18" s="14" customFormat="1" ht="16.3" thickBot="1" x14ac:dyDescent="0.4">
      <c r="A580" s="28"/>
      <c r="B580" s="29" t="s">
        <v>30</v>
      </c>
      <c r="C580" s="30"/>
      <c r="D580" s="30"/>
      <c r="E580" s="31"/>
      <c r="F580" s="308"/>
      <c r="G580" s="308"/>
      <c r="H580" s="308"/>
      <c r="I580" s="309"/>
      <c r="J580" s="310"/>
      <c r="K580" s="310"/>
      <c r="L580" s="310"/>
      <c r="M580" s="311"/>
      <c r="N580" s="311"/>
      <c r="O580" s="311"/>
      <c r="P580" s="311"/>
      <c r="Q580" s="311"/>
      <c r="R580" s="312"/>
    </row>
  </sheetData>
  <phoneticPr fontId="19" type="noConversion"/>
  <pageMargins left="0.25" right="0.25" top="0.75" bottom="0.75" header="0.3" footer="0.3"/>
  <pageSetup scale="46" fitToHeight="0" orientation="landscape" r:id="rId1"/>
  <headerFooter>
    <oddFooter>&amp;C&amp;P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I127"/>
  <sheetViews>
    <sheetView view="pageBreakPreview" zoomScale="85" zoomScaleNormal="80" zoomScaleSheetLayoutView="85" workbookViewId="0">
      <pane ySplit="4" topLeftCell="A41" activePane="bottomLeft" state="frozen"/>
      <selection pane="bottomLeft" activeCell="B41" sqref="B41"/>
    </sheetView>
  </sheetViews>
  <sheetFormatPr defaultColWidth="9.75" defaultRowHeight="15.9" x14ac:dyDescent="0.35"/>
  <cols>
    <col min="1" max="1" width="10.875" style="6" customWidth="1"/>
    <col min="2" max="2" width="47.6875" style="9" customWidth="1"/>
    <col min="3" max="3" width="8.5625" style="10" customWidth="1"/>
    <col min="4" max="4" width="6.3125" style="10" customWidth="1"/>
    <col min="5" max="5" width="8.4375" style="10" customWidth="1"/>
    <col min="6" max="6" width="6.25" style="99" customWidth="1"/>
    <col min="7" max="7" width="11.25" style="11" bestFit="1" customWidth="1"/>
    <col min="8" max="16384" width="9.75" style="11"/>
  </cols>
  <sheetData>
    <row r="1" spans="1:61" s="1" customFormat="1" ht="16.3" thickBot="1" x14ac:dyDescent="0.4">
      <c r="A1" s="169"/>
      <c r="B1" s="170" t="s">
        <v>58</v>
      </c>
      <c r="C1" s="171"/>
      <c r="D1" s="171"/>
      <c r="E1" s="171"/>
      <c r="F1" s="172"/>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row>
    <row r="2" spans="1:61" s="1" customFormat="1" x14ac:dyDescent="0.35">
      <c r="A2" s="173" t="s">
        <v>0</v>
      </c>
      <c r="B2" s="173" t="str">
        <f>+'DETAILED ESTIMATE'!C$1</f>
        <v xml:space="preserve">BROOKLYN SOCIETY FOR ETHICAL CULTURE </v>
      </c>
      <c r="C2" s="174"/>
      <c r="D2" s="174"/>
      <c r="E2" s="174"/>
      <c r="F2" s="175"/>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row>
    <row r="3" spans="1:61" ht="16.3" thickBot="1" x14ac:dyDescent="0.4">
      <c r="A3" s="2" t="s">
        <v>1</v>
      </c>
      <c r="B3" s="54" t="str">
        <f>+'DETAILED ESTIMATE'!C$2</f>
        <v>265 4TH AVENUE BROOKLYN, NY 11215</v>
      </c>
      <c r="C3" s="14"/>
      <c r="D3" s="54"/>
      <c r="E3" s="54"/>
      <c r="F3" s="57"/>
    </row>
    <row r="4" spans="1:61" s="5" customFormat="1" ht="32.15" thickBot="1" x14ac:dyDescent="0.4">
      <c r="A4" s="43" t="s">
        <v>3</v>
      </c>
      <c r="B4" s="46" t="s">
        <v>7</v>
      </c>
      <c r="C4" s="47" t="s">
        <v>17</v>
      </c>
      <c r="D4" s="47" t="s">
        <v>8</v>
      </c>
      <c r="E4" s="47" t="s">
        <v>9</v>
      </c>
      <c r="F4" s="176" t="s">
        <v>10</v>
      </c>
    </row>
    <row r="5" spans="1:61" s="59" customFormat="1" x14ac:dyDescent="0.35">
      <c r="A5" s="184" t="str">
        <f>IF(C5&lt;&gt;"",1+MAX($A$4:A4),"")</f>
        <v/>
      </c>
      <c r="B5" s="185"/>
      <c r="C5" s="186"/>
      <c r="D5" s="88"/>
      <c r="E5" s="98"/>
      <c r="F5" s="187"/>
    </row>
    <row r="6" spans="1:61" s="59" customFormat="1" x14ac:dyDescent="0.35">
      <c r="A6" s="183">
        <f>IF(C6&lt;&gt;"",1+MAX($A$4:A5),"")</f>
        <v>1</v>
      </c>
      <c r="B6" s="37" t="s">
        <v>338</v>
      </c>
      <c r="C6" s="247">
        <v>14</v>
      </c>
      <c r="D6" s="112">
        <v>0</v>
      </c>
      <c r="E6" s="113">
        <f t="shared" ref="E6:E11" si="0">C6*(1+D6)</f>
        <v>14</v>
      </c>
      <c r="F6" s="114" t="s">
        <v>21</v>
      </c>
      <c r="G6" s="109"/>
    </row>
    <row r="7" spans="1:61" s="59" customFormat="1" x14ac:dyDescent="0.35">
      <c r="A7" s="183">
        <f>IF(C7&lt;&gt;"",1+MAX($A$4:A6),"")</f>
        <v>2</v>
      </c>
      <c r="B7" s="37" t="s">
        <v>339</v>
      </c>
      <c r="C7" s="247">
        <v>25.3</v>
      </c>
      <c r="D7" s="112">
        <v>0.1</v>
      </c>
      <c r="E7" s="113">
        <f t="shared" si="0"/>
        <v>27.830000000000002</v>
      </c>
      <c r="F7" s="114" t="s">
        <v>13</v>
      </c>
      <c r="G7" s="109"/>
    </row>
    <row r="8" spans="1:61" x14ac:dyDescent="0.35">
      <c r="A8" s="183">
        <f>IF(C8&lt;&gt;"",1+MAX($A$4:A7),"")</f>
        <v>3</v>
      </c>
      <c r="B8" s="37" t="s">
        <v>342</v>
      </c>
      <c r="C8" s="247">
        <v>31.97</v>
      </c>
      <c r="D8" s="112">
        <v>0.1</v>
      </c>
      <c r="E8" s="113">
        <f t="shared" si="0"/>
        <v>35.167000000000002</v>
      </c>
      <c r="F8" s="114" t="s">
        <v>13</v>
      </c>
    </row>
    <row r="9" spans="1:61" x14ac:dyDescent="0.35">
      <c r="A9" s="183">
        <f>IF(C9&lt;&gt;"",1+MAX($A$4:A8),"")</f>
        <v>4</v>
      </c>
      <c r="B9" s="37" t="s">
        <v>344</v>
      </c>
      <c r="C9" s="247">
        <v>8</v>
      </c>
      <c r="D9" s="112">
        <v>0</v>
      </c>
      <c r="E9" s="113">
        <f t="shared" si="0"/>
        <v>8</v>
      </c>
      <c r="F9" s="114" t="s">
        <v>21</v>
      </c>
    </row>
    <row r="10" spans="1:61" x14ac:dyDescent="0.35">
      <c r="A10" s="183">
        <f>IF(C10&lt;&gt;"",1+MAX($A$4:A9),"")</f>
        <v>5</v>
      </c>
      <c r="B10" s="37" t="s">
        <v>345</v>
      </c>
      <c r="C10" s="247">
        <v>6</v>
      </c>
      <c r="D10" s="112">
        <v>0</v>
      </c>
      <c r="E10" s="113">
        <f t="shared" si="0"/>
        <v>6</v>
      </c>
      <c r="F10" s="114" t="s">
        <v>21</v>
      </c>
    </row>
    <row r="11" spans="1:61" x14ac:dyDescent="0.35">
      <c r="A11" s="183">
        <f>IF(C11&lt;&gt;"",1+MAX($A$4:A10),"")</f>
        <v>6</v>
      </c>
      <c r="B11" s="37" t="s">
        <v>346</v>
      </c>
      <c r="C11" s="247">
        <v>14</v>
      </c>
      <c r="D11" s="112">
        <v>0</v>
      </c>
      <c r="E11" s="113">
        <f t="shared" si="0"/>
        <v>14</v>
      </c>
      <c r="F11" s="114" t="s">
        <v>21</v>
      </c>
    </row>
    <row r="12" spans="1:61" x14ac:dyDescent="0.35">
      <c r="A12" s="183">
        <f>IF(C12&lt;&gt;"",1+MAX($A$4:A11),"")</f>
        <v>7</v>
      </c>
      <c r="B12" s="37" t="s">
        <v>321</v>
      </c>
      <c r="C12" s="247">
        <v>2.66</v>
      </c>
      <c r="D12" s="112">
        <v>0.1</v>
      </c>
      <c r="E12" s="113">
        <f>C12*(1+D12)</f>
        <v>2.9260000000000006</v>
      </c>
      <c r="F12" s="114" t="s">
        <v>13</v>
      </c>
    </row>
    <row r="13" spans="1:61" x14ac:dyDescent="0.35">
      <c r="A13" s="183">
        <f>IF(C13&lt;&gt;"",1+MAX($A$4:A12),"")</f>
        <v>8</v>
      </c>
      <c r="B13" s="37" t="s">
        <v>249</v>
      </c>
      <c r="C13" s="247">
        <v>2.68</v>
      </c>
      <c r="D13" s="112">
        <v>0.1</v>
      </c>
      <c r="E13" s="113">
        <f t="shared" ref="E13:E18" si="1">C13*(1+D13)</f>
        <v>2.9480000000000004</v>
      </c>
      <c r="F13" s="114" t="s">
        <v>13</v>
      </c>
    </row>
    <row r="14" spans="1:61" x14ac:dyDescent="0.35">
      <c r="A14" s="183">
        <f>IF(C14&lt;&gt;"",1+MAX($A$4:A13),"")</f>
        <v>9</v>
      </c>
      <c r="B14" s="37" t="s">
        <v>250</v>
      </c>
      <c r="C14" s="247">
        <v>3.22</v>
      </c>
      <c r="D14" s="112">
        <v>0.1</v>
      </c>
      <c r="E14" s="113">
        <f t="shared" si="1"/>
        <v>3.5420000000000007</v>
      </c>
      <c r="F14" s="114" t="s">
        <v>13</v>
      </c>
    </row>
    <row r="15" spans="1:61" ht="31.75" x14ac:dyDescent="0.35">
      <c r="A15" s="183">
        <f>IF(C15&lt;&gt;"",1+MAX($A$4:A14),"")</f>
        <v>10</v>
      </c>
      <c r="B15" s="37" t="s">
        <v>251</v>
      </c>
      <c r="C15" s="247">
        <v>5.62</v>
      </c>
      <c r="D15" s="112">
        <v>0.1</v>
      </c>
      <c r="E15" s="113">
        <f t="shared" si="1"/>
        <v>6.1820000000000004</v>
      </c>
      <c r="F15" s="114" t="s">
        <v>13</v>
      </c>
      <c r="H15" s="178"/>
    </row>
    <row r="16" spans="1:61" x14ac:dyDescent="0.35">
      <c r="A16" s="183">
        <f>IF(C16&lt;&gt;"",1+MAX($A$4:A15),"")</f>
        <v>11</v>
      </c>
      <c r="B16" s="37" t="s">
        <v>252</v>
      </c>
      <c r="C16" s="247">
        <v>2.65</v>
      </c>
      <c r="D16" s="112">
        <v>0.1</v>
      </c>
      <c r="E16" s="113">
        <f t="shared" si="1"/>
        <v>2.915</v>
      </c>
      <c r="F16" s="114" t="s">
        <v>13</v>
      </c>
      <c r="G16" s="64"/>
    </row>
    <row r="17" spans="1:60" x14ac:dyDescent="0.35">
      <c r="A17" s="183">
        <f>IF(C17&lt;&gt;"",1+MAX($A$4:A16),"")</f>
        <v>12</v>
      </c>
      <c r="B17" s="37" t="s">
        <v>253</v>
      </c>
      <c r="C17" s="247">
        <v>1.67</v>
      </c>
      <c r="D17" s="112">
        <v>0.1</v>
      </c>
      <c r="E17" s="113">
        <f t="shared" si="1"/>
        <v>1.837</v>
      </c>
      <c r="F17" s="114" t="s">
        <v>13</v>
      </c>
    </row>
    <row r="18" spans="1:60" x14ac:dyDescent="0.35">
      <c r="A18" s="183">
        <f>IF(C18&lt;&gt;"",1+MAX($A$4:A17),"")</f>
        <v>13</v>
      </c>
      <c r="B18" s="37" t="s">
        <v>307</v>
      </c>
      <c r="C18" s="247">
        <v>396.3</v>
      </c>
      <c r="D18" s="112">
        <v>0.1</v>
      </c>
      <c r="E18" s="113">
        <f t="shared" si="1"/>
        <v>435.93000000000006</v>
      </c>
      <c r="F18" s="114" t="s">
        <v>12</v>
      </c>
    </row>
    <row r="19" spans="1:60" ht="31.75" x14ac:dyDescent="0.35">
      <c r="A19" s="183">
        <f>IF(C19&lt;&gt;"",1+MAX($A$4:A18),"")</f>
        <v>14</v>
      </c>
      <c r="B19" s="37" t="s">
        <v>361</v>
      </c>
      <c r="C19" s="247">
        <v>8.6</v>
      </c>
      <c r="D19" s="112">
        <v>0.1</v>
      </c>
      <c r="E19" s="113">
        <v>9.4600000000000009</v>
      </c>
      <c r="F19" s="320" t="s">
        <v>13</v>
      </c>
    </row>
    <row r="20" spans="1:60" ht="31.75" x14ac:dyDescent="0.35">
      <c r="A20" s="183">
        <f>IF(C20&lt;&gt;"",1+MAX($A$4:A19),"")</f>
        <v>15</v>
      </c>
      <c r="B20" s="37" t="s">
        <v>363</v>
      </c>
      <c r="C20" s="247">
        <v>3.22</v>
      </c>
      <c r="D20" s="112">
        <v>0.1</v>
      </c>
      <c r="E20" s="113">
        <v>3.22</v>
      </c>
      <c r="F20" s="320" t="s">
        <v>13</v>
      </c>
    </row>
    <row r="21" spans="1:60" x14ac:dyDescent="0.35">
      <c r="A21" s="183">
        <f>IF(C21&lt;&gt;"",1+MAX($A$4:A20),"")</f>
        <v>16</v>
      </c>
      <c r="B21" s="37" t="s">
        <v>364</v>
      </c>
      <c r="C21" s="247">
        <v>3.1</v>
      </c>
      <c r="D21" s="112">
        <v>0.1</v>
      </c>
      <c r="E21" s="113">
        <v>3.4100000000000006</v>
      </c>
      <c r="F21" s="320" t="s">
        <v>13</v>
      </c>
    </row>
    <row r="22" spans="1:60" ht="31.75" x14ac:dyDescent="0.35">
      <c r="A22" s="183">
        <f>IF(C22&lt;&gt;"",1+MAX($A$4:A21),"")</f>
        <v>17</v>
      </c>
      <c r="B22" s="37" t="s">
        <v>254</v>
      </c>
      <c r="C22" s="247">
        <v>6.26</v>
      </c>
      <c r="D22" s="112">
        <v>0.1</v>
      </c>
      <c r="E22" s="113">
        <v>6.8860000000000001</v>
      </c>
      <c r="F22" s="320" t="s">
        <v>13</v>
      </c>
    </row>
    <row r="23" spans="1:60" ht="47.6" x14ac:dyDescent="0.35">
      <c r="A23" s="183">
        <f>IF(C23&lt;&gt;"",1+MAX($A$4:A22),"")</f>
        <v>18</v>
      </c>
      <c r="B23" s="37" t="s">
        <v>365</v>
      </c>
      <c r="C23" s="247">
        <v>15.51</v>
      </c>
      <c r="D23" s="112">
        <v>0.1</v>
      </c>
      <c r="E23" s="113">
        <v>17.061</v>
      </c>
      <c r="F23" s="320" t="s">
        <v>13</v>
      </c>
    </row>
    <row r="24" spans="1:60" x14ac:dyDescent="0.35">
      <c r="A24" s="183">
        <f>IF(C24&lt;&gt;"",1+MAX($A$4:A23),"")</f>
        <v>19</v>
      </c>
      <c r="B24" s="37" t="s">
        <v>256</v>
      </c>
      <c r="C24" s="247">
        <v>2.98</v>
      </c>
      <c r="D24" s="112">
        <v>0.1</v>
      </c>
      <c r="E24" s="113">
        <v>3.278</v>
      </c>
      <c r="F24" s="320" t="s">
        <v>13</v>
      </c>
    </row>
    <row r="25" spans="1:60" x14ac:dyDescent="0.35">
      <c r="A25" s="183">
        <f>IF(C25&lt;&gt;"",1+MAX($A$4:A24),"")</f>
        <v>20</v>
      </c>
      <c r="B25" s="37" t="s">
        <v>257</v>
      </c>
      <c r="C25" s="247">
        <v>3.22</v>
      </c>
      <c r="D25" s="112">
        <v>0.1</v>
      </c>
      <c r="E25" s="113">
        <v>3.5420000000000007</v>
      </c>
      <c r="F25" s="320" t="s">
        <v>13</v>
      </c>
    </row>
    <row r="26" spans="1:60" x14ac:dyDescent="0.35">
      <c r="A26" s="183">
        <f>IF(C26&lt;&gt;"",1+MAX($A$4:A25),"")</f>
        <v>21</v>
      </c>
      <c r="B26" s="37" t="s">
        <v>258</v>
      </c>
      <c r="C26" s="247">
        <v>5.14</v>
      </c>
      <c r="D26" s="112">
        <v>0</v>
      </c>
      <c r="E26" s="113">
        <v>5.14</v>
      </c>
      <c r="F26" s="320" t="s">
        <v>13</v>
      </c>
    </row>
    <row r="27" spans="1:60" s="49" customFormat="1" x14ac:dyDescent="0.35">
      <c r="A27" s="183">
        <f>IF(C27&lt;&gt;"",1+MAX($A$4:A26),"")</f>
        <v>22</v>
      </c>
      <c r="B27" s="37" t="s">
        <v>366</v>
      </c>
      <c r="C27" s="247">
        <v>5.15</v>
      </c>
      <c r="D27" s="112">
        <v>0.1</v>
      </c>
      <c r="E27" s="113">
        <v>5.6650000000000009</v>
      </c>
      <c r="F27" s="320" t="s">
        <v>13</v>
      </c>
      <c r="G27" s="179"/>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row>
    <row r="28" spans="1:60" x14ac:dyDescent="0.35">
      <c r="A28" s="183">
        <f>IF(C28&lt;&gt;"",1+MAX($A$4:A27),"")</f>
        <v>23</v>
      </c>
      <c r="B28" s="37" t="s">
        <v>260</v>
      </c>
      <c r="C28" s="247">
        <v>23.74</v>
      </c>
      <c r="D28" s="112">
        <v>0.1</v>
      </c>
      <c r="E28" s="113">
        <v>23.74</v>
      </c>
      <c r="F28" s="320" t="s">
        <v>13</v>
      </c>
      <c r="G28" s="179"/>
    </row>
    <row r="29" spans="1:60" x14ac:dyDescent="0.35">
      <c r="A29" s="183">
        <f>IF(C29&lt;&gt;"",1+MAX($A$4:A28),"")</f>
        <v>24</v>
      </c>
      <c r="B29" s="37" t="s">
        <v>261</v>
      </c>
      <c r="C29" s="247">
        <v>24.45</v>
      </c>
      <c r="D29" s="112">
        <v>0.1</v>
      </c>
      <c r="E29" s="113">
        <v>26.895000000000003</v>
      </c>
      <c r="F29" s="320" t="s">
        <v>13</v>
      </c>
    </row>
    <row r="30" spans="1:60" x14ac:dyDescent="0.35">
      <c r="A30" s="183">
        <f>IF(C30&lt;&gt;"",1+MAX($A$4:A29),"")</f>
        <v>25</v>
      </c>
      <c r="B30" s="37" t="s">
        <v>262</v>
      </c>
      <c r="C30" s="247">
        <v>14.76</v>
      </c>
      <c r="D30" s="112">
        <v>0.1</v>
      </c>
      <c r="E30" s="113">
        <v>16.236000000000001</v>
      </c>
      <c r="F30" s="320" t="s">
        <v>13</v>
      </c>
    </row>
    <row r="31" spans="1:60" x14ac:dyDescent="0.35">
      <c r="A31" s="183">
        <f>IF(C31&lt;&gt;"",1+MAX($A$4:A30),"")</f>
        <v>26</v>
      </c>
      <c r="B31" s="37" t="s">
        <v>263</v>
      </c>
      <c r="C31" s="247">
        <v>3.73</v>
      </c>
      <c r="D31" s="112">
        <v>0.1</v>
      </c>
      <c r="E31" s="113">
        <v>4.1030000000000006</v>
      </c>
      <c r="F31" s="320" t="s">
        <v>13</v>
      </c>
    </row>
    <row r="32" spans="1:60" x14ac:dyDescent="0.35">
      <c r="A32" s="183">
        <f>IF(C32&lt;&gt;"",1+MAX($A$4:A31),"")</f>
        <v>27</v>
      </c>
      <c r="B32" s="37" t="s">
        <v>367</v>
      </c>
      <c r="C32" s="247">
        <v>4.88</v>
      </c>
      <c r="D32" s="112">
        <v>0.1</v>
      </c>
      <c r="E32" s="113">
        <v>5.3680000000000003</v>
      </c>
      <c r="F32" s="320" t="s">
        <v>13</v>
      </c>
    </row>
    <row r="33" spans="1:60" x14ac:dyDescent="0.35">
      <c r="A33" s="183">
        <f>IF(C33&lt;&gt;"",1+MAX($A$4:A32),"")</f>
        <v>28</v>
      </c>
      <c r="B33" s="37" t="s">
        <v>265</v>
      </c>
      <c r="C33" s="247">
        <v>8.92</v>
      </c>
      <c r="D33" s="112">
        <v>0.1</v>
      </c>
      <c r="E33" s="113">
        <v>9.8120000000000012</v>
      </c>
      <c r="F33" s="320" t="s">
        <v>13</v>
      </c>
    </row>
    <row r="34" spans="1:60" x14ac:dyDescent="0.35">
      <c r="A34" s="183">
        <f>IF(C34&lt;&gt;"",1+MAX($A$4:A33),"")</f>
        <v>29</v>
      </c>
      <c r="B34" s="37" t="s">
        <v>266</v>
      </c>
      <c r="C34" s="247">
        <v>1.95</v>
      </c>
      <c r="D34" s="112">
        <v>0.1</v>
      </c>
      <c r="E34" s="113">
        <v>2.145</v>
      </c>
      <c r="F34" s="320" t="s">
        <v>13</v>
      </c>
    </row>
    <row r="35" spans="1:60" x14ac:dyDescent="0.35">
      <c r="A35" s="183">
        <f>IF(C35&lt;&gt;"",1+MAX($A$4:A34),"")</f>
        <v>30</v>
      </c>
      <c r="B35" s="37" t="s">
        <v>267</v>
      </c>
      <c r="C35" s="247">
        <v>6.27</v>
      </c>
      <c r="D35" s="112">
        <v>0.1</v>
      </c>
      <c r="E35" s="113">
        <v>6.27</v>
      </c>
      <c r="F35" s="320" t="s">
        <v>13</v>
      </c>
    </row>
    <row r="36" spans="1:60" x14ac:dyDescent="0.35">
      <c r="A36" s="183">
        <f>IF(C36&lt;&gt;"",1+MAX($A$4:A35),"")</f>
        <v>31</v>
      </c>
      <c r="B36" s="37" t="s">
        <v>268</v>
      </c>
      <c r="C36" s="247">
        <v>7.09</v>
      </c>
      <c r="D36" s="112">
        <v>0.1</v>
      </c>
      <c r="E36" s="113">
        <v>7.7990000000000004</v>
      </c>
      <c r="F36" s="320" t="s">
        <v>13</v>
      </c>
    </row>
    <row r="37" spans="1:60" s="49" customFormat="1" x14ac:dyDescent="0.35">
      <c r="A37" s="183">
        <f>IF(C37&lt;&gt;"",1+MAX($A$4:A36),"")</f>
        <v>32</v>
      </c>
      <c r="B37" s="37" t="s">
        <v>269</v>
      </c>
      <c r="C37" s="247">
        <v>39.35</v>
      </c>
      <c r="D37" s="112">
        <v>0.1</v>
      </c>
      <c r="E37" s="113">
        <v>43.285000000000004</v>
      </c>
      <c r="F37" s="320" t="s">
        <v>13</v>
      </c>
      <c r="G37" s="179"/>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row>
    <row r="38" spans="1:60" x14ac:dyDescent="0.35">
      <c r="A38" s="183">
        <f>IF(C38&lt;&gt;"",1+MAX($A$4:A37),"")</f>
        <v>33</v>
      </c>
      <c r="B38" s="37" t="s">
        <v>270</v>
      </c>
      <c r="C38" s="247">
        <v>3</v>
      </c>
      <c r="D38" s="112">
        <v>0</v>
      </c>
      <c r="E38" s="113">
        <v>3</v>
      </c>
      <c r="F38" s="320" t="s">
        <v>21</v>
      </c>
    </row>
    <row r="39" spans="1:60" x14ac:dyDescent="0.35">
      <c r="A39" s="183">
        <f>IF(C39&lt;&gt;"",1+MAX($A$4:A38),"")</f>
        <v>34</v>
      </c>
      <c r="B39" s="37" t="s">
        <v>271</v>
      </c>
      <c r="C39" s="247">
        <v>1</v>
      </c>
      <c r="D39" s="112">
        <v>0</v>
      </c>
      <c r="E39" s="113">
        <v>1</v>
      </c>
      <c r="F39" s="320" t="s">
        <v>21</v>
      </c>
    </row>
    <row r="40" spans="1:60" x14ac:dyDescent="0.35">
      <c r="A40" s="183">
        <f>IF(C40&lt;&gt;"",1+MAX($A$4:A39),"")</f>
        <v>35</v>
      </c>
      <c r="B40" s="37" t="s">
        <v>272</v>
      </c>
      <c r="C40" s="247">
        <v>138</v>
      </c>
      <c r="D40" s="112">
        <v>0.1</v>
      </c>
      <c r="E40" s="113">
        <v>151.80000000000001</v>
      </c>
      <c r="F40" s="320" t="s">
        <v>13</v>
      </c>
    </row>
    <row r="41" spans="1:60" ht="31.75" x14ac:dyDescent="0.35">
      <c r="A41" s="183">
        <f>IF(C41&lt;&gt;"",1+MAX($A$4:A40),"")</f>
        <v>36</v>
      </c>
      <c r="B41" s="37" t="s">
        <v>368</v>
      </c>
      <c r="C41" s="247">
        <v>1</v>
      </c>
      <c r="D41" s="112">
        <v>0</v>
      </c>
      <c r="E41" s="113">
        <v>1</v>
      </c>
      <c r="F41" s="320" t="s">
        <v>21</v>
      </c>
    </row>
    <row r="42" spans="1:60" ht="31.75" x14ac:dyDescent="0.35">
      <c r="A42" s="183">
        <f>IF(C42&lt;&gt;"",1+MAX($A$4:A41),"")</f>
        <v>37</v>
      </c>
      <c r="B42" s="37" t="s">
        <v>369</v>
      </c>
      <c r="C42" s="247">
        <v>1</v>
      </c>
      <c r="D42" s="112">
        <v>0</v>
      </c>
      <c r="E42" s="113">
        <v>1</v>
      </c>
      <c r="F42" s="320" t="s">
        <v>21</v>
      </c>
    </row>
    <row r="43" spans="1:60" ht="31.75" x14ac:dyDescent="0.35">
      <c r="A43" s="183">
        <f>IF(C43&lt;&gt;"",1+MAX($A$4:A42),"")</f>
        <v>38</v>
      </c>
      <c r="B43" s="37" t="s">
        <v>370</v>
      </c>
      <c r="C43" s="247">
        <v>1</v>
      </c>
      <c r="D43" s="112">
        <v>0</v>
      </c>
      <c r="E43" s="113">
        <v>1</v>
      </c>
      <c r="F43" s="320" t="s">
        <v>21</v>
      </c>
    </row>
    <row r="44" spans="1:60" x14ac:dyDescent="0.35">
      <c r="A44" s="183">
        <f>IF(C44&lt;&gt;"",1+MAX($A$4:A43),"")</f>
        <v>39</v>
      </c>
      <c r="B44" s="37" t="s">
        <v>371</v>
      </c>
      <c r="C44" s="247">
        <v>1</v>
      </c>
      <c r="D44" s="112">
        <v>0</v>
      </c>
      <c r="E44" s="113">
        <v>1</v>
      </c>
      <c r="F44" s="320" t="s">
        <v>21</v>
      </c>
    </row>
    <row r="45" spans="1:60" s="49" customFormat="1" ht="31.75" x14ac:dyDescent="0.35">
      <c r="A45" s="183">
        <f>IF(C45&lt;&gt;"",1+MAX($A$4:A44),"")</f>
        <v>40</v>
      </c>
      <c r="B45" s="37" t="s">
        <v>372</v>
      </c>
      <c r="C45" s="247">
        <v>1</v>
      </c>
      <c r="D45" s="112">
        <v>0</v>
      </c>
      <c r="E45" s="113">
        <v>1</v>
      </c>
      <c r="F45" s="320" t="s">
        <v>21</v>
      </c>
      <c r="G45" s="179"/>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row>
    <row r="46" spans="1:60" x14ac:dyDescent="0.35">
      <c r="A46" s="183">
        <f>IF(C46&lt;&gt;"",1+MAX($A$4:A45),"")</f>
        <v>41</v>
      </c>
      <c r="B46" s="37" t="s">
        <v>274</v>
      </c>
      <c r="C46" s="247">
        <v>1</v>
      </c>
      <c r="D46" s="112">
        <v>0</v>
      </c>
      <c r="E46" s="113">
        <v>1</v>
      </c>
      <c r="F46" s="320" t="s">
        <v>21</v>
      </c>
      <c r="G46" s="179"/>
    </row>
    <row r="47" spans="1:60" x14ac:dyDescent="0.35">
      <c r="A47" s="183">
        <f>IF(C47&lt;&gt;"",1+MAX($A$4:A46),"")</f>
        <v>42</v>
      </c>
      <c r="B47" s="37" t="s">
        <v>275</v>
      </c>
      <c r="C47" s="247">
        <v>1</v>
      </c>
      <c r="D47" s="112">
        <v>0</v>
      </c>
      <c r="E47" s="113">
        <v>1</v>
      </c>
      <c r="F47" s="320" t="s">
        <v>21</v>
      </c>
    </row>
    <row r="48" spans="1:60" x14ac:dyDescent="0.35">
      <c r="A48" s="183">
        <f>IF(C48&lt;&gt;"",1+MAX($A$4:A47),"")</f>
        <v>43</v>
      </c>
      <c r="B48" s="37" t="s">
        <v>276</v>
      </c>
      <c r="C48" s="247">
        <v>1</v>
      </c>
      <c r="D48" s="112">
        <v>0</v>
      </c>
      <c r="E48" s="113">
        <v>1</v>
      </c>
      <c r="F48" s="320" t="s">
        <v>21</v>
      </c>
    </row>
    <row r="49" spans="1:60" x14ac:dyDescent="0.35">
      <c r="A49" s="183">
        <f>IF(C49&lt;&gt;"",1+MAX($A$4:A48),"")</f>
        <v>44</v>
      </c>
      <c r="B49" s="37" t="s">
        <v>277</v>
      </c>
      <c r="C49" s="247">
        <v>1</v>
      </c>
      <c r="D49" s="112">
        <v>0</v>
      </c>
      <c r="E49" s="113">
        <v>1</v>
      </c>
      <c r="F49" s="320" t="s">
        <v>21</v>
      </c>
    </row>
    <row r="50" spans="1:60" x14ac:dyDescent="0.35">
      <c r="A50" s="183">
        <f>IF(C50&lt;&gt;"",1+MAX($A$4:A49),"")</f>
        <v>45</v>
      </c>
      <c r="B50" s="37" t="s">
        <v>279</v>
      </c>
      <c r="C50" s="247">
        <v>1</v>
      </c>
      <c r="D50" s="112">
        <v>0</v>
      </c>
      <c r="E50" s="113">
        <v>1</v>
      </c>
      <c r="F50" s="320" t="s">
        <v>21</v>
      </c>
    </row>
    <row r="51" spans="1:60" ht="31.75" x14ac:dyDescent="0.35">
      <c r="A51" s="183">
        <f>IF(C51&lt;&gt;"",1+MAX($A$4:A50),"")</f>
        <v>46</v>
      </c>
      <c r="B51" s="37" t="s">
        <v>373</v>
      </c>
      <c r="C51" s="247">
        <v>1</v>
      </c>
      <c r="D51" s="112">
        <v>0</v>
      </c>
      <c r="E51" s="113">
        <v>1</v>
      </c>
      <c r="F51" s="320" t="s">
        <v>21</v>
      </c>
    </row>
    <row r="52" spans="1:60" ht="111" x14ac:dyDescent="0.35">
      <c r="A52" s="183">
        <f>IF(C52&lt;&gt;"",1+MAX($A$4:A51),"")</f>
        <v>47</v>
      </c>
      <c r="B52" s="85" t="s">
        <v>236</v>
      </c>
      <c r="C52" s="247">
        <v>4</v>
      </c>
      <c r="D52" s="112">
        <v>0</v>
      </c>
      <c r="E52" s="113">
        <f t="shared" ref="E52:E55" si="2">C52*(1+D52)</f>
        <v>4</v>
      </c>
      <c r="F52" s="320" t="s">
        <v>21</v>
      </c>
      <c r="G52" s="179"/>
    </row>
    <row r="53" spans="1:60" ht="79.3" x14ac:dyDescent="0.35">
      <c r="A53" s="183">
        <f>IF(C53&lt;&gt;"",1+MAX($A$4:A52),"")</f>
        <v>48</v>
      </c>
      <c r="B53" s="85" t="s">
        <v>237</v>
      </c>
      <c r="C53" s="247">
        <v>4</v>
      </c>
      <c r="D53" s="112">
        <v>0</v>
      </c>
      <c r="E53" s="113">
        <f t="shared" si="2"/>
        <v>4</v>
      </c>
      <c r="F53" s="320" t="s">
        <v>21</v>
      </c>
    </row>
    <row r="54" spans="1:60" ht="95.15" x14ac:dyDescent="0.35">
      <c r="A54" s="183">
        <f>IF(C54&lt;&gt;"",1+MAX($A$4:A53),"")</f>
        <v>49</v>
      </c>
      <c r="B54" s="85" t="s">
        <v>238</v>
      </c>
      <c r="C54" s="247">
        <v>2</v>
      </c>
      <c r="D54" s="112">
        <v>0</v>
      </c>
      <c r="E54" s="113">
        <f t="shared" si="2"/>
        <v>2</v>
      </c>
      <c r="F54" s="320" t="s">
        <v>21</v>
      </c>
    </row>
    <row r="55" spans="1:60" ht="79.3" x14ac:dyDescent="0.35">
      <c r="A55" s="183">
        <f>IF(C55&lt;&gt;"",1+MAX($A$4:A54),"")</f>
        <v>50</v>
      </c>
      <c r="B55" s="85" t="s">
        <v>141</v>
      </c>
      <c r="C55" s="247">
        <v>1</v>
      </c>
      <c r="D55" s="112">
        <v>0</v>
      </c>
      <c r="E55" s="113">
        <f t="shared" si="2"/>
        <v>1</v>
      </c>
      <c r="F55" s="320" t="s">
        <v>21</v>
      </c>
    </row>
    <row r="56" spans="1:60" ht="47.6" x14ac:dyDescent="0.35">
      <c r="A56" s="183">
        <f>IF(C56&lt;&gt;"",1+MAX($A$4:A55),"")</f>
        <v>51</v>
      </c>
      <c r="B56" s="37" t="s">
        <v>164</v>
      </c>
      <c r="C56" s="247">
        <v>424.8</v>
      </c>
      <c r="D56" s="112">
        <v>0.1</v>
      </c>
      <c r="E56" s="113">
        <v>467.28000000000003</v>
      </c>
      <c r="F56" s="320" t="s">
        <v>12</v>
      </c>
    </row>
    <row r="57" spans="1:60" s="49" customFormat="1" ht="47.6" x14ac:dyDescent="0.35">
      <c r="A57" s="183">
        <f>IF(C57&lt;&gt;"",1+MAX($A$4:A56),"")</f>
        <v>52</v>
      </c>
      <c r="B57" s="37" t="s">
        <v>287</v>
      </c>
      <c r="C57" s="247">
        <v>723.4</v>
      </c>
      <c r="D57" s="112">
        <v>0.1</v>
      </c>
      <c r="E57" s="113">
        <v>795.74</v>
      </c>
      <c r="F57" s="320" t="s">
        <v>12</v>
      </c>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row>
    <row r="58" spans="1:60" s="49" customFormat="1" ht="31.75" x14ac:dyDescent="0.35">
      <c r="A58" s="183">
        <f>IF(C58&lt;&gt;"",1+MAX($A$4:A57),"")</f>
        <v>53</v>
      </c>
      <c r="B58" s="37" t="s">
        <v>172</v>
      </c>
      <c r="C58" s="247">
        <v>371.4</v>
      </c>
      <c r="D58" s="112">
        <v>0.1</v>
      </c>
      <c r="E58" s="113">
        <v>408.54</v>
      </c>
      <c r="F58" s="320" t="s">
        <v>12</v>
      </c>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row>
    <row r="59" spans="1:60" s="49" customFormat="1" x14ac:dyDescent="0.35">
      <c r="A59" s="183">
        <f>IF(C59&lt;&gt;"",1+MAX($A$4:A58),"")</f>
        <v>54</v>
      </c>
      <c r="B59" s="37" t="s">
        <v>173</v>
      </c>
      <c r="C59" s="247">
        <v>165</v>
      </c>
      <c r="D59" s="112">
        <v>0.1</v>
      </c>
      <c r="E59" s="113">
        <v>181.50000000000003</v>
      </c>
      <c r="F59" s="320" t="s">
        <v>12</v>
      </c>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row>
    <row r="60" spans="1:60" ht="31.75" x14ac:dyDescent="0.35">
      <c r="A60" s="183">
        <f>IF(C60&lt;&gt;"",1+MAX($A$4:A59),"")</f>
        <v>55</v>
      </c>
      <c r="B60" s="37" t="s">
        <v>347</v>
      </c>
      <c r="C60" s="247">
        <v>736.3</v>
      </c>
      <c r="D60" s="112">
        <v>0.1</v>
      </c>
      <c r="E60" s="113">
        <v>809.93000000000006</v>
      </c>
      <c r="F60" s="320" t="s">
        <v>12</v>
      </c>
      <c r="G60" s="14"/>
    </row>
    <row r="61" spans="1:60" ht="47.6" x14ac:dyDescent="0.35">
      <c r="A61" s="183">
        <f>IF(C61&lt;&gt;"",1+MAX($A$4:A60),"")</f>
        <v>56</v>
      </c>
      <c r="B61" s="37" t="s">
        <v>165</v>
      </c>
      <c r="C61" s="247">
        <v>131</v>
      </c>
      <c r="D61" s="112">
        <v>0.1</v>
      </c>
      <c r="E61" s="113">
        <v>144.10000000000002</v>
      </c>
      <c r="F61" s="320" t="s">
        <v>13</v>
      </c>
    </row>
    <row r="62" spans="1:60" x14ac:dyDescent="0.35">
      <c r="A62" s="183">
        <f>IF(C62&lt;&gt;"",1+MAX($A$4:A61),"")</f>
        <v>57</v>
      </c>
      <c r="B62" s="37" t="s">
        <v>176</v>
      </c>
      <c r="C62" s="247">
        <v>78.7</v>
      </c>
      <c r="D62" s="112">
        <v>0.1</v>
      </c>
      <c r="E62" s="113">
        <v>86.570000000000007</v>
      </c>
      <c r="F62" s="320" t="s">
        <v>13</v>
      </c>
    </row>
    <row r="63" spans="1:60" x14ac:dyDescent="0.35">
      <c r="A63" s="183">
        <f>IF(C63&lt;&gt;"",1+MAX($A$4:A62),"")</f>
        <v>58</v>
      </c>
      <c r="B63" s="37" t="s">
        <v>178</v>
      </c>
      <c r="C63" s="247">
        <v>60</v>
      </c>
      <c r="D63" s="112">
        <v>0.1</v>
      </c>
      <c r="E63" s="113">
        <f t="shared" ref="E63:E66" si="3">C63*(1+D63)</f>
        <v>66</v>
      </c>
      <c r="F63" s="320" t="s">
        <v>13</v>
      </c>
    </row>
    <row r="64" spans="1:60" x14ac:dyDescent="0.35">
      <c r="A64" s="183">
        <f>IF(C64&lt;&gt;"",1+MAX($A$4:A63),"")</f>
        <v>59</v>
      </c>
      <c r="B64" s="37" t="s">
        <v>179</v>
      </c>
      <c r="C64" s="247">
        <v>85</v>
      </c>
      <c r="D64" s="112">
        <v>0.1</v>
      </c>
      <c r="E64" s="113">
        <f t="shared" si="3"/>
        <v>93.500000000000014</v>
      </c>
      <c r="F64" s="320" t="s">
        <v>13</v>
      </c>
    </row>
    <row r="65" spans="1:8" x14ac:dyDescent="0.35">
      <c r="A65" s="183">
        <f>IF(C65&lt;&gt;"",1+MAX($A$4:A64),"")</f>
        <v>60</v>
      </c>
      <c r="B65" s="37" t="s">
        <v>180</v>
      </c>
      <c r="C65" s="247">
        <v>7</v>
      </c>
      <c r="D65" s="112">
        <v>0.1</v>
      </c>
      <c r="E65" s="113">
        <f t="shared" si="3"/>
        <v>7.7000000000000011</v>
      </c>
      <c r="F65" s="320" t="s">
        <v>13</v>
      </c>
    </row>
    <row r="66" spans="1:8" x14ac:dyDescent="0.35">
      <c r="A66" s="183">
        <f>IF(C66&lt;&gt;"",1+MAX($A$4:A65),"")</f>
        <v>61</v>
      </c>
      <c r="B66" s="102" t="s">
        <v>233</v>
      </c>
      <c r="C66" s="111">
        <v>2130</v>
      </c>
      <c r="D66" s="112">
        <v>0.1</v>
      </c>
      <c r="E66" s="113">
        <f t="shared" si="3"/>
        <v>2343</v>
      </c>
      <c r="F66" s="320" t="s">
        <v>12</v>
      </c>
    </row>
    <row r="67" spans="1:8" x14ac:dyDescent="0.35">
      <c r="A67" s="183" t="str">
        <f>IF(C67&lt;&gt;"",1+MAX($A$4:A66),"")</f>
        <v/>
      </c>
      <c r="B67" s="92" t="s">
        <v>22</v>
      </c>
      <c r="C67" s="268"/>
      <c r="D67" s="269"/>
      <c r="E67" s="270">
        <f>ROUNDUP(E66/32,0)</f>
        <v>74</v>
      </c>
      <c r="F67" s="348" t="s">
        <v>23</v>
      </c>
    </row>
    <row r="68" spans="1:8" x14ac:dyDescent="0.35">
      <c r="A68" s="183" t="str">
        <f>IF(C68&lt;&gt;"",1+MAX($A$4:A67),"")</f>
        <v/>
      </c>
      <c r="B68" s="92" t="s">
        <v>24</v>
      </c>
      <c r="C68" s="274"/>
      <c r="D68" s="275"/>
      <c r="E68" s="270">
        <f>ROUNDUP(E67*24/500,0)</f>
        <v>4</v>
      </c>
      <c r="F68" s="348" t="s">
        <v>25</v>
      </c>
    </row>
    <row r="69" spans="1:8" x14ac:dyDescent="0.35">
      <c r="A69" s="183" t="str">
        <f>IF(C69&lt;&gt;"",1+MAX($A$4:A68),"")</f>
        <v/>
      </c>
      <c r="B69" s="92" t="s">
        <v>26</v>
      </c>
      <c r="C69" s="274"/>
      <c r="D69" s="275"/>
      <c r="E69" s="276">
        <f>ROUNDUP(E66/200,0)</f>
        <v>12</v>
      </c>
      <c r="F69" s="348" t="s">
        <v>27</v>
      </c>
    </row>
    <row r="70" spans="1:8" x14ac:dyDescent="0.35">
      <c r="A70" s="183" t="str">
        <f>IF(C70&lt;&gt;"",1+MAX($A$4:A69),"")</f>
        <v/>
      </c>
      <c r="B70" s="92" t="s">
        <v>28</v>
      </c>
      <c r="C70" s="277"/>
      <c r="D70" s="278"/>
      <c r="E70" s="276">
        <f>ROUNDUP(E66*5.25/1000,0)</f>
        <v>13</v>
      </c>
      <c r="F70" s="348" t="s">
        <v>29</v>
      </c>
    </row>
    <row r="71" spans="1:8" x14ac:dyDescent="0.35">
      <c r="A71" s="183">
        <f>IF(C71&lt;&gt;"",1+MAX($A$4:A70),"")</f>
        <v>62</v>
      </c>
      <c r="B71" s="102" t="s">
        <v>234</v>
      </c>
      <c r="C71" s="111">
        <v>43</v>
      </c>
      <c r="D71" s="112">
        <v>0.1</v>
      </c>
      <c r="E71" s="113">
        <f>C71*(1+D71)</f>
        <v>47.300000000000004</v>
      </c>
      <c r="F71" s="320" t="s">
        <v>12</v>
      </c>
      <c r="G71" s="180"/>
      <c r="H71" s="14"/>
    </row>
    <row r="72" spans="1:8" x14ac:dyDescent="0.35">
      <c r="A72" s="183" t="str">
        <f>IF(C72&lt;&gt;"",1+MAX($A$4:A71),"")</f>
        <v/>
      </c>
      <c r="B72" s="92" t="s">
        <v>22</v>
      </c>
      <c r="C72" s="268"/>
      <c r="D72" s="269"/>
      <c r="E72" s="270">
        <f>ROUNDUP(E71/32,0)</f>
        <v>2</v>
      </c>
      <c r="F72" s="348" t="s">
        <v>23</v>
      </c>
      <c r="G72" s="180"/>
      <c r="H72" s="14"/>
    </row>
    <row r="73" spans="1:8" x14ac:dyDescent="0.35">
      <c r="A73" s="183" t="str">
        <f>IF(C73&lt;&gt;"",1+MAX($A$4:A72),"")</f>
        <v/>
      </c>
      <c r="B73" s="92" t="s">
        <v>24</v>
      </c>
      <c r="C73" s="274"/>
      <c r="D73" s="275"/>
      <c r="E73" s="270">
        <f>ROUNDUP(E72*24/500,0)</f>
        <v>1</v>
      </c>
      <c r="F73" s="348" t="s">
        <v>25</v>
      </c>
    </row>
    <row r="74" spans="1:8" x14ac:dyDescent="0.35">
      <c r="A74" s="183" t="str">
        <f>IF(C74&lt;&gt;"",1+MAX($A$4:A73),"")</f>
        <v/>
      </c>
      <c r="B74" s="92" t="s">
        <v>26</v>
      </c>
      <c r="C74" s="274"/>
      <c r="D74" s="275"/>
      <c r="E74" s="276">
        <f>ROUNDUP(E71/200,0)</f>
        <v>1</v>
      </c>
      <c r="F74" s="348" t="s">
        <v>27</v>
      </c>
    </row>
    <row r="75" spans="1:8" x14ac:dyDescent="0.35">
      <c r="A75" s="183" t="str">
        <f>IF(C75&lt;&gt;"",1+MAX($A$4:A74),"")</f>
        <v/>
      </c>
      <c r="B75" s="92" t="s">
        <v>28</v>
      </c>
      <c r="C75" s="277"/>
      <c r="D75" s="278"/>
      <c r="E75" s="276">
        <f>ROUNDUP(E71*5.25/1000,0)</f>
        <v>1</v>
      </c>
      <c r="F75" s="348" t="s">
        <v>29</v>
      </c>
      <c r="H75" s="181"/>
    </row>
    <row r="76" spans="1:8" x14ac:dyDescent="0.35">
      <c r="A76" s="183">
        <f>IF(C76&lt;&gt;"",1+MAX($A$4:A75),"")</f>
        <v>63</v>
      </c>
      <c r="B76" s="102" t="s">
        <v>349</v>
      </c>
      <c r="C76" s="111">
        <v>216</v>
      </c>
      <c r="D76" s="112">
        <v>0.1</v>
      </c>
      <c r="E76" s="113">
        <f>C76*(1+D76)</f>
        <v>237.60000000000002</v>
      </c>
      <c r="F76" s="320" t="s">
        <v>12</v>
      </c>
      <c r="G76" s="180"/>
      <c r="H76" s="14"/>
    </row>
    <row r="77" spans="1:8" x14ac:dyDescent="0.35">
      <c r="A77" s="183" t="str">
        <f>IF(C77&lt;&gt;"",1+MAX($A$4:A76),"")</f>
        <v/>
      </c>
      <c r="B77" s="92" t="s">
        <v>22</v>
      </c>
      <c r="C77" s="268"/>
      <c r="D77" s="269"/>
      <c r="E77" s="270">
        <f>ROUNDUP(E76/32,0)</f>
        <v>8</v>
      </c>
      <c r="F77" s="348" t="s">
        <v>23</v>
      </c>
      <c r="G77" s="180"/>
      <c r="H77" s="14"/>
    </row>
    <row r="78" spans="1:8" x14ac:dyDescent="0.35">
      <c r="A78" s="183" t="str">
        <f>IF(C78&lt;&gt;"",1+MAX($A$4:A77),"")</f>
        <v/>
      </c>
      <c r="B78" s="92" t="s">
        <v>24</v>
      </c>
      <c r="C78" s="274"/>
      <c r="D78" s="275"/>
      <c r="E78" s="270">
        <f>ROUNDUP(E77*24/500,0)</f>
        <v>1</v>
      </c>
      <c r="F78" s="348" t="s">
        <v>25</v>
      </c>
    </row>
    <row r="79" spans="1:8" x14ac:dyDescent="0.35">
      <c r="A79" s="183" t="str">
        <f>IF(C79&lt;&gt;"",1+MAX($A$4:A78),"")</f>
        <v/>
      </c>
      <c r="B79" s="92" t="s">
        <v>26</v>
      </c>
      <c r="C79" s="274"/>
      <c r="D79" s="275"/>
      <c r="E79" s="276">
        <f>ROUNDUP(E76/200,0)</f>
        <v>2</v>
      </c>
      <c r="F79" s="348" t="s">
        <v>27</v>
      </c>
    </row>
    <row r="80" spans="1:8" x14ac:dyDescent="0.35">
      <c r="A80" s="183" t="str">
        <f>IF(C80&lt;&gt;"",1+MAX($A$4:A79),"")</f>
        <v/>
      </c>
      <c r="B80" s="92" t="s">
        <v>28</v>
      </c>
      <c r="C80" s="277"/>
      <c r="D80" s="278"/>
      <c r="E80" s="276">
        <f>ROUNDUP(E76*5.25/1000,0)</f>
        <v>2</v>
      </c>
      <c r="F80" s="348" t="s">
        <v>29</v>
      </c>
      <c r="H80" s="181"/>
    </row>
    <row r="81" spans="1:8" x14ac:dyDescent="0.35">
      <c r="A81" s="183">
        <f>IF(C81&lt;&gt;"",1+MAX($A$4:A80),"")</f>
        <v>64</v>
      </c>
      <c r="B81" s="37" t="s">
        <v>59</v>
      </c>
      <c r="C81" s="111">
        <v>531</v>
      </c>
      <c r="D81" s="112">
        <v>0.1</v>
      </c>
      <c r="E81" s="113">
        <f t="shared" ref="E81:E95" si="4">C81*(1+D81)</f>
        <v>584.1</v>
      </c>
      <c r="F81" s="320" t="s">
        <v>13</v>
      </c>
      <c r="H81" s="181"/>
    </row>
    <row r="82" spans="1:8" x14ac:dyDescent="0.35">
      <c r="A82" s="183">
        <f>IF(C82&lt;&gt;"",1+MAX($A$4:A81),"")</f>
        <v>65</v>
      </c>
      <c r="B82" s="78" t="s">
        <v>191</v>
      </c>
      <c r="C82" s="111">
        <v>489</v>
      </c>
      <c r="D82" s="112">
        <v>0.1</v>
      </c>
      <c r="E82" s="113">
        <f t="shared" si="4"/>
        <v>537.90000000000009</v>
      </c>
      <c r="F82" s="320" t="s">
        <v>12</v>
      </c>
      <c r="H82" s="181"/>
    </row>
    <row r="83" spans="1:8" x14ac:dyDescent="0.35">
      <c r="A83" s="183">
        <f>IF(C83&lt;&gt;"",1+MAX($A$4:A82),"")</f>
        <v>66</v>
      </c>
      <c r="B83" s="78" t="s">
        <v>190</v>
      </c>
      <c r="C83" s="111">
        <v>115</v>
      </c>
      <c r="D83" s="112">
        <v>0.1</v>
      </c>
      <c r="E83" s="113">
        <f t="shared" si="4"/>
        <v>126.50000000000001</v>
      </c>
      <c r="F83" s="320" t="s">
        <v>13</v>
      </c>
    </row>
    <row r="84" spans="1:8" x14ac:dyDescent="0.35">
      <c r="A84" s="183">
        <f>IF(C84&lt;&gt;"",1+MAX($A$4:A83),"")</f>
        <v>67</v>
      </c>
      <c r="B84" s="78" t="s">
        <v>202</v>
      </c>
      <c r="C84" s="111">
        <v>683</v>
      </c>
      <c r="D84" s="112">
        <v>0.1</v>
      </c>
      <c r="E84" s="113">
        <f t="shared" si="4"/>
        <v>751.30000000000007</v>
      </c>
      <c r="F84" s="320" t="s">
        <v>12</v>
      </c>
    </row>
    <row r="85" spans="1:8" x14ac:dyDescent="0.35">
      <c r="A85" s="183">
        <f>IF(C85&lt;&gt;"",1+MAX($A$4:A84),"")</f>
        <v>68</v>
      </c>
      <c r="B85" s="78" t="s">
        <v>201</v>
      </c>
      <c r="C85" s="63">
        <v>137</v>
      </c>
      <c r="D85" s="112">
        <v>0.1</v>
      </c>
      <c r="E85" s="113">
        <f t="shared" si="4"/>
        <v>150.70000000000002</v>
      </c>
      <c r="F85" s="320" t="s">
        <v>13</v>
      </c>
    </row>
    <row r="86" spans="1:8" x14ac:dyDescent="0.35">
      <c r="A86" s="183">
        <f>IF(C86&lt;&gt;"",1+MAX($A$4:A85),"")</f>
        <v>69</v>
      </c>
      <c r="B86" s="78" t="s">
        <v>187</v>
      </c>
      <c r="C86" s="111">
        <v>105</v>
      </c>
      <c r="D86" s="112">
        <v>0.1</v>
      </c>
      <c r="E86" s="113">
        <f t="shared" si="4"/>
        <v>115.50000000000001</v>
      </c>
      <c r="F86" s="320" t="s">
        <v>12</v>
      </c>
    </row>
    <row r="87" spans="1:8" x14ac:dyDescent="0.35">
      <c r="A87" s="183">
        <f>IF(C87&lt;&gt;"",1+MAX($A$4:A86),"")</f>
        <v>70</v>
      </c>
      <c r="B87" s="78" t="s">
        <v>197</v>
      </c>
      <c r="C87" s="111">
        <v>21</v>
      </c>
      <c r="D87" s="112">
        <v>0.1</v>
      </c>
      <c r="E87" s="113">
        <f t="shared" si="4"/>
        <v>23.1</v>
      </c>
      <c r="F87" s="320" t="s">
        <v>13</v>
      </c>
    </row>
    <row r="88" spans="1:8" x14ac:dyDescent="0.35">
      <c r="A88" s="183">
        <f>IF(C88&lt;&gt;"",1+MAX($A$4:A87),"")</f>
        <v>71</v>
      </c>
      <c r="B88" s="78" t="s">
        <v>195</v>
      </c>
      <c r="C88" s="111">
        <v>73</v>
      </c>
      <c r="D88" s="112">
        <v>0.1</v>
      </c>
      <c r="E88" s="113">
        <f t="shared" si="4"/>
        <v>80.300000000000011</v>
      </c>
      <c r="F88" s="320" t="s">
        <v>12</v>
      </c>
    </row>
    <row r="89" spans="1:8" x14ac:dyDescent="0.35">
      <c r="A89" s="183">
        <f>IF(C89&lt;&gt;"",1+MAX($A$4:A88),"")</f>
        <v>72</v>
      </c>
      <c r="B89" s="35" t="s">
        <v>308</v>
      </c>
      <c r="C89" s="63">
        <v>1134</v>
      </c>
      <c r="D89" s="345">
        <v>0.1</v>
      </c>
      <c r="E89" s="344">
        <f t="shared" si="4"/>
        <v>1247.4000000000001</v>
      </c>
      <c r="F89" s="177" t="s">
        <v>12</v>
      </c>
    </row>
    <row r="90" spans="1:8" x14ac:dyDescent="0.35">
      <c r="A90" s="183">
        <f>IF(C90&lt;&gt;"",1+MAX($A$4:A89),"")</f>
        <v>73</v>
      </c>
      <c r="B90" s="37" t="s">
        <v>311</v>
      </c>
      <c r="C90" s="247">
        <v>143</v>
      </c>
      <c r="D90" s="112">
        <v>0.1</v>
      </c>
      <c r="E90" s="113">
        <f t="shared" si="4"/>
        <v>157.30000000000001</v>
      </c>
      <c r="F90" s="320" t="s">
        <v>12</v>
      </c>
    </row>
    <row r="91" spans="1:8" ht="47.6" x14ac:dyDescent="0.35">
      <c r="A91" s="183">
        <f>IF(C91&lt;&gt;"",1+MAX($A$4:A90),"")</f>
        <v>74</v>
      </c>
      <c r="B91" s="37" t="s">
        <v>174</v>
      </c>
      <c r="C91" s="247">
        <v>97.8</v>
      </c>
      <c r="D91" s="112">
        <v>0.1</v>
      </c>
      <c r="E91" s="113">
        <f t="shared" si="4"/>
        <v>107.58000000000001</v>
      </c>
      <c r="F91" s="320" t="s">
        <v>12</v>
      </c>
    </row>
    <row r="92" spans="1:8" x14ac:dyDescent="0.35">
      <c r="A92" s="183">
        <f>IF(C92&lt;&gt;"",1+MAX($A$4:A91),"")</f>
        <v>75</v>
      </c>
      <c r="B92" s="37" t="s">
        <v>181</v>
      </c>
      <c r="C92" s="247">
        <v>35</v>
      </c>
      <c r="D92" s="112">
        <v>0.1</v>
      </c>
      <c r="E92" s="113">
        <f t="shared" si="4"/>
        <v>38.5</v>
      </c>
      <c r="F92" s="320" t="s">
        <v>13</v>
      </c>
    </row>
    <row r="93" spans="1:8" ht="79.3" x14ac:dyDescent="0.35">
      <c r="A93" s="183">
        <f>IF(C93&lt;&gt;"",1+MAX($A$4:A92),"")</f>
        <v>76</v>
      </c>
      <c r="B93" s="37" t="s">
        <v>241</v>
      </c>
      <c r="C93" s="247">
        <v>135.1</v>
      </c>
      <c r="D93" s="112">
        <v>0.1</v>
      </c>
      <c r="E93" s="113">
        <f t="shared" si="4"/>
        <v>148.61000000000001</v>
      </c>
      <c r="F93" s="320" t="s">
        <v>12</v>
      </c>
    </row>
    <row r="94" spans="1:8" ht="79.3" x14ac:dyDescent="0.35">
      <c r="A94" s="183">
        <f>IF(C94&lt;&gt;"",1+MAX($A$4:A93),"")</f>
        <v>77</v>
      </c>
      <c r="B94" s="37" t="s">
        <v>242</v>
      </c>
      <c r="C94" s="247">
        <v>264.2</v>
      </c>
      <c r="D94" s="112">
        <v>0.1</v>
      </c>
      <c r="E94" s="113">
        <f t="shared" si="4"/>
        <v>290.62</v>
      </c>
      <c r="F94" s="320" t="s">
        <v>12</v>
      </c>
    </row>
    <row r="95" spans="1:8" ht="79.3" x14ac:dyDescent="0.35">
      <c r="A95" s="183">
        <f>IF(C95&lt;&gt;"",1+MAX($A$4:A94),"")</f>
        <v>78</v>
      </c>
      <c r="B95" s="37" t="s">
        <v>243</v>
      </c>
      <c r="C95" s="247">
        <v>223.7</v>
      </c>
      <c r="D95" s="112">
        <v>0.1</v>
      </c>
      <c r="E95" s="113">
        <f t="shared" si="4"/>
        <v>246.07</v>
      </c>
      <c r="F95" s="320" t="s">
        <v>12</v>
      </c>
    </row>
    <row r="96" spans="1:8" ht="31.75" x14ac:dyDescent="0.35">
      <c r="A96" s="183">
        <f>IF(C96&lt;&gt;"",1+MAX($A$4:A95),"")</f>
        <v>79</v>
      </c>
      <c r="B96" s="37" t="s">
        <v>182</v>
      </c>
      <c r="C96" s="247">
        <v>396.3</v>
      </c>
      <c r="D96" s="112">
        <v>0.1</v>
      </c>
      <c r="E96" s="113">
        <f t="shared" ref="E96:E125" si="5">C96*(1+D96)</f>
        <v>435.93000000000006</v>
      </c>
      <c r="F96" s="320" t="s">
        <v>12</v>
      </c>
    </row>
    <row r="97" spans="1:6" x14ac:dyDescent="0.35">
      <c r="A97" s="183">
        <f>IF(C97&lt;&gt;"",1+MAX($A$4:A96),"")</f>
        <v>80</v>
      </c>
      <c r="B97" s="37" t="s">
        <v>169</v>
      </c>
      <c r="C97" s="247">
        <v>28.1</v>
      </c>
      <c r="D97" s="112">
        <v>0.1</v>
      </c>
      <c r="E97" s="113">
        <f t="shared" si="5"/>
        <v>30.910000000000004</v>
      </c>
      <c r="F97" s="320" t="s">
        <v>12</v>
      </c>
    </row>
    <row r="98" spans="1:6" x14ac:dyDescent="0.35">
      <c r="A98" s="183">
        <f>IF(C98&lt;&gt;"",1+MAX($A$4:A97),"")</f>
        <v>81</v>
      </c>
      <c r="B98" s="37" t="s">
        <v>170</v>
      </c>
      <c r="C98" s="247">
        <v>15.2</v>
      </c>
      <c r="D98" s="112">
        <v>0.1</v>
      </c>
      <c r="E98" s="113">
        <f t="shared" si="5"/>
        <v>16.72</v>
      </c>
      <c r="F98" s="320" t="s">
        <v>13</v>
      </c>
    </row>
    <row r="99" spans="1:6" x14ac:dyDescent="0.35">
      <c r="A99" s="183">
        <f>IF(C99&lt;&gt;"",1+MAX($A$4:A98),"")</f>
        <v>82</v>
      </c>
      <c r="B99" s="37" t="s">
        <v>168</v>
      </c>
      <c r="C99" s="247">
        <v>3743</v>
      </c>
      <c r="D99" s="112">
        <v>0.1</v>
      </c>
      <c r="E99" s="113">
        <f t="shared" si="5"/>
        <v>4117.3</v>
      </c>
      <c r="F99" s="320" t="s">
        <v>12</v>
      </c>
    </row>
    <row r="100" spans="1:6" x14ac:dyDescent="0.35">
      <c r="A100" s="183">
        <f>IF(C100&lt;&gt;"",1+MAX($A$4:A99),"")</f>
        <v>83</v>
      </c>
      <c r="B100" s="37" t="s">
        <v>167</v>
      </c>
      <c r="C100" s="247">
        <v>1708</v>
      </c>
      <c r="D100" s="112">
        <v>0.1</v>
      </c>
      <c r="E100" s="113">
        <f t="shared" si="5"/>
        <v>1878.8000000000002</v>
      </c>
      <c r="F100" s="320" t="s">
        <v>12</v>
      </c>
    </row>
    <row r="101" spans="1:6" x14ac:dyDescent="0.35">
      <c r="A101" s="183">
        <f>IF(C101&lt;&gt;"",1+MAX($A$4:A100),"")</f>
        <v>84</v>
      </c>
      <c r="B101" s="37" t="s">
        <v>348</v>
      </c>
      <c r="C101" s="247">
        <v>6</v>
      </c>
      <c r="D101" s="112">
        <v>0</v>
      </c>
      <c r="E101" s="113">
        <f t="shared" si="5"/>
        <v>6</v>
      </c>
      <c r="F101" s="320" t="s">
        <v>21</v>
      </c>
    </row>
    <row r="102" spans="1:6" ht="79.3" x14ac:dyDescent="0.35">
      <c r="A102" s="183">
        <f>IF(C102&lt;&gt;"",1+MAX($A$4:A101),"")</f>
        <v>85</v>
      </c>
      <c r="B102" s="37" t="s">
        <v>129</v>
      </c>
      <c r="C102" s="247">
        <v>30</v>
      </c>
      <c r="D102" s="112">
        <v>0.1</v>
      </c>
      <c r="E102" s="113">
        <f t="shared" si="5"/>
        <v>33</v>
      </c>
      <c r="F102" s="320" t="s">
        <v>12</v>
      </c>
    </row>
    <row r="103" spans="1:6" x14ac:dyDescent="0.35">
      <c r="A103" s="183">
        <f>IF(C103&lt;&gt;"",1+MAX($A$4:A102),"")</f>
        <v>86</v>
      </c>
      <c r="B103" s="37" t="s">
        <v>142</v>
      </c>
      <c r="C103" s="247">
        <v>2</v>
      </c>
      <c r="D103" s="112">
        <v>0</v>
      </c>
      <c r="E103" s="113">
        <f t="shared" si="5"/>
        <v>2</v>
      </c>
      <c r="F103" s="320" t="s">
        <v>21</v>
      </c>
    </row>
    <row r="104" spans="1:6" x14ac:dyDescent="0.35">
      <c r="A104" s="183">
        <f>IF(C104&lt;&gt;"",1+MAX($A$4:A103),"")</f>
        <v>87</v>
      </c>
      <c r="B104" s="37" t="s">
        <v>144</v>
      </c>
      <c r="C104" s="247">
        <v>1</v>
      </c>
      <c r="D104" s="112">
        <v>0</v>
      </c>
      <c r="E104" s="113">
        <f t="shared" si="5"/>
        <v>1</v>
      </c>
      <c r="F104" s="320" t="s">
        <v>21</v>
      </c>
    </row>
    <row r="105" spans="1:6" x14ac:dyDescent="0.35">
      <c r="A105" s="183">
        <f>IF(C105&lt;&gt;"",1+MAX($A$4:A104),"")</f>
        <v>88</v>
      </c>
      <c r="B105" s="37" t="s">
        <v>145</v>
      </c>
      <c r="C105" s="247">
        <v>2</v>
      </c>
      <c r="D105" s="112">
        <v>0</v>
      </c>
      <c r="E105" s="113">
        <f t="shared" si="5"/>
        <v>2</v>
      </c>
      <c r="F105" s="320" t="s">
        <v>21</v>
      </c>
    </row>
    <row r="106" spans="1:6" x14ac:dyDescent="0.35">
      <c r="A106" s="183">
        <f>IF(C106&lt;&gt;"",1+MAX($A$4:A105),"")</f>
        <v>89</v>
      </c>
      <c r="B106" s="37" t="s">
        <v>288</v>
      </c>
      <c r="C106" s="247">
        <v>1</v>
      </c>
      <c r="D106" s="112">
        <v>0</v>
      </c>
      <c r="E106" s="113">
        <f t="shared" si="5"/>
        <v>1</v>
      </c>
      <c r="F106" s="320" t="s">
        <v>21</v>
      </c>
    </row>
    <row r="107" spans="1:6" ht="79.3" x14ac:dyDescent="0.35">
      <c r="A107" s="183">
        <f>IF(C107&lt;&gt;"",1+MAX($A$4:A106),"")</f>
        <v>90</v>
      </c>
      <c r="B107" s="37" t="s">
        <v>126</v>
      </c>
      <c r="C107" s="247">
        <v>1</v>
      </c>
      <c r="D107" s="112">
        <v>0</v>
      </c>
      <c r="E107" s="113">
        <f t="shared" si="5"/>
        <v>1</v>
      </c>
      <c r="F107" s="320" t="s">
        <v>21</v>
      </c>
    </row>
    <row r="108" spans="1:6" ht="79.3" x14ac:dyDescent="0.35">
      <c r="A108" s="183">
        <f>IF(C108&lt;&gt;"",1+MAX($A$4:A107),"")</f>
        <v>91</v>
      </c>
      <c r="B108" s="37" t="s">
        <v>127</v>
      </c>
      <c r="C108" s="247">
        <v>1</v>
      </c>
      <c r="D108" s="112">
        <v>0</v>
      </c>
      <c r="E108" s="113">
        <f t="shared" si="5"/>
        <v>1</v>
      </c>
      <c r="F108" s="320" t="s">
        <v>21</v>
      </c>
    </row>
    <row r="109" spans="1:6" ht="79.3" x14ac:dyDescent="0.35">
      <c r="A109" s="183">
        <f>IF(C109&lt;&gt;"",1+MAX($A$4:A108),"")</f>
        <v>92</v>
      </c>
      <c r="B109" s="37" t="s">
        <v>128</v>
      </c>
      <c r="C109" s="247">
        <v>1</v>
      </c>
      <c r="D109" s="112">
        <v>0</v>
      </c>
      <c r="E109" s="113">
        <f t="shared" si="5"/>
        <v>1</v>
      </c>
      <c r="F109" s="320" t="s">
        <v>21</v>
      </c>
    </row>
    <row r="110" spans="1:6" ht="47.6" x14ac:dyDescent="0.35">
      <c r="A110" s="183">
        <f>IF(C110&lt;&gt;"",1+MAX($A$4:A109),"")</f>
        <v>93</v>
      </c>
      <c r="B110" s="37" t="s">
        <v>374</v>
      </c>
      <c r="C110" s="247">
        <v>11</v>
      </c>
      <c r="D110" s="112">
        <v>0.1</v>
      </c>
      <c r="E110" s="113">
        <f t="shared" si="5"/>
        <v>12.100000000000001</v>
      </c>
      <c r="F110" s="320" t="s">
        <v>12</v>
      </c>
    </row>
    <row r="111" spans="1:6" x14ac:dyDescent="0.35">
      <c r="A111" s="183">
        <f>IF(C111&lt;&gt;"",1+MAX($A$4:A110),"")</f>
        <v>94</v>
      </c>
      <c r="B111" s="37" t="s">
        <v>153</v>
      </c>
      <c r="C111" s="247">
        <f>12*2</f>
        <v>24</v>
      </c>
      <c r="D111" s="112">
        <v>0.1</v>
      </c>
      <c r="E111" s="113">
        <f t="shared" si="5"/>
        <v>26.400000000000002</v>
      </c>
      <c r="F111" s="320" t="s">
        <v>13</v>
      </c>
    </row>
    <row r="112" spans="1:6" ht="79.3" x14ac:dyDescent="0.35">
      <c r="A112" s="183">
        <f>IF(C112&lt;&gt;"",1+MAX($A$4:A111),"")</f>
        <v>95</v>
      </c>
      <c r="B112" s="37" t="s">
        <v>121</v>
      </c>
      <c r="C112" s="247">
        <v>1</v>
      </c>
      <c r="D112" s="112">
        <v>0</v>
      </c>
      <c r="E112" s="113">
        <f t="shared" si="5"/>
        <v>1</v>
      </c>
      <c r="F112" s="320" t="s">
        <v>21</v>
      </c>
    </row>
    <row r="113" spans="1:6" ht="79.3" x14ac:dyDescent="0.35">
      <c r="A113" s="183">
        <f>IF(C113&lt;&gt;"",1+MAX($A$4:A112),"")</f>
        <v>96</v>
      </c>
      <c r="B113" s="37" t="s">
        <v>245</v>
      </c>
      <c r="C113" s="247">
        <v>1</v>
      </c>
      <c r="D113" s="112">
        <v>0</v>
      </c>
      <c r="E113" s="113">
        <f t="shared" si="5"/>
        <v>1</v>
      </c>
      <c r="F113" s="320" t="s">
        <v>21</v>
      </c>
    </row>
    <row r="114" spans="1:6" ht="79.3" x14ac:dyDescent="0.35">
      <c r="A114" s="183">
        <f>IF(C114&lt;&gt;"",1+MAX($A$4:A113),"")</f>
        <v>97</v>
      </c>
      <c r="B114" s="37" t="s">
        <v>123</v>
      </c>
      <c r="C114" s="247">
        <v>1</v>
      </c>
      <c r="D114" s="112">
        <v>0</v>
      </c>
      <c r="E114" s="113">
        <f t="shared" si="5"/>
        <v>1</v>
      </c>
      <c r="F114" s="320" t="s">
        <v>21</v>
      </c>
    </row>
    <row r="115" spans="1:6" ht="79.3" x14ac:dyDescent="0.35">
      <c r="A115" s="183">
        <f>IF(C115&lt;&gt;"",1+MAX($A$4:A114),"")</f>
        <v>98</v>
      </c>
      <c r="B115" s="37" t="s">
        <v>124</v>
      </c>
      <c r="C115" s="247">
        <v>1</v>
      </c>
      <c r="D115" s="112">
        <v>0</v>
      </c>
      <c r="E115" s="113">
        <f t="shared" si="5"/>
        <v>1</v>
      </c>
      <c r="F115" s="320" t="s">
        <v>21</v>
      </c>
    </row>
    <row r="116" spans="1:6" ht="63.45" x14ac:dyDescent="0.35">
      <c r="A116" s="183">
        <f>IF(C116&lt;&gt;"",1+MAX($A$4:A115),"")</f>
        <v>99</v>
      </c>
      <c r="B116" s="37" t="s">
        <v>131</v>
      </c>
      <c r="C116" s="247">
        <v>14</v>
      </c>
      <c r="D116" s="112">
        <v>0</v>
      </c>
      <c r="E116" s="113">
        <f t="shared" si="5"/>
        <v>14</v>
      </c>
      <c r="F116" s="320" t="s">
        <v>21</v>
      </c>
    </row>
    <row r="117" spans="1:6" ht="79.3" x14ac:dyDescent="0.35">
      <c r="A117" s="183">
        <f>IF(C117&lt;&gt;"",1+MAX($A$4:A116),"")</f>
        <v>100</v>
      </c>
      <c r="B117" s="37" t="s">
        <v>246</v>
      </c>
      <c r="C117" s="247">
        <v>7</v>
      </c>
      <c r="D117" s="112">
        <v>0</v>
      </c>
      <c r="E117" s="113">
        <f t="shared" si="5"/>
        <v>7</v>
      </c>
      <c r="F117" s="320" t="s">
        <v>21</v>
      </c>
    </row>
    <row r="118" spans="1:6" ht="79.3" x14ac:dyDescent="0.35">
      <c r="A118" s="183">
        <f>IF(C118&lt;&gt;"",1+MAX($A$4:A117),"")</f>
        <v>101</v>
      </c>
      <c r="B118" s="37" t="s">
        <v>132</v>
      </c>
      <c r="C118" s="247">
        <v>1</v>
      </c>
      <c r="D118" s="112">
        <v>0</v>
      </c>
      <c r="E118" s="113">
        <f t="shared" si="5"/>
        <v>1</v>
      </c>
      <c r="F118" s="320" t="s">
        <v>21</v>
      </c>
    </row>
    <row r="119" spans="1:6" ht="79.3" x14ac:dyDescent="0.35">
      <c r="A119" s="183">
        <f>IF(C119&lt;&gt;"",1+MAX($A$4:A118),"")</f>
        <v>102</v>
      </c>
      <c r="B119" s="37" t="s">
        <v>133</v>
      </c>
      <c r="C119" s="247">
        <v>2</v>
      </c>
      <c r="D119" s="112">
        <v>0</v>
      </c>
      <c r="E119" s="113">
        <f t="shared" si="5"/>
        <v>2</v>
      </c>
      <c r="F119" s="320" t="s">
        <v>21</v>
      </c>
    </row>
    <row r="120" spans="1:6" ht="79.3" x14ac:dyDescent="0.35">
      <c r="A120" s="183">
        <f>IF(C120&lt;&gt;"",1+MAX($A$4:A119),"")</f>
        <v>103</v>
      </c>
      <c r="B120" s="37" t="s">
        <v>134</v>
      </c>
      <c r="C120" s="247">
        <v>1</v>
      </c>
      <c r="D120" s="112">
        <v>0</v>
      </c>
      <c r="E120" s="113">
        <f t="shared" si="5"/>
        <v>1</v>
      </c>
      <c r="F120" s="320" t="s">
        <v>21</v>
      </c>
    </row>
    <row r="121" spans="1:6" ht="63.45" x14ac:dyDescent="0.35">
      <c r="A121" s="183">
        <f>IF(C121&lt;&gt;"",1+MAX($A$4:A120),"")</f>
        <v>104</v>
      </c>
      <c r="B121" s="37" t="s">
        <v>135</v>
      </c>
      <c r="C121" s="247">
        <v>5</v>
      </c>
      <c r="D121" s="112">
        <v>0</v>
      </c>
      <c r="E121" s="113">
        <f t="shared" si="5"/>
        <v>5</v>
      </c>
      <c r="F121" s="320" t="s">
        <v>21</v>
      </c>
    </row>
    <row r="122" spans="1:6" ht="79.3" x14ac:dyDescent="0.35">
      <c r="A122" s="183">
        <f>IF(C122&lt;&gt;"",1+MAX($A$4:A121),"")</f>
        <v>105</v>
      </c>
      <c r="B122" s="37" t="s">
        <v>137</v>
      </c>
      <c r="C122" s="247">
        <v>96</v>
      </c>
      <c r="D122" s="112">
        <v>0.1</v>
      </c>
      <c r="E122" s="113">
        <f t="shared" si="5"/>
        <v>105.60000000000001</v>
      </c>
      <c r="F122" s="320" t="s">
        <v>12</v>
      </c>
    </row>
    <row r="123" spans="1:6" x14ac:dyDescent="0.35">
      <c r="A123" s="183">
        <f>IF(C123&lt;&gt;"",1+MAX($A$4:A122),"")</f>
        <v>106</v>
      </c>
      <c r="B123" s="37" t="s">
        <v>150</v>
      </c>
      <c r="C123" s="247">
        <v>20</v>
      </c>
      <c r="D123" s="112">
        <v>0.1</v>
      </c>
      <c r="E123" s="113">
        <f t="shared" si="5"/>
        <v>22</v>
      </c>
      <c r="F123" s="320" t="s">
        <v>12</v>
      </c>
    </row>
    <row r="124" spans="1:6" ht="31.75" x14ac:dyDescent="0.35">
      <c r="A124" s="183">
        <f>IF(C124&lt;&gt;"",1+MAX($A$4:A123),"")</f>
        <v>107</v>
      </c>
      <c r="B124" s="37" t="s">
        <v>152</v>
      </c>
      <c r="C124" s="247">
        <v>42</v>
      </c>
      <c r="D124" s="112">
        <v>0.1</v>
      </c>
      <c r="E124" s="113">
        <f t="shared" si="5"/>
        <v>46.2</v>
      </c>
      <c r="F124" s="320" t="s">
        <v>12</v>
      </c>
    </row>
    <row r="125" spans="1:6" ht="31.75" x14ac:dyDescent="0.35">
      <c r="A125" s="183">
        <f>IF(C125&lt;&gt;"",1+MAX($A$4:A124),"")</f>
        <v>108</v>
      </c>
      <c r="B125" s="37" t="s">
        <v>154</v>
      </c>
      <c r="C125" s="247">
        <v>70</v>
      </c>
      <c r="D125" s="112">
        <v>0.1</v>
      </c>
      <c r="E125" s="113">
        <f t="shared" si="5"/>
        <v>77</v>
      </c>
      <c r="F125" s="320" t="s">
        <v>12</v>
      </c>
    </row>
    <row r="126" spans="1:6" x14ac:dyDescent="0.35">
      <c r="A126" s="183" t="str">
        <f>IF(C126&lt;&gt;"",1+MAX($A$4:A125),"")</f>
        <v/>
      </c>
      <c r="B126" s="78"/>
      <c r="C126" s="63"/>
      <c r="D126" s="34"/>
      <c r="E126" s="13"/>
      <c r="F126" s="177"/>
    </row>
    <row r="127" spans="1:6" ht="16.3" thickBot="1" x14ac:dyDescent="0.4">
      <c r="A127" s="321"/>
      <c r="B127" s="322"/>
      <c r="C127" s="323"/>
      <c r="D127" s="323"/>
      <c r="E127" s="323"/>
      <c r="F127" s="324"/>
    </row>
  </sheetData>
  <pageMargins left="0.25" right="0.25" top="0.75" bottom="0.75" header="0.3" footer="0.3"/>
  <pageSetup fitToHeight="0" orientation="landscape" r:id="rId1"/>
  <headerFooter>
    <oddFooter>&amp;C&amp;P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19766097-E43F-4A69-BB20-FFC090E9AC4D}">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PRICING SUMMARY</vt:lpstr>
      <vt:lpstr>DETAILED ESTIMATE</vt:lpstr>
      <vt:lpstr>MATERIAL SUMMARY</vt:lpstr>
      <vt:lpstr>'DETAILED ESTIMATE'!Print_Area</vt:lpstr>
      <vt:lpstr>'MATERIAL SUMMARY'!Print_Area</vt:lpstr>
      <vt:lpstr>'PRICING SUMMARY'!Print_Area</vt:lpstr>
      <vt:lpstr>'DETAILED ESTIMATE'!Print_Titles</vt:lpstr>
      <vt:lpstr>'MATERIAL 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dc:creator>
  <cp:lastModifiedBy>Mehran Ali</cp:lastModifiedBy>
  <cp:lastPrinted>2023-07-06T20:38:13Z</cp:lastPrinted>
  <dcterms:created xsi:type="dcterms:W3CDTF">2020-03-21T19:02:02Z</dcterms:created>
  <dcterms:modified xsi:type="dcterms:W3CDTF">2025-10-30T19:54:55Z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{19766097-E43F-4A69-BB20-FFC090E9AC4D}</vt:lpwstr>
  </property>
  <property fmtid="{D5CDD505-2E9C-101B-9397-08002B2CF9AE}" pid="5" name="PS9Connected">
    <vt:bool>true</vt:bool>
  </property>
</Properties>
</file>