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Donna Hassett\Downloads\"/>
    </mc:Choice>
  </mc:AlternateContent>
  <xr:revisionPtr revIDLastSave="0" documentId="8_{AE527EAB-0AC8-46C8-B26B-6D719A2B5BC8}" xr6:coauthVersionLast="47" xr6:coauthVersionMax="47" xr10:uidLastSave="{00000000-0000-0000-0000-000000000000}"/>
  <bookViews>
    <workbookView xWindow="-57720" yWindow="-120" windowWidth="29040" windowHeight="15720" xr2:uid="{13F07444-0EAE-458B-A3FE-D8EA3414DDE7}"/>
  </bookViews>
  <sheets>
    <sheet name="Sheet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" i="1" l="1"/>
  <c r="C17" i="1"/>
  <c r="C14" i="1"/>
  <c r="D14" i="1" s="1"/>
  <c r="B14" i="1"/>
  <c r="C13" i="1"/>
  <c r="B13" i="1"/>
  <c r="D13" i="1" s="1"/>
  <c r="C12" i="1"/>
  <c r="B12" i="1"/>
  <c r="D12" i="1" s="1"/>
  <c r="C11" i="1"/>
  <c r="B11" i="1"/>
  <c r="D11" i="1" s="1"/>
  <c r="C10" i="1"/>
  <c r="B10" i="1"/>
  <c r="C9" i="1"/>
  <c r="B9" i="1"/>
  <c r="D9" i="1" s="1"/>
  <c r="C8" i="1"/>
  <c r="B8" i="1"/>
  <c r="C16" i="1"/>
  <c r="C30" i="1"/>
  <c r="B30" i="1"/>
  <c r="D30" i="1" s="1"/>
  <c r="C29" i="1"/>
  <c r="B29" i="1"/>
  <c r="D29" i="1" s="1"/>
  <c r="C28" i="1"/>
  <c r="C27" i="1"/>
  <c r="C26" i="1"/>
  <c r="B26" i="1"/>
  <c r="D26" i="1" s="1"/>
  <c r="C25" i="1"/>
  <c r="B25" i="1"/>
  <c r="C24" i="1"/>
  <c r="B22" i="1"/>
  <c r="D10" i="1" l="1"/>
  <c r="D25" i="1"/>
  <c r="C31" i="1"/>
  <c r="B28" i="1"/>
  <c r="D28" i="1" s="1"/>
  <c r="D8" i="1"/>
  <c r="C32" i="1"/>
  <c r="D32" i="1" s="1"/>
  <c r="B24" i="1"/>
  <c r="D24" i="1" s="1"/>
  <c r="B27" i="1"/>
  <c r="D27" i="1" s="1"/>
  <c r="C33" i="1"/>
  <c r="B33" i="1"/>
  <c r="D33" i="1" s="1"/>
  <c r="B15" i="1"/>
  <c r="B20" i="1"/>
  <c r="B23" i="1"/>
  <c r="C21" i="1"/>
  <c r="B21" i="1"/>
  <c r="D21" i="1" s="1"/>
  <c r="C23" i="1"/>
  <c r="C22" i="1"/>
  <c r="D22" i="1" s="1"/>
  <c r="B18" i="1" l="1"/>
  <c r="E32" i="1"/>
  <c r="D23" i="1"/>
  <c r="B19" i="1"/>
  <c r="D19" i="1" s="1"/>
  <c r="E19" i="1" s="1"/>
  <c r="E25" i="1"/>
  <c r="E27" i="1"/>
  <c r="E29" i="1"/>
  <c r="C19" i="1"/>
  <c r="B16" i="1"/>
  <c r="D16" i="1" s="1"/>
  <c r="C15" i="1"/>
  <c r="C20" i="1"/>
  <c r="D20" i="1" s="1"/>
  <c r="E26" i="1" l="1"/>
  <c r="B31" i="1"/>
  <c r="D31" i="1" s="1"/>
  <c r="E22" i="1"/>
  <c r="B17" i="1"/>
  <c r="C18" i="1"/>
  <c r="D18" i="1" s="1"/>
  <c r="E30" i="1"/>
  <c r="E28" i="1"/>
  <c r="D15" i="1"/>
  <c r="E23" i="1" l="1"/>
  <c r="E3" i="1"/>
  <c r="E21" i="1"/>
  <c r="E31" i="1"/>
  <c r="E15" i="1"/>
  <c r="E33" i="1"/>
  <c r="D17" i="1"/>
  <c r="A3" i="1" s="1"/>
  <c r="C3" i="1"/>
  <c r="E24" i="1"/>
  <c r="E20" i="1"/>
  <c r="E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18" authorId="0" shapeId="0" xr:uid="{09840B26-464B-4973-974E-E9813DBFCFFB}">
      <text>
        <r>
          <rPr>
            <sz val="11"/>
            <color theme="1"/>
            <rFont val="Aptos Narrow"/>
            <family val="2"/>
            <scheme val="minor"/>
          </rPr>
          <t>Circa 39 gas budget is linked to First Budget Consolidated. Mirabito invoice #25376605327 verifies 1,176.5 therms and $0.58695/therm for 5/1/2026-6/1/2026 service. Rate carried through 2027 per user direction; 7% sales tax included; finance excluded.</t>
        </r>
      </text>
    </comment>
    <comment ref="E19" authorId="0" shapeId="0" xr:uid="{DB8E7E7A-733D-4E18-8381-4D0E6B4686A7}">
      <text>
        <r>
          <rPr>
            <sz val="11"/>
            <color theme="1"/>
            <rFont val="Aptos Narrow"/>
            <family val="2"/>
            <scheme val="minor"/>
          </rPr>
          <t>Estimated comparable-run-rate variance. 2026 baseline annualizes available Duke electric bills and Peoples Gas delivery periods, and uses the same $0.60/therm gas commodity placeholder used for 2027 because the third-party gas supplier contract/invoice is missing. Replace when actual gas commodity history is obtained.</t>
        </r>
      </text>
    </comment>
    <comment ref="B21" authorId="0" shapeId="0" xr:uid="{8F48FDF8-D610-4BD6-A9B2-ACF87CC8F2E7}">
      <text>
        <r>
          <rPr>
            <sz val="11"/>
            <color theme="1"/>
            <rFont val="Aptos Narrow"/>
            <family val="2"/>
            <scheme val="minor"/>
          </rPr>
          <t>Linked to Comfort Suites Clovis Budget worksheet in this workbook.</t>
        </r>
      </text>
    </comment>
    <comment ref="C21" authorId="0" shapeId="0" xr:uid="{699033D9-6537-4A99-8651-788E4BBA1C4E}">
      <text>
        <r>
          <rPr>
            <sz val="11"/>
            <color theme="1"/>
            <rFont val="Aptos Narrow"/>
            <family val="2"/>
            <scheme val="minor"/>
          </rPr>
          <t>Linked to Comfort Suites Clovis Budget worksheet in this workbook.</t>
        </r>
      </text>
    </comment>
    <comment ref="E21" authorId="0" shapeId="0" xr:uid="{04B50F82-BBA4-46F0-980F-3398165DF28A}">
      <text>
        <r>
          <rPr>
            <sz val="11"/>
            <color theme="1"/>
            <rFont val="Aptos Narrow"/>
            <family val="2"/>
            <scheme val="minor"/>
          </rPr>
          <t>Linked to Comfort Suites Clovis Budget worksheet in this workbook.</t>
        </r>
      </text>
    </comment>
  </commentList>
</comments>
</file>

<file path=xl/sharedStrings.xml><?xml version="1.0" encoding="utf-8"?>
<sst xmlns="http://schemas.openxmlformats.org/spreadsheetml/2006/main" count="91" uniqueCount="62">
  <si>
    <t>2027 Energy Budget — Executive Overview</t>
  </si>
  <si>
    <t>2027 Quantified Budget</t>
  </si>
  <si>
    <t>Electric</t>
  </si>
  <si>
    <t>Gas</t>
  </si>
  <si>
    <t>Yellow property name = energy procurement potential</t>
  </si>
  <si>
    <t>PROPERTY-LEVEL 2027 BUDGET &amp; ACTIONS</t>
  </si>
  <si>
    <t>Property</t>
  </si>
  <si>
    <t>Electric 2027</t>
  </si>
  <si>
    <t>Gas 2027</t>
  </si>
  <si>
    <t>Total 2027</t>
  </si>
  <si>
    <t>vs. 2026</t>
  </si>
  <si>
    <t>Budget Status</t>
  </si>
  <si>
    <t>Procurement / Contract Risk</t>
  </si>
  <si>
    <t>Aura Times Square</t>
  </si>
  <si>
    <t>Electric assumed through 2027; gas fixed through 11/30/27 — Dec gas uncontracted</t>
  </si>
  <si>
    <t>MED</t>
  </si>
  <si>
    <t>Hotel at Fifth Ave</t>
  </si>
  <si>
    <t>Electric fixed contract expired in 2026 — all 2027 electric is open/estimated; 2027 electric budget uses 13.80¢/kWh open-market estimate</t>
  </si>
  <si>
    <t>HIGH</t>
  </si>
  <si>
    <t>Ink 48</t>
  </si>
  <si>
    <t>Electric fixed contract expired in 2026; gas fixed through 11/30/27 — Dec gas uncontracted; 2027 electric budget uses 13.80¢/kWh open-market estimate</t>
  </si>
  <si>
    <t>Life Hotel</t>
  </si>
  <si>
    <t>NYMA</t>
  </si>
  <si>
    <t>Electric fixed contract expired in 2026; gas utility-variable/unhedged; 2027 electric budget uses 13.80¢/kWh open-market estimate</t>
  </si>
  <si>
    <t>Renwick</t>
  </si>
  <si>
    <t>Smyth</t>
  </si>
  <si>
    <t>Electric fixed contract expired in 2026; gas fixed through 11/30/27 — Dec gas uncontracted; data gap; 2027 electric budget uses 13.80¢/kWh open-market estimate</t>
  </si>
  <si>
    <t>Delta Woodbridge</t>
  </si>
  <si>
    <t>Electric unhedged PSE&amp;G BGS/default supply; gas fully budgeted using annualized observed therms + GDS tariff structure. Both remain variable/unhedged.</t>
  </si>
  <si>
    <t>Hilton East Brunswick</t>
  </si>
  <si>
    <t>Electric Freepoint contract confirmed through 9/30/27; Oct-Dec 2027 open/estimated. Gas fully budgeted from normalized PSE&amp;G + NRG history.</t>
  </si>
  <si>
    <t>Hilton DC</t>
  </si>
  <si>
    <t>Electric supplier rate evidenced, but contract end date unverified; gas variable</t>
  </si>
  <si>
    <t>Circa 39</t>
  </si>
  <si>
    <t>Electric utility-variable; gas $0.58695/therm assumed through 12/31/27</t>
  </si>
  <si>
    <t>LOW</t>
  </si>
  <si>
    <t>Sheraton Orlando North</t>
  </si>
  <si>
    <t>Electric utility-variable; gas supplier contract/rate missing — $0.60/therm placeholder</t>
  </si>
  <si>
    <t>El Encanto Santa Barbara</t>
  </si>
  <si>
    <t>Electric CCA/utility-variable; gas utility-variable — no fixed supply contract</t>
  </si>
  <si>
    <t>Comfort Suites Clovis</t>
  </si>
  <si>
    <t>PG&amp;E bundled electric + gas variable — no fixed supply contract</t>
  </si>
  <si>
    <t>Domain Sunnyvale</t>
  </si>
  <si>
    <t>Electric market-based/unhedged; PG&amp;E gas variable — procurement opportunity</t>
  </si>
  <si>
    <t>Fairfield Inn &amp; Suites Clovis</t>
  </si>
  <si>
    <t>Courtyard Monrovia</t>
  </si>
  <si>
    <t>SCE bundled electric + SoCalGas variable — no fixed supply contract</t>
  </si>
  <si>
    <t>Four Points Culver City</t>
  </si>
  <si>
    <t>Electric 10.931¢ rate evidenced, contract end date unverified; gas utility-variable</t>
  </si>
  <si>
    <t>Hampton Inn Ontario</t>
  </si>
  <si>
    <t>Hilton San Diego Del Mar</t>
  </si>
  <si>
    <t>SDG&amp;E electric + gas utility-variable — no fixed supply contract</t>
  </si>
  <si>
    <t>Holiday Inn Express Moreno Valley</t>
  </si>
  <si>
    <t>Residence Inn Moreno Valley</t>
  </si>
  <si>
    <t>Hotel La Jolla</t>
  </si>
  <si>
    <t>SDCP electric supply budgeted at 12.5¢; 2026 comparison normalized to 13.9¢ annual SDCP supply; SDG&amp;E delivery/gas variable — not fixed</t>
  </si>
  <si>
    <t>Fairfield Inn &amp; Suites Coachella</t>
  </si>
  <si>
    <t>IID electric tariff-based; SoCalGas variable — no fixed supply contract</t>
  </si>
  <si>
    <t>Hyatt Place Riverside</t>
  </si>
  <si>
    <t>RPU electric tariff-based; SoCalGas variable — no fixed supply contract</t>
  </si>
  <si>
    <t>The Coachman</t>
  </si>
  <si>
    <t>Liberty electric + Southwest Gas tariff-variable — no fixed supply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</si>
</sst>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[Red]\(\$#,##0\);\-"/>
    <numFmt numFmtId="165" formatCode="0.0%;[Red]\(0.0%\)"/>
    <numFmt numFmtId="166" formatCode="0.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rgb="FFFFFFFF"/>
      <name val="Aptos Display"/>
    </font>
    <font>
      <b/>
      <sz val="10"/>
      <color rgb="FFFFFFFF"/>
      <name val="Aptos"/>
    </font>
    <font>
      <b/>
      <sz val="15"/>
      <color rgb="FF1F1F1F"/>
      <name val="Aptos Display"/>
    </font>
    <font>
      <b/>
      <sz val="10"/>
      <color rgb="FF1F1F1F"/>
      <name val="Aptos Display"/>
    </font>
    <font>
      <b/>
      <sz val="10"/>
      <color rgb="FF7F6000"/>
      <name val="Calibri"/>
    </font>
    <font>
      <b/>
      <sz val="11"/>
      <color rgb="FFFFFFFF"/>
      <name val="Aptos"/>
    </font>
    <font>
      <b/>
      <sz val="10"/>
      <color rgb="FF7F6000"/>
      <name val="Aptos"/>
    </font>
    <font>
      <sz val="10"/>
      <color rgb="FF1F1F1F"/>
      <name val="Aptos"/>
    </font>
  </fonts>
  <fills count="1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70AD47"/>
      </patternFill>
    </fill>
    <fill>
      <patternFill patternType="solid">
        <fgColor rgb="FFC65911"/>
      </patternFill>
    </fill>
    <fill>
      <patternFill patternType="solid">
        <fgColor rgb="FFF8FAFC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F7F9FB"/>
      </patternFill>
    </fill>
    <fill>
      <patternFill patternType="solid">
        <fgColor rgb="FFE2F0D9"/>
      </patternFill>
    </fill>
    <fill>
      <patternFill patternType="solid">
        <fgColor rgb="FFF4CC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6" fillId="7" borderId="0" xfId="0" applyFont="1" applyFill="1"/>
    <xf numFmtId="0" fontId="3" fillId="8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left" vertical="center" wrapText="1"/>
    </xf>
    <xf numFmtId="164" fontId="9" fillId="9" borderId="0" xfId="0" applyNumberFormat="1" applyFont="1" applyFill="1" applyAlignment="1">
      <alignment horizontal="center" vertical="center" wrapText="1"/>
    </xf>
    <xf numFmtId="165" fontId="9" fillId="9" borderId="0" xfId="0" applyNumberFormat="1" applyFont="1" applyFill="1" applyAlignment="1">
      <alignment horizontal="center" vertical="center" wrapText="1"/>
    </xf>
    <xf numFmtId="0" fontId="9" fillId="9" borderId="0" xfId="0" applyFont="1" applyFill="1" applyAlignment="1">
      <alignment horizontal="left" vertical="center" wrapText="1"/>
    </xf>
    <xf numFmtId="0" fontId="9" fillId="10" borderId="0" xfId="0" applyFont="1" applyFill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11" borderId="0" xfId="0" applyFont="1" applyFill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166" fontId="9" fillId="9" borderId="0" xfId="0" applyNumberFormat="1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13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s/Donna%20Hassett/AppData/Local/Microsoft/Windows/INetCache/Content.Outlook/6TZ3G0MK/Rebel_2027_EstimatedForecast_FINAL%20(1).xlsx" TargetMode="External"/><Relationship Id="rId2" Type="http://schemas.openxmlformats.org/officeDocument/2006/relationships/externalLinkPath" Target="file:///C:\Users\ryan.kramer\Downloads\Rebel_2027_EstimatedForecast_FINAL%20(1).xlsx" TargetMode="External"/><Relationship Id="rId1" Type="http://schemas.openxmlformats.org/officeDocument/2006/relationships/externalLinkPath" Target="/Users/Donna%20Hassett/AppData/Local/Microsoft/Windows/INetCache/Content.Outlook/6TZ3G0MK/Rebel_2027_EstimatedForecast_FINA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EO Executive Summary"/>
      <sheetName val="Utility Tariff Audit"/>
      <sheetName val="CA Portfolio Methodology"/>
      <sheetName val="CA Rate Audit"/>
      <sheetName val="Data Confidence Flags"/>
      <sheetName val="CEO Detail - Prior"/>
      <sheetName val="First Budget Consolidated"/>
      <sheetName val="Florida Delivery Budget"/>
      <sheetName val="El Encanto Budget"/>
      <sheetName val="DC Delivery Budget"/>
      <sheetName val="Read Me"/>
      <sheetName val="NJ Budget Estimate"/>
      <sheetName val="Portfolio Summary"/>
      <sheetName val="Budget Scope Control"/>
      <sheetName val="NY Delivery Summary"/>
      <sheetName val="NY Delivery Monthly"/>
      <sheetName val="NJ Delivery Review"/>
      <sheetName val="Audit Dashboard"/>
      <sheetName val="Supply Summary"/>
      <sheetName val="Non-CA Supply Review"/>
      <sheetName val="Third-Party Deep Dive"/>
      <sheetName val="Contract Coverage 2027"/>
      <sheetName val="Market Exposure"/>
      <sheetName val="Region - PG&amp;E Supply"/>
      <sheetName val="Region - SDG&amp;E &amp; SDCP"/>
      <sheetName val="Florida Supply Detail"/>
      <sheetName val="NY Supply Methodology"/>
      <sheetName val="Region - Hilton DC Supply"/>
      <sheetName val="Supply Audit"/>
      <sheetName val="Master Account Inventory"/>
      <sheetName val="Combined Bill Cleanup"/>
      <sheetName val="First Property Audit"/>
      <sheetName val="Budget Inputs"/>
      <sheetName val="Historical Coverage"/>
      <sheetName val="QA &amp; Gaps"/>
      <sheetName val="Validated Assumptions"/>
      <sheetName val="Region - SCE &amp; SoCalGas"/>
      <sheetName val="Region - New Jersey Supply"/>
      <sheetName val="PSEG Full Bill History"/>
      <sheetName val="Comfort Suites Clovis Budget"/>
      <sheetName val="Domain Sunnyvale Budget"/>
      <sheetName val="Fairfield Clovis Budget"/>
      <sheetName val="Courtyard Monrovia Budget"/>
      <sheetName val="Four Points Culver City Budget"/>
      <sheetName val="Hampton Inn Ontario Budget"/>
      <sheetName val="Hilton San Diego Del Mar Budget"/>
      <sheetName val="Holiday Inn Express MV Budget"/>
      <sheetName val="Residence Inn MV Budget"/>
      <sheetName val="Hotel La Jolla Budget"/>
      <sheetName val="Fairfield Coachella Budget"/>
      <sheetName val="Hyatt Place Riverside Budget"/>
      <sheetName val="The Coachman Budget"/>
      <sheetName val="Hilton East Brunswick Budget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118609.101</v>
          </cell>
          <cell r="C5">
            <v>120168.70048</v>
          </cell>
          <cell r="D5">
            <v>31975.831999999999</v>
          </cell>
          <cell r="E5">
            <v>56291.687383313278</v>
          </cell>
        </row>
        <row r="6">
          <cell r="B6">
            <v>131996.17199999999</v>
          </cell>
          <cell r="C6">
            <v>115919.95104</v>
          </cell>
          <cell r="D6">
            <v>0</v>
          </cell>
          <cell r="E6">
            <v>675.375</v>
          </cell>
        </row>
        <row r="7">
          <cell r="B7">
            <v>331300.74</v>
          </cell>
          <cell r="C7">
            <v>287481.76184000011</v>
          </cell>
          <cell r="D7">
            <v>34674.684000000001</v>
          </cell>
          <cell r="E7">
            <v>53748.1791371625</v>
          </cell>
        </row>
        <row r="8">
          <cell r="B8">
            <v>99924.696000000011</v>
          </cell>
          <cell r="C8">
            <v>98532.492800000022</v>
          </cell>
          <cell r="D8">
            <v>17746.624500000002</v>
          </cell>
          <cell r="E8">
            <v>24349.071388460849</v>
          </cell>
        </row>
        <row r="9">
          <cell r="B9">
            <v>131557.47</v>
          </cell>
          <cell r="C9">
            <v>126002.86712</v>
          </cell>
          <cell r="D9">
            <v>18150.75</v>
          </cell>
          <cell r="E9">
            <v>26178.716021471551</v>
          </cell>
        </row>
        <row r="10">
          <cell r="B10">
            <v>162627.61799999999</v>
          </cell>
          <cell r="C10">
            <v>145942.67992</v>
          </cell>
          <cell r="D10">
            <v>13089.5985</v>
          </cell>
          <cell r="E10">
            <v>24110.910069201731</v>
          </cell>
        </row>
        <row r="11">
          <cell r="B11">
            <v>113870.01</v>
          </cell>
          <cell r="C11">
            <v>95317.340480000013</v>
          </cell>
          <cell r="D11">
            <v>5951.8469999999998</v>
          </cell>
          <cell r="E11">
            <v>8040.2886966187552</v>
          </cell>
        </row>
        <row r="12">
          <cell r="B12">
            <v>790792.12363636366</v>
          </cell>
          <cell r="C12">
            <v>281447.71677272732</v>
          </cell>
        </row>
        <row r="14">
          <cell r="B14">
            <v>717562.63280000002</v>
          </cell>
          <cell r="C14">
            <v>530769.04015693837</v>
          </cell>
          <cell r="D14">
            <v>65548.860000000015</v>
          </cell>
          <cell r="E14">
            <v>82692.407999999996</v>
          </cell>
        </row>
        <row r="15">
          <cell r="B15">
            <v>33335.279999999999</v>
          </cell>
          <cell r="C15">
            <v>58944.07469999999</v>
          </cell>
          <cell r="D15">
            <v>8866.619306999999</v>
          </cell>
          <cell r="E15">
            <v>0</v>
          </cell>
        </row>
        <row r="16">
          <cell r="B16">
            <v>304656.79349999997</v>
          </cell>
          <cell r="C16">
            <v>111751.7436</v>
          </cell>
          <cell r="D16">
            <v>41997.702857142853</v>
          </cell>
          <cell r="E16">
            <v>39483.801599999992</v>
          </cell>
        </row>
      </sheetData>
      <sheetData sheetId="7">
        <row r="10">
          <cell r="B10">
            <v>0.6</v>
          </cell>
        </row>
        <row r="23">
          <cell r="B23">
            <v>33117.870000000003</v>
          </cell>
        </row>
        <row r="24">
          <cell r="B24">
            <v>29592.86</v>
          </cell>
        </row>
        <row r="25">
          <cell r="B25">
            <v>35436.86</v>
          </cell>
        </row>
        <row r="26">
          <cell r="B26">
            <v>38660.080000000002</v>
          </cell>
        </row>
        <row r="31">
          <cell r="B31">
            <v>4590.3999999999996</v>
          </cell>
          <cell r="C31">
            <v>2490.25</v>
          </cell>
        </row>
        <row r="32">
          <cell r="B32">
            <v>5010.3</v>
          </cell>
          <cell r="C32">
            <v>2753.16</v>
          </cell>
        </row>
        <row r="33">
          <cell r="B33">
            <v>5557.7</v>
          </cell>
          <cell r="C33">
            <v>2998.92</v>
          </cell>
        </row>
        <row r="34">
          <cell r="B34">
            <v>5836.5</v>
          </cell>
          <cell r="C34">
            <v>3327.49</v>
          </cell>
        </row>
        <row r="35">
          <cell r="B35">
            <v>7549.3</v>
          </cell>
          <cell r="C35">
            <v>4217.99</v>
          </cell>
        </row>
        <row r="36">
          <cell r="B36">
            <v>6877.1</v>
          </cell>
          <cell r="C36">
            <v>3759.66</v>
          </cell>
        </row>
        <row r="37">
          <cell r="B37">
            <v>5409.8</v>
          </cell>
          <cell r="C37">
            <v>3144.37</v>
          </cell>
        </row>
      </sheetData>
      <sheetData sheetId="8">
        <row r="11">
          <cell r="D11">
            <v>572329.63134482061</v>
          </cell>
        </row>
        <row r="24">
          <cell r="D24">
            <v>106493.56724999998</v>
          </cell>
        </row>
        <row r="33">
          <cell r="B33">
            <v>2.3804393614421777E-2</v>
          </cell>
        </row>
      </sheetData>
      <sheetData sheetId="9"/>
      <sheetData sheetId="10"/>
      <sheetData sheetId="11">
        <row r="5">
          <cell r="M5">
            <v>1044933.9483818181</v>
          </cell>
        </row>
        <row r="9">
          <cell r="M9">
            <v>64331.566849180381</v>
          </cell>
        </row>
        <row r="18">
          <cell r="I18">
            <v>64993.754104645355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2">
          <cell r="D12">
            <v>61124.878313621186</v>
          </cell>
        </row>
        <row r="22">
          <cell r="D22">
            <v>15421.652935314976</v>
          </cell>
        </row>
        <row r="33">
          <cell r="B33">
            <v>1.4363820606978314E-2</v>
          </cell>
        </row>
      </sheetData>
      <sheetData sheetId="40">
        <row r="12">
          <cell r="D12">
            <v>158457.01876061654</v>
          </cell>
        </row>
        <row r="22">
          <cell r="D22">
            <v>47656.174112022134</v>
          </cell>
        </row>
        <row r="33">
          <cell r="B33">
            <v>2.5426557221197566E-2</v>
          </cell>
        </row>
      </sheetData>
      <sheetData sheetId="41">
        <row r="12">
          <cell r="D12">
            <v>94765.564828214818</v>
          </cell>
        </row>
        <row r="22">
          <cell r="D22">
            <v>36039.529750985159</v>
          </cell>
        </row>
        <row r="33">
          <cell r="B33">
            <v>1.4569949074915548E-2</v>
          </cell>
        </row>
      </sheetData>
      <sheetData sheetId="42">
        <row r="10">
          <cell r="D10">
            <v>219253.51979999998</v>
          </cell>
        </row>
        <row r="22">
          <cell r="D22">
            <v>38379.941406500002</v>
          </cell>
        </row>
        <row r="31">
          <cell r="B31">
            <v>1.4418668133786339E-2</v>
          </cell>
        </row>
      </sheetData>
      <sheetData sheetId="43">
        <row r="10">
          <cell r="D10">
            <v>126914.5444</v>
          </cell>
        </row>
        <row r="18">
          <cell r="D18">
            <v>39220.294259999995</v>
          </cell>
        </row>
        <row r="27">
          <cell r="B27">
            <v>1.5000000000000051E-2</v>
          </cell>
        </row>
      </sheetData>
      <sheetData sheetId="44">
        <row r="10">
          <cell r="D10">
            <v>160914.73019999999</v>
          </cell>
        </row>
        <row r="18">
          <cell r="D18">
            <v>7411.0732499999995</v>
          </cell>
        </row>
        <row r="26">
          <cell r="B26">
            <v>1.4999999999999979E-2</v>
          </cell>
        </row>
      </sheetData>
      <sheetData sheetId="45">
        <row r="10">
          <cell r="D10">
            <v>713157.97034999984</v>
          </cell>
        </row>
        <row r="18">
          <cell r="D18">
            <v>131649.63105</v>
          </cell>
        </row>
        <row r="26">
          <cell r="B26">
            <v>1.499999999999976E-2</v>
          </cell>
        </row>
      </sheetData>
      <sheetData sheetId="46">
        <row r="10">
          <cell r="D10">
            <v>130964.23199999999</v>
          </cell>
        </row>
        <row r="18">
          <cell r="D18">
            <v>6568.7957999999999</v>
          </cell>
        </row>
        <row r="26">
          <cell r="B26">
            <v>1.4999999999999944E-2</v>
          </cell>
        </row>
      </sheetData>
      <sheetData sheetId="47">
        <row r="10">
          <cell r="D10">
            <v>180541.33859999996</v>
          </cell>
        </row>
        <row r="18">
          <cell r="D18">
            <v>8101.2833999999993</v>
          </cell>
        </row>
        <row r="26">
          <cell r="B26">
            <v>1.4999999999999767E-2</v>
          </cell>
        </row>
      </sheetData>
      <sheetData sheetId="48">
        <row r="10">
          <cell r="D10">
            <v>295210.7034</v>
          </cell>
        </row>
        <row r="18">
          <cell r="D18">
            <v>71804.510399999999</v>
          </cell>
        </row>
        <row r="26">
          <cell r="B26">
            <v>-2.3483191958185729E-2</v>
          </cell>
        </row>
      </sheetData>
      <sheetData sheetId="49">
        <row r="12">
          <cell r="D12">
            <v>183796.42012651201</v>
          </cell>
        </row>
        <row r="22">
          <cell r="D22">
            <v>27406.607999999993</v>
          </cell>
        </row>
        <row r="30">
          <cell r="B30">
            <v>9.002021477393049E-2</v>
          </cell>
        </row>
      </sheetData>
      <sheetData sheetId="50">
        <row r="12">
          <cell r="B12">
            <v>215449.81</v>
          </cell>
        </row>
        <row r="28">
          <cell r="B28">
            <v>37199.912400000001</v>
          </cell>
        </row>
        <row r="33">
          <cell r="D33">
            <v>2.6768689344279117E-2</v>
          </cell>
        </row>
      </sheetData>
      <sheetData sheetId="51">
        <row r="12">
          <cell r="B12">
            <v>25392.6312</v>
          </cell>
        </row>
        <row r="29">
          <cell r="B29">
            <v>39380.863199999993</v>
          </cell>
        </row>
        <row r="35">
          <cell r="D35">
            <v>2.0827965489460309E-2</v>
          </cell>
        </row>
      </sheetData>
      <sheetData sheetId="52">
        <row r="15">
          <cell r="D15">
            <v>928675.26050000009</v>
          </cell>
        </row>
        <row r="22">
          <cell r="D22">
            <v>77624.023049999989</v>
          </cell>
        </row>
        <row r="32">
          <cell r="B32">
            <v>4.3740774492620149E-2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EE37-F598-442D-97A9-E5E61B43091C}">
  <dimension ref="A1:H33"/>
  <sheetViews>
    <sheetView tabSelected="1" workbookViewId="0">
      <selection activeCell="I10" sqref="I10"/>
    </sheetView>
  </sheetViews>
  <sheetFormatPr defaultRowHeight="14.45"/>
  <cols>
    <col min="1" max="1" width="29.140625" customWidth="1"/>
    <col min="2" max="2" width="25.28515625" customWidth="1"/>
    <col min="3" max="3" width="20.28515625" customWidth="1"/>
    <col min="4" max="4" width="20.7109375" customWidth="1"/>
    <col min="5" max="5" width="18.7109375" customWidth="1"/>
    <col min="6" max="6" width="43.5703125" customWidth="1"/>
    <col min="7" max="7" width="15.28515625" customWidth="1"/>
    <col min="8" max="8" width="27" customWidth="1"/>
  </cols>
  <sheetData>
    <row r="1" spans="1:8" ht="25.9">
      <c r="A1" s="21" t="s">
        <v>0</v>
      </c>
      <c r="B1" s="28"/>
      <c r="C1" s="28"/>
      <c r="D1" s="28"/>
      <c r="E1" s="28"/>
      <c r="F1" s="28"/>
      <c r="G1" s="28"/>
      <c r="H1" s="28"/>
    </row>
    <row r="2" spans="1:8">
      <c r="A2" s="22" t="s">
        <v>1</v>
      </c>
      <c r="B2" s="29"/>
      <c r="C2" s="23" t="s">
        <v>2</v>
      </c>
      <c r="D2" s="29"/>
      <c r="E2" s="24" t="s">
        <v>3</v>
      </c>
      <c r="F2" s="29"/>
      <c r="G2" s="25"/>
      <c r="H2" s="29"/>
    </row>
    <row r="3" spans="1:8">
      <c r="A3" s="26">
        <f>SUM(D8:D33)</f>
        <v>10284383.829499653</v>
      </c>
      <c r="B3" s="30"/>
      <c r="C3" s="26">
        <f>SUM(B8:B33)</f>
        <v>8975459.2596698161</v>
      </c>
      <c r="D3" s="30"/>
      <c r="E3" s="26">
        <f>SUM(C8:C33)</f>
        <v>1308924.5698298393</v>
      </c>
      <c r="F3" s="30"/>
      <c r="G3" s="27"/>
      <c r="H3" s="30"/>
    </row>
    <row r="4" spans="1:8">
      <c r="A4" s="31"/>
      <c r="B4" s="32"/>
      <c r="C4" s="31"/>
      <c r="D4" s="32"/>
      <c r="E4" s="31"/>
      <c r="F4" s="32"/>
      <c r="G4" s="31"/>
      <c r="H4" s="32"/>
    </row>
    <row r="5" spans="1:8">
      <c r="H5" s="1" t="s">
        <v>4</v>
      </c>
    </row>
    <row r="6" spans="1:8">
      <c r="A6" s="20" t="s">
        <v>5</v>
      </c>
      <c r="B6" s="28"/>
      <c r="C6" s="28"/>
      <c r="D6" s="28"/>
      <c r="E6" s="28"/>
      <c r="F6" s="28"/>
      <c r="G6" s="28"/>
      <c r="H6" s="28"/>
    </row>
    <row r="7" spans="1:8" ht="27.6">
      <c r="A7" s="2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2" t="s">
        <v>11</v>
      </c>
      <c r="G7" s="2" t="s">
        <v>12</v>
      </c>
      <c r="H7" s="2"/>
    </row>
    <row r="8" spans="1:8" ht="55.15" customHeight="1">
      <c r="A8" s="4" t="s">
        <v>13</v>
      </c>
      <c r="B8" s="5">
        <f>SUM('[1]First Budget Consolidated'!B5:C5)</f>
        <v>238777.80147999999</v>
      </c>
      <c r="C8" s="5">
        <f>SUM('[1]First Budget Consolidated'!D5:E5)</f>
        <v>88267.51938331328</v>
      </c>
      <c r="D8" s="5">
        <f t="shared" ref="D8:D33" si="0">SUM(B8:C8)</f>
        <v>327045.32086331327</v>
      </c>
      <c r="E8" s="6">
        <v>1.0999999999999999E-2</v>
      </c>
      <c r="F8" s="7" t="s">
        <v>14</v>
      </c>
      <c r="G8" s="8" t="s">
        <v>15</v>
      </c>
      <c r="H8" s="7"/>
    </row>
    <row r="9" spans="1:8" ht="48.4" customHeight="1">
      <c r="A9" s="4" t="s">
        <v>16</v>
      </c>
      <c r="B9" s="9">
        <f>SUM('[1]First Budget Consolidated'!B6:C6)</f>
        <v>247916.12303999998</v>
      </c>
      <c r="C9" s="9">
        <f>SUM('[1]First Budget Consolidated'!D6:E6)</f>
        <v>675.375</v>
      </c>
      <c r="D9" s="9">
        <f t="shared" si="0"/>
        <v>248591.49803999998</v>
      </c>
      <c r="E9" s="10">
        <v>4.6190335965801799E-2</v>
      </c>
      <c r="F9" s="11" t="s">
        <v>17</v>
      </c>
      <c r="G9" s="12" t="s">
        <v>18</v>
      </c>
      <c r="H9" s="11"/>
    </row>
    <row r="10" spans="1:8" ht="47.65" customHeight="1">
      <c r="A10" s="4" t="s">
        <v>19</v>
      </c>
      <c r="B10" s="5">
        <f>SUM('[1]First Budget Consolidated'!B7:C7)</f>
        <v>618782.50184000004</v>
      </c>
      <c r="C10" s="5">
        <f>SUM('[1]First Budget Consolidated'!D7:E7)</f>
        <v>88422.863137162494</v>
      </c>
      <c r="D10" s="5">
        <f t="shared" si="0"/>
        <v>707205.36497716256</v>
      </c>
      <c r="E10" s="6">
        <v>4.3569313694473477E-2</v>
      </c>
      <c r="F10" s="7" t="s">
        <v>20</v>
      </c>
      <c r="G10" s="12" t="s">
        <v>18</v>
      </c>
      <c r="H10" s="7"/>
    </row>
    <row r="11" spans="1:8" ht="52.15" customHeight="1">
      <c r="A11" s="4" t="s">
        <v>21</v>
      </c>
      <c r="B11" s="9">
        <f>SUM('[1]First Budget Consolidated'!B8:C8)</f>
        <v>198457.18880000003</v>
      </c>
      <c r="C11" s="9">
        <f>SUM('[1]First Budget Consolidated'!D8:E8)</f>
        <v>42095.695888460847</v>
      </c>
      <c r="D11" s="9">
        <f t="shared" si="0"/>
        <v>240552.88468846088</v>
      </c>
      <c r="E11" s="10">
        <v>3.7420671397255578E-2</v>
      </c>
      <c r="F11" s="11" t="s">
        <v>20</v>
      </c>
      <c r="G11" s="12" t="s">
        <v>18</v>
      </c>
      <c r="H11" s="11"/>
    </row>
    <row r="12" spans="1:8" ht="52.5" customHeight="1">
      <c r="A12" s="4" t="s">
        <v>22</v>
      </c>
      <c r="B12" s="5">
        <f>SUM('[1]First Budget Consolidated'!B9:C9)</f>
        <v>257560.33711999998</v>
      </c>
      <c r="C12" s="5">
        <f>SUM('[1]First Budget Consolidated'!D9:E9)</f>
        <v>44329.466021471555</v>
      </c>
      <c r="D12" s="5">
        <f t="shared" si="0"/>
        <v>301889.80314147152</v>
      </c>
      <c r="E12" s="6">
        <v>3.9622080135137461E-2</v>
      </c>
      <c r="F12" s="7" t="s">
        <v>23</v>
      </c>
      <c r="G12" s="12" t="s">
        <v>18</v>
      </c>
      <c r="H12" s="7"/>
    </row>
    <row r="13" spans="1:8" ht="55.9" customHeight="1">
      <c r="A13" s="4" t="s">
        <v>24</v>
      </c>
      <c r="B13" s="9">
        <f>SUM('[1]First Budget Consolidated'!B10:C10)</f>
        <v>308570.29791999998</v>
      </c>
      <c r="C13" s="9">
        <f>SUM('[1]First Budget Consolidated'!D10:E10)</f>
        <v>37200.508569201731</v>
      </c>
      <c r="D13" s="9">
        <f t="shared" si="0"/>
        <v>345770.80648920173</v>
      </c>
      <c r="E13" s="10">
        <v>4.162562496421951E-2</v>
      </c>
      <c r="F13" s="11" t="s">
        <v>20</v>
      </c>
      <c r="G13" s="12" t="s">
        <v>18</v>
      </c>
      <c r="H13" s="11"/>
    </row>
    <row r="14" spans="1:8" ht="46.15" customHeight="1">
      <c r="A14" s="4" t="s">
        <v>25</v>
      </c>
      <c r="B14" s="5">
        <f>SUM('[1]First Budget Consolidated'!B11:C11)</f>
        <v>209187.35048000002</v>
      </c>
      <c r="C14" s="5">
        <f>SUM('[1]First Budget Consolidated'!D11:E11)</f>
        <v>13992.135696618756</v>
      </c>
      <c r="D14" s="5">
        <f t="shared" si="0"/>
        <v>223179.48617661878</v>
      </c>
      <c r="E14" s="6">
        <v>4.3947833069538873E-2</v>
      </c>
      <c r="F14" s="7" t="s">
        <v>26</v>
      </c>
      <c r="G14" s="12" t="s">
        <v>18</v>
      </c>
      <c r="H14" s="7"/>
    </row>
    <row r="15" spans="1:8" ht="51.4" customHeight="1">
      <c r="A15" s="4" t="s">
        <v>27</v>
      </c>
      <c r="B15" s="9">
        <f>SUM('[1]First Budget Consolidated'!B12:C12)</f>
        <v>1072239.840409091</v>
      </c>
      <c r="C15" s="9">
        <f>'[1]NJ Budget Estimate'!I18</f>
        <v>64993.754104645355</v>
      </c>
      <c r="D15" s="9">
        <f t="shared" si="0"/>
        <v>1137233.5945137364</v>
      </c>
      <c r="E15" s="13">
        <f>(D15/('[1]NJ Budget Estimate'!M5+'[1]NJ Budget Estimate'!M9))-1</f>
        <v>2.5213151313834725E-2</v>
      </c>
      <c r="F15" s="11" t="s">
        <v>28</v>
      </c>
      <c r="G15" s="12" t="s">
        <v>18</v>
      </c>
      <c r="H15" s="11"/>
    </row>
    <row r="16" spans="1:8" ht="36.4" customHeight="1">
      <c r="A16" s="4" t="s">
        <v>29</v>
      </c>
      <c r="B16" s="5">
        <f>'[1]Hilton East Brunswick Budget'!D15</f>
        <v>928675.26050000009</v>
      </c>
      <c r="C16" s="5">
        <f>'[1]Hilton East Brunswick Budget'!D22</f>
        <v>77624.023049999989</v>
      </c>
      <c r="D16" s="5">
        <f t="shared" si="0"/>
        <v>1006299.2835500001</v>
      </c>
      <c r="E16" s="14">
        <f>'[1]Hilton East Brunswick Budget'!B32</f>
        <v>4.3740774492620149E-2</v>
      </c>
      <c r="F16" s="7" t="s">
        <v>30</v>
      </c>
      <c r="G16" s="15" t="s">
        <v>15</v>
      </c>
      <c r="H16" s="7"/>
    </row>
    <row r="17" spans="1:8" ht="38.65" customHeight="1">
      <c r="A17" s="4" t="s">
        <v>31</v>
      </c>
      <c r="B17" s="9">
        <f>SUM('[1]First Budget Consolidated'!B14:C14)</f>
        <v>1248331.6729569384</v>
      </c>
      <c r="C17" s="9">
        <f>SUM('[1]First Budget Consolidated'!D14:E14)</f>
        <v>148241.26800000001</v>
      </c>
      <c r="D17" s="9">
        <f t="shared" si="0"/>
        <v>1396572.9409569383</v>
      </c>
      <c r="E17" s="10">
        <v>1.0999999999999999E-2</v>
      </c>
      <c r="F17" s="11" t="s">
        <v>32</v>
      </c>
      <c r="G17" s="16" t="s">
        <v>15</v>
      </c>
      <c r="H17" s="11"/>
    </row>
    <row r="18" spans="1:8" ht="45.4" customHeight="1">
      <c r="A18" s="7" t="s">
        <v>33</v>
      </c>
      <c r="B18" s="5">
        <f>SUM('[1]First Budget Consolidated'!B15:C15)</f>
        <v>92279.354699999996</v>
      </c>
      <c r="C18" s="5">
        <f>SUM('[1]First Budget Consolidated'!D15:E15)</f>
        <v>8866.619306999999</v>
      </c>
      <c r="D18" s="5">
        <f t="shared" si="0"/>
        <v>101145.974007</v>
      </c>
      <c r="E18" s="6">
        <v>2.1000000000000001E-2</v>
      </c>
      <c r="F18" s="7" t="s">
        <v>34</v>
      </c>
      <c r="G18" s="17" t="s">
        <v>35</v>
      </c>
      <c r="H18" s="7"/>
    </row>
    <row r="19" spans="1:8" ht="41.65" customHeight="1">
      <c r="A19" s="4" t="s">
        <v>36</v>
      </c>
      <c r="B19" s="9">
        <f>SUM('[1]First Budget Consolidated'!B16:C16)</f>
        <v>416408.53709999996</v>
      </c>
      <c r="C19" s="9">
        <f>SUM('[1]First Budget Consolidated'!D16:E16)</f>
        <v>81481.504457142844</v>
      </c>
      <c r="D19" s="9">
        <f t="shared" si="0"/>
        <v>497890.0415571428</v>
      </c>
      <c r="E19" s="10">
        <f>D19/(AVERAGE('[1]Florida Delivery Budget'!B23:B26)*12+AVERAGE('[1]Florida Delivery Budget'!C31:C37)*12+AVERAGE('[1]Florida Delivery Budget'!B31:B37)*12*'[1]Florida Delivery Budget'!B10)-1</f>
        <v>1.3370141767686361E-2</v>
      </c>
      <c r="F19" s="11" t="s">
        <v>37</v>
      </c>
      <c r="G19" s="18" t="s">
        <v>15</v>
      </c>
      <c r="H19" s="11"/>
    </row>
    <row r="20" spans="1:8" ht="51" customHeight="1">
      <c r="A20" s="11" t="s">
        <v>38</v>
      </c>
      <c r="B20" s="9">
        <f>'[1]El Encanto Budget'!D11</f>
        <v>572329.63134482061</v>
      </c>
      <c r="C20" s="9">
        <f>'[1]El Encanto Budget'!D24</f>
        <v>106493.56724999998</v>
      </c>
      <c r="D20" s="9">
        <f t="shared" si="0"/>
        <v>678823.19859482057</v>
      </c>
      <c r="E20" s="19">
        <f>'[1]El Encanto Budget'!B33</f>
        <v>2.3804393614421777E-2</v>
      </c>
      <c r="F20" s="11" t="s">
        <v>39</v>
      </c>
      <c r="G20" s="17" t="s">
        <v>35</v>
      </c>
      <c r="H20" s="11"/>
    </row>
    <row r="21" spans="1:8" ht="42.4" customHeight="1">
      <c r="A21" s="11" t="s">
        <v>40</v>
      </c>
      <c r="B21" s="9">
        <f>'[1]Comfort Suites Clovis Budget'!D12</f>
        <v>61124.878313621186</v>
      </c>
      <c r="C21" s="9">
        <f>'[1]Comfort Suites Clovis Budget'!D22</f>
        <v>15421.652935314976</v>
      </c>
      <c r="D21" s="9">
        <f t="shared" si="0"/>
        <v>76546.531248936168</v>
      </c>
      <c r="E21" s="19">
        <f>'[1]Comfort Suites Clovis Budget'!B33</f>
        <v>1.4363820606978314E-2</v>
      </c>
      <c r="F21" s="11" t="s">
        <v>41</v>
      </c>
      <c r="G21" s="17" t="s">
        <v>35</v>
      </c>
      <c r="H21" s="11"/>
    </row>
    <row r="22" spans="1:8" ht="43.9" customHeight="1">
      <c r="A22" s="4" t="s">
        <v>42</v>
      </c>
      <c r="B22" s="9">
        <f>'[1]Domain Sunnyvale Budget'!D12</f>
        <v>158457.01876061654</v>
      </c>
      <c r="C22" s="9">
        <f>'[1]Domain Sunnyvale Budget'!D22</f>
        <v>47656.174112022134</v>
      </c>
      <c r="D22" s="9">
        <f t="shared" si="0"/>
        <v>206113.19287263867</v>
      </c>
      <c r="E22" s="19">
        <f>'[1]Domain Sunnyvale Budget'!B33</f>
        <v>2.5426557221197566E-2</v>
      </c>
      <c r="F22" s="11" t="s">
        <v>43</v>
      </c>
      <c r="G22" s="17" t="s">
        <v>35</v>
      </c>
      <c r="H22" s="11"/>
    </row>
    <row r="23" spans="1:8" ht="40.9" customHeight="1">
      <c r="A23" s="11" t="s">
        <v>44</v>
      </c>
      <c r="B23" s="9">
        <f>'[1]Fairfield Clovis Budget'!D12</f>
        <v>94765.564828214818</v>
      </c>
      <c r="C23" s="9">
        <f>'[1]Fairfield Clovis Budget'!D22</f>
        <v>36039.529750985159</v>
      </c>
      <c r="D23" s="9">
        <f t="shared" si="0"/>
        <v>130805.09457919997</v>
      </c>
      <c r="E23" s="19">
        <f>'[1]Fairfield Clovis Budget'!B33</f>
        <v>1.4569949074915548E-2</v>
      </c>
      <c r="F23" s="11" t="s">
        <v>41</v>
      </c>
      <c r="G23" s="17" t="s">
        <v>35</v>
      </c>
      <c r="H23" s="11"/>
    </row>
    <row r="24" spans="1:8" ht="39" customHeight="1">
      <c r="A24" s="11" t="s">
        <v>45</v>
      </c>
      <c r="B24" s="9">
        <f>'[1]Courtyard Monrovia Budget'!D10</f>
        <v>219253.51979999998</v>
      </c>
      <c r="C24" s="9">
        <f>'[1]Courtyard Monrovia Budget'!D22</f>
        <v>38379.941406500002</v>
      </c>
      <c r="D24" s="9">
        <f t="shared" si="0"/>
        <v>257633.46120649998</v>
      </c>
      <c r="E24" s="19">
        <f>'[1]Courtyard Monrovia Budget'!B31</f>
        <v>1.4418668133786339E-2</v>
      </c>
      <c r="F24" s="11" t="s">
        <v>46</v>
      </c>
      <c r="G24" s="17" t="s">
        <v>35</v>
      </c>
      <c r="H24" s="11"/>
    </row>
    <row r="25" spans="1:8" ht="46.15" customHeight="1">
      <c r="A25" s="4" t="s">
        <v>47</v>
      </c>
      <c r="B25" s="9">
        <f>'[1]Four Points Culver City Budget'!D10</f>
        <v>126914.5444</v>
      </c>
      <c r="C25" s="9">
        <f>'[1]Four Points Culver City Budget'!D18</f>
        <v>39220.294259999995</v>
      </c>
      <c r="D25" s="9">
        <f t="shared" si="0"/>
        <v>166134.83866000001</v>
      </c>
      <c r="E25" s="19">
        <f>'[1]Four Points Culver City Budget'!B27</f>
        <v>1.5000000000000051E-2</v>
      </c>
      <c r="F25" s="11" t="s">
        <v>48</v>
      </c>
      <c r="G25" s="15" t="s">
        <v>15</v>
      </c>
      <c r="H25" s="11"/>
    </row>
    <row r="26" spans="1:8" ht="40.5" customHeight="1">
      <c r="A26" s="11" t="s">
        <v>49</v>
      </c>
      <c r="B26" s="9">
        <f>'[1]Hampton Inn Ontario Budget'!D10</f>
        <v>160914.73019999999</v>
      </c>
      <c r="C26" s="9">
        <f>'[1]Hampton Inn Ontario Budget'!D18</f>
        <v>7411.0732499999995</v>
      </c>
      <c r="D26" s="9">
        <f t="shared" si="0"/>
        <v>168325.80344999998</v>
      </c>
      <c r="E26" s="19">
        <f>'[1]Hampton Inn Ontario Budget'!B26</f>
        <v>1.4999999999999979E-2</v>
      </c>
      <c r="F26" s="11" t="s">
        <v>46</v>
      </c>
      <c r="G26" s="17" t="s">
        <v>35</v>
      </c>
      <c r="H26" s="11"/>
    </row>
    <row r="27" spans="1:8" ht="42.4" customHeight="1">
      <c r="A27" s="11" t="s">
        <v>50</v>
      </c>
      <c r="B27" s="9">
        <f>'[1]Hilton San Diego Del Mar Budget'!D10</f>
        <v>713157.97034999984</v>
      </c>
      <c r="C27" s="9">
        <f>'[1]Hilton San Diego Del Mar Budget'!D18</f>
        <v>131649.63105</v>
      </c>
      <c r="D27" s="9">
        <f t="shared" si="0"/>
        <v>844807.60139999981</v>
      </c>
      <c r="E27" s="19">
        <f>'[1]Hilton San Diego Del Mar Budget'!B26</f>
        <v>1.499999999999976E-2</v>
      </c>
      <c r="F27" s="11" t="s">
        <v>51</v>
      </c>
      <c r="G27" s="17" t="s">
        <v>35</v>
      </c>
      <c r="H27" s="11"/>
    </row>
    <row r="28" spans="1:8" ht="42" customHeight="1">
      <c r="A28" s="11" t="s">
        <v>52</v>
      </c>
      <c r="B28" s="9">
        <f>'[1]Holiday Inn Express MV Budget'!D10</f>
        <v>130964.23199999999</v>
      </c>
      <c r="C28" s="9">
        <f>'[1]Holiday Inn Express MV Budget'!D18</f>
        <v>6568.7957999999999</v>
      </c>
      <c r="D28" s="9">
        <f t="shared" si="0"/>
        <v>137533.02779999998</v>
      </c>
      <c r="E28" s="19">
        <f>'[1]Holiday Inn Express MV Budget'!B26</f>
        <v>1.4999999999999944E-2</v>
      </c>
      <c r="F28" s="11" t="s">
        <v>46</v>
      </c>
      <c r="G28" s="17" t="s">
        <v>35</v>
      </c>
      <c r="H28" s="11"/>
    </row>
    <row r="29" spans="1:8" ht="57.4" customHeight="1">
      <c r="A29" s="11" t="s">
        <v>53</v>
      </c>
      <c r="B29" s="9">
        <f>'[1]Residence Inn MV Budget'!D10</f>
        <v>180541.33859999996</v>
      </c>
      <c r="C29" s="9">
        <f>'[1]Residence Inn MV Budget'!D18</f>
        <v>8101.2833999999993</v>
      </c>
      <c r="D29" s="9">
        <f t="shared" si="0"/>
        <v>188642.62199999994</v>
      </c>
      <c r="E29" s="19">
        <f>'[1]Residence Inn MV Budget'!B26</f>
        <v>1.4999999999999767E-2</v>
      </c>
      <c r="F29" s="11" t="s">
        <v>46</v>
      </c>
      <c r="G29" s="17" t="s">
        <v>35</v>
      </c>
      <c r="H29" s="11"/>
    </row>
    <row r="30" spans="1:8" ht="52.5" customHeight="1">
      <c r="A30" s="11" t="s">
        <v>54</v>
      </c>
      <c r="B30" s="9">
        <f>'[1]Hotel La Jolla Budget'!D10</f>
        <v>295210.7034</v>
      </c>
      <c r="C30" s="9">
        <f>'[1]Hotel La Jolla Budget'!D18</f>
        <v>71804.510399999999</v>
      </c>
      <c r="D30" s="9">
        <f t="shared" si="0"/>
        <v>367015.21380000003</v>
      </c>
      <c r="E30" s="19">
        <f>'[1]Hotel La Jolla Budget'!B26</f>
        <v>-2.3483191958185729E-2</v>
      </c>
      <c r="F30" s="11" t="s">
        <v>55</v>
      </c>
      <c r="G30" s="17" t="s">
        <v>35</v>
      </c>
      <c r="H30" s="11"/>
    </row>
    <row r="31" spans="1:8" ht="44.65" customHeight="1">
      <c r="A31" s="11" t="s">
        <v>56</v>
      </c>
      <c r="B31" s="9">
        <f>'[1]Fairfield Coachella Budget'!D12</f>
        <v>183796.42012651201</v>
      </c>
      <c r="C31" s="9">
        <f>'[1]Fairfield Coachella Budget'!D22</f>
        <v>27406.607999999993</v>
      </c>
      <c r="D31" s="9">
        <f t="shared" si="0"/>
        <v>211203.02812651201</v>
      </c>
      <c r="E31" s="19">
        <f>'[1]Fairfield Coachella Budget'!B30</f>
        <v>9.002021477393049E-2</v>
      </c>
      <c r="F31" s="11" t="s">
        <v>57</v>
      </c>
      <c r="G31" s="17" t="s">
        <v>35</v>
      </c>
      <c r="H31" s="11"/>
    </row>
    <row r="32" spans="1:8" ht="43.15" customHeight="1">
      <c r="A32" s="11" t="s">
        <v>58</v>
      </c>
      <c r="B32" s="9">
        <f>'[1]Hyatt Place Riverside Budget'!B12</f>
        <v>215449.81</v>
      </c>
      <c r="C32" s="9">
        <f>'[1]Hyatt Place Riverside Budget'!B28</f>
        <v>37199.912400000001</v>
      </c>
      <c r="D32" s="9">
        <f t="shared" si="0"/>
        <v>252649.7224</v>
      </c>
      <c r="E32" s="19">
        <f>'[1]Hyatt Place Riverside Budget'!D33</f>
        <v>2.6768689344279117E-2</v>
      </c>
      <c r="F32" s="11" t="s">
        <v>59</v>
      </c>
      <c r="G32" s="17" t="s">
        <v>35</v>
      </c>
      <c r="H32" s="11"/>
    </row>
    <row r="33" spans="1:8" ht="44.65" customHeight="1">
      <c r="A33" s="11" t="s">
        <v>60</v>
      </c>
      <c r="B33" s="9">
        <f>'[1]The Coachman Budget'!B12</f>
        <v>25392.6312</v>
      </c>
      <c r="C33" s="9">
        <f>'[1]The Coachman Budget'!B29</f>
        <v>39380.863199999993</v>
      </c>
      <c r="D33" s="9">
        <f t="shared" si="0"/>
        <v>64773.494399999996</v>
      </c>
      <c r="E33" s="19">
        <f>'[1]The Coachman Budget'!D35</f>
        <v>2.0827965489460309E-2</v>
      </c>
      <c r="F33" s="11" t="s">
        <v>61</v>
      </c>
      <c r="G33" s="17" t="s">
        <v>35</v>
      </c>
      <c r="H33" s="11"/>
    </row>
  </sheetData>
  <mergeCells count="10">
    <mergeCell ref="A6:H6"/>
    <mergeCell ref="A1:H1"/>
    <mergeCell ref="A2:B2"/>
    <mergeCell ref="C2:D2"/>
    <mergeCell ref="E2:F2"/>
    <mergeCell ref="G2:H2"/>
    <mergeCell ref="A3:B4"/>
    <mergeCell ref="C3:D4"/>
    <mergeCell ref="E3:F4"/>
    <mergeCell ref="G3:H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 xmlns="fd903e0a-47e9-4868-a52e-787524728ce0" xsi:nil="true"/>
    <lcf76f155ced4ddcb4097134ff3c332f xmlns="07ef5fc8-a6d5-4f53-b17e-a54688e7aa18">
      <Terms xmlns="http://schemas.microsoft.com/office/infopath/2007/PartnerControls"/>
    </lcf76f155ced4ddcb4097134ff3c332f>
    <TaxCatchAll xmlns="0d091fa1-6039-4870-a99a-19704f5bec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4AC52D2CA3BD4991C0261BC54CE92A" ma:contentTypeVersion="5" ma:contentTypeDescription="Create a new document." ma:contentTypeScope="" ma:versionID="c2609ee5b64282b4fcb03301f21f568e">
  <xsd:schema xmlns:xsd="http://www.w3.org/2001/XMLSchema" xmlns:xs="http://www.w3.org/2001/XMLSchema" xmlns:p="http://schemas.microsoft.com/office/2006/metadata/properties" xmlns:ns2="07ef5fc8-a6d5-4f53-b17e-a54688e7aa18" xmlns:ns3="0d091fa1-6039-4870-a99a-19704f5bec39" xmlns:ns4="fd903e0a-47e9-4868-a52e-787524728ce0" xmlns:ns5="5867dc08-1560-4690-9ace-c80ae50a0a44" targetNamespace="http://schemas.microsoft.com/office/2006/metadata/properties" ma:root="true" ma:fieldsID="bf0631d61e7cc5eeb1dd7f6f3d9a922d" ns2:_="" ns3:_="" ns4:_="" ns5:_="">
    <xsd:import namespace="07ef5fc8-a6d5-4f53-b17e-a54688e7aa18"/>
    <xsd:import namespace="0d091fa1-6039-4870-a99a-19704f5bec39"/>
    <xsd:import namespace="fd903e0a-47e9-4868-a52e-787524728ce0"/>
    <xsd:import namespace="5867dc08-1560-4690-9ace-c80ae50a0a4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5:SharedWithUsers" minOccurs="0"/>
                <xsd:element ref="ns5:SharedWithDetails" minOccurs="0"/>
                <xsd:element ref="ns4:Info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f5fc8-a6d5-4f53-b17e-a54688e7aa1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Image Tags" ma:readOnly="false" ma:fieldId="{5cf76f15-5ced-4ddc-b409-7134ff3c332f}" ma:taxonomyMulti="true" ma:sspId="83ea7f92-2f89-4fd8-8bb7-959f4ac61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91fa1-6039-4870-a99a-19704f5bec39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7faff05a-c29b-4cdb-901a-9b8eb83a92fd}" ma:internalName="TaxCatchAll" ma:showField="CatchAllData" ma:web="0d091fa1-6039-4870-a99a-19704f5bec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03e0a-47e9-4868-a52e-787524728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nfo" ma:index="22" nillable="true" ma:displayName="Info" ma:format="Dropdown" ma:internalName="Inf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7dc08-1560-4690-9ace-c80ae50a0a4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0D9EC2-12C5-479A-8380-6F37B01B879C}"/>
</file>

<file path=customXml/itemProps2.xml><?xml version="1.0" encoding="utf-8"?>
<ds:datastoreItem xmlns:ds="http://schemas.openxmlformats.org/officeDocument/2006/customXml" ds:itemID="{3CD2A991-B32A-4526-A900-91C340B6EE7A}"/>
</file>

<file path=customXml/itemProps3.xml><?xml version="1.0" encoding="utf-8"?>
<ds:datastoreItem xmlns:ds="http://schemas.openxmlformats.org/officeDocument/2006/customXml" ds:itemID="{0D4C4E27-0FE5-4ED4-A820-7BCA28468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Kramer</dc:creator>
  <cp:keywords/>
  <dc:description/>
  <cp:lastModifiedBy/>
  <cp:revision/>
  <dcterms:created xsi:type="dcterms:W3CDTF">2026-09-14T19:34:34Z</dcterms:created>
  <dcterms:modified xsi:type="dcterms:W3CDTF">2026-09-21T14:34:52Z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0x010100C14AC52D2CA3BD4991C0261BC54CE92A</vt:lpwstr>
  </property>
</Properties>
</file>