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SHA\Desktop\"/>
    </mc:Choice>
  </mc:AlternateContent>
  <xr:revisionPtr revIDLastSave="0" documentId="8_{A4176E3C-B193-4B5D-8ABB-BF5BBF97DD64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Client Profile" sheetId="1" r:id="rId1"/>
    <sheet name="Summary Dashboard" sheetId="2" r:id="rId2"/>
    <sheet name="How We Assist You" sheetId="3" r:id="rId3"/>
    <sheet name="Tax Reference FY26-27" sheetId="4" r:id="rId4"/>
    <sheet name="AMFI Complianc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1" i="1" l="1"/>
  <c r="D10" i="2"/>
  <c r="K60" i="2"/>
  <c r="K59" i="2"/>
  <c r="K58" i="2"/>
  <c r="K57" i="2"/>
  <c r="K56" i="2"/>
  <c r="K55" i="2"/>
  <c r="K54" i="2"/>
  <c r="K53" i="2"/>
  <c r="H38" i="2"/>
  <c r="D38" i="2"/>
  <c r="B38" i="2"/>
  <c r="H37" i="2"/>
  <c r="D37" i="2"/>
  <c r="B37" i="2"/>
  <c r="H36" i="2"/>
  <c r="D36" i="2"/>
  <c r="B36" i="2"/>
  <c r="H35" i="2"/>
  <c r="D35" i="2"/>
  <c r="B35" i="2"/>
  <c r="H34" i="2"/>
  <c r="D34" i="2"/>
  <c r="B34" i="2"/>
  <c r="H33" i="2"/>
  <c r="D33" i="2"/>
  <c r="B33" i="2"/>
  <c r="D29" i="2"/>
  <c r="D28" i="2"/>
  <c r="D27" i="2"/>
  <c r="D26" i="2"/>
  <c r="D12" i="2"/>
  <c r="D11" i="2"/>
  <c r="D9" i="2"/>
  <c r="D8" i="2"/>
  <c r="D7" i="2"/>
  <c r="F175" i="1"/>
  <c r="G175" i="1" s="1"/>
  <c r="F169" i="1"/>
  <c r="G155" i="1"/>
  <c r="D154" i="1"/>
  <c r="D136" i="1"/>
  <c r="D19" i="2" s="1"/>
  <c r="D120" i="1"/>
  <c r="F103" i="1" s="1"/>
  <c r="D119" i="1"/>
  <c r="D48" i="2" s="1"/>
  <c r="D114" i="1"/>
  <c r="D47" i="2" s="1"/>
  <c r="D111" i="1"/>
  <c r="C56" i="2" s="1"/>
  <c r="D107" i="1"/>
  <c r="D45" i="2" s="1"/>
  <c r="D101" i="1"/>
  <c r="D44" i="2" s="1"/>
  <c r="D94" i="1"/>
  <c r="C53" i="2" s="1"/>
  <c r="E87" i="1"/>
  <c r="D87" i="1"/>
  <c r="D17" i="2" s="1"/>
  <c r="B77" i="1"/>
  <c r="G38" i="2" s="1"/>
  <c r="H76" i="1"/>
  <c r="E38" i="2" s="1"/>
  <c r="H74" i="1"/>
  <c r="B75" i="1" s="1"/>
  <c r="G37" i="2" s="1"/>
  <c r="H72" i="1"/>
  <c r="E36" i="2" s="1"/>
  <c r="H70" i="1"/>
  <c r="E35" i="2" s="1"/>
  <c r="H68" i="1"/>
  <c r="E34" i="2" s="1"/>
  <c r="H66" i="1"/>
  <c r="E33" i="2" s="1"/>
  <c r="D55" i="1"/>
  <c r="D54" i="1"/>
  <c r="D53" i="1"/>
  <c r="D52" i="1"/>
  <c r="D48" i="1"/>
  <c r="D41" i="1"/>
  <c r="D13" i="2" s="1"/>
  <c r="D44" i="1"/>
  <c r="B69" i="1" l="1"/>
  <c r="G34" i="2" s="1"/>
  <c r="D43" i="2"/>
  <c r="C55" i="2"/>
  <c r="F176" i="1"/>
  <c r="G176" i="1" s="1"/>
  <c r="D20" i="2" s="1"/>
  <c r="D46" i="2"/>
  <c r="F105" i="1"/>
  <c r="F113" i="1"/>
  <c r="F106" i="1"/>
  <c r="F97" i="1"/>
  <c r="F98" i="1"/>
  <c r="B73" i="1"/>
  <c r="G36" i="2" s="1"/>
  <c r="B71" i="1"/>
  <c r="G35" i="2" s="1"/>
  <c r="C54" i="1"/>
  <c r="F54" i="1" s="1"/>
  <c r="C53" i="1"/>
  <c r="F53" i="1" s="1"/>
  <c r="C55" i="1"/>
  <c r="F55" i="1" s="1"/>
  <c r="C52" i="1"/>
  <c r="D42" i="1"/>
  <c r="D157" i="1"/>
  <c r="D24" i="2"/>
  <c r="D62" i="1"/>
  <c r="F100" i="1"/>
  <c r="F107" i="1"/>
  <c r="F45" i="2" s="1"/>
  <c r="D139" i="1"/>
  <c r="F96" i="1"/>
  <c r="F104" i="1"/>
  <c r="F111" i="1"/>
  <c r="F46" i="2" s="1"/>
  <c r="F119" i="1"/>
  <c r="F48" i="2" s="1"/>
  <c r="D16" i="2"/>
  <c r="C57" i="2"/>
  <c r="F99" i="1"/>
  <c r="F114" i="1"/>
  <c r="F47" i="2" s="1"/>
  <c r="D138" i="1"/>
  <c r="G169" i="1"/>
  <c r="E37" i="2"/>
  <c r="C54" i="2"/>
  <c r="C58" i="2"/>
  <c r="F92" i="1"/>
  <c r="F116" i="1"/>
  <c r="F117" i="1"/>
  <c r="B67" i="1"/>
  <c r="F101" i="1"/>
  <c r="F44" i="2" s="1"/>
  <c r="F110" i="1"/>
  <c r="F118" i="1"/>
  <c r="D141" i="1"/>
  <c r="F93" i="1"/>
  <c r="F109" i="1"/>
  <c r="D140" i="1"/>
  <c r="F94" i="1"/>
  <c r="F43" i="2" s="1"/>
  <c r="D14" i="2"/>
  <c r="F52" i="1" l="1"/>
  <c r="D25" i="2"/>
  <c r="H55" i="1"/>
  <c r="H53" i="1"/>
  <c r="H54" i="1"/>
  <c r="H52" i="1"/>
  <c r="K61" i="2"/>
  <c r="D43" i="1"/>
  <c r="E78" i="1"/>
  <c r="G39" i="2" s="1"/>
  <c r="G33" i="2"/>
  <c r="D18" i="2"/>
  <c r="D49" i="2"/>
  <c r="D23" i="2" l="1"/>
  <c r="D15" i="2"/>
</calcChain>
</file>

<file path=xl/sharedStrings.xml><?xml version="1.0" encoding="utf-8"?>
<sst xmlns="http://schemas.openxmlformats.org/spreadsheetml/2006/main" count="459" uniqueCount="419">
  <si>
    <t>RATIONAL RAHUL</t>
  </si>
  <si>
    <t>AMFI Registered Mutual Fund Distributor  ·  ARN-339902  ·  info.rationalrahul@gmail.com  ·  rationalrahul.base44.app</t>
  </si>
  <si>
    <t xml:space="preserve">📋  PLEASE FILL ONLY THIS SHEET  ·  Do not edit any other tab
Once completed, share this file with Rahul via email: info.rationalrahul@gmail.com
or WhatsApp the filled file to the number shared by Rational Rahul  </t>
  </si>
  <si>
    <t>💱  All amounts are in Indian Rupees (₹ INR). NRI clients: Enter the exchange rate in cell H6 and select your currency in G6 — Enter the values in INR wherever required as per the entered exchange rate</t>
  </si>
  <si>
    <t>NRI Currency Tool (optional)</t>
  </si>
  <si>
    <t>Currency:</t>
  </si>
  <si>
    <t>Rate (1 unit = ₹):</t>
  </si>
  <si>
    <t>A  ·  PERSONAL INFORMATION</t>
  </si>
  <si>
    <t>Full Name</t>
  </si>
  <si>
    <t>Date of Birth  (DD / MM / YYYY)</t>
  </si>
  <si>
    <t>Age</t>
  </si>
  <si>
    <t>Gender</t>
  </si>
  <si>
    <t>Location  (City, State)</t>
  </si>
  <si>
    <t>Residential Status</t>
  </si>
  <si>
    <t>PAN / Client Reference ID</t>
  </si>
  <si>
    <t>Email Address</t>
  </si>
  <si>
    <t>B  ·  KYC STATUS &amp; NOMINEE DETAILS</t>
  </si>
  <si>
    <t>KYC Status</t>
  </si>
  <si>
    <t>KYC Type</t>
  </si>
  <si>
    <t>Nominee 1 — Full Name</t>
  </si>
  <si>
    <t>Nominee 1 — Relationship</t>
  </si>
  <si>
    <t>Nominee 1 — Share (%)</t>
  </si>
  <si>
    <t>Nominee 2 — Full Name</t>
  </si>
  <si>
    <t>Nominee 2 — Relationship</t>
  </si>
  <si>
    <t>Nominee 2 — Share (%)</t>
  </si>
  <si>
    <t>FATCA / CRS (NRI only)</t>
  </si>
  <si>
    <t>C  ·  MONTHLY INCOME &amp; EXPENSES  (₹ INR)</t>
  </si>
  <si>
    <t>INCOME</t>
  </si>
  <si>
    <t>Monthly Take-Home Salary (₹)</t>
  </si>
  <si>
    <t>Gross salary minus tax / PF deductions</t>
  </si>
  <si>
    <t>Other Monthly Income (₹)</t>
  </si>
  <si>
    <t>Rental / business / freelance / pension</t>
  </si>
  <si>
    <t>Total Monthly Income (₹)</t>
  </si>
  <si>
    <t>EXPENSES</t>
  </si>
  <si>
    <t>Rent / Home Loan EMI (₹)</t>
  </si>
  <si>
    <t>Other Loan EMIs (₹)</t>
  </si>
  <si>
    <t>Utilities  (₹)</t>
  </si>
  <si>
    <t>Groceries &amp; Food  (₹)</t>
  </si>
  <si>
    <t>Insurance Premiums  (₹)</t>
  </si>
  <si>
    <t>Education / School Fees  (₹)</t>
  </si>
  <si>
    <t>Entertainment &amp; Lifestyle  (₹)</t>
  </si>
  <si>
    <t>Other Expenses  (₹)</t>
  </si>
  <si>
    <t>Total Monthly Expenses (₹)</t>
  </si>
  <si>
    <t>Monthly Savings (₹)</t>
  </si>
  <si>
    <t>Savings Rate</t>
  </si>
  <si>
    <t>✅ Healthy ≥ 20%</t>
  </si>
  <si>
    <t>EMI-to-Income Ratio</t>
  </si>
  <si>
    <t>⚠️ Keep below 40%</t>
  </si>
  <si>
    <t>D  ·  DEPENDENTS</t>
  </si>
  <si>
    <t>Number of Dependents</t>
  </si>
  <si>
    <t>Monthly Amount for Dependents (₹)</t>
  </si>
  <si>
    <t>Annual Dependent Cost (₹)</t>
  </si>
  <si>
    <t>E  ·  EMERGENCY FUND</t>
  </si>
  <si>
    <t>Emergency Fund Saved (₹)</t>
  </si>
  <si>
    <t>Liquid: savings a/c, FD, liquid MF</t>
  </si>
  <si>
    <t>Months</t>
  </si>
  <si>
    <t>Required (₹)</t>
  </si>
  <si>
    <t>You Have (₹)</t>
  </si>
  <si>
    <t>Coverage</t>
  </si>
  <si>
    <t>Status</t>
  </si>
  <si>
    <t>3 months</t>
  </si>
  <si>
    <t>6 months</t>
  </si>
  <si>
    <t>9 months</t>
  </si>
  <si>
    <t>12 months</t>
  </si>
  <si>
    <t>F  ·  INSURANCE COVERAGE</t>
  </si>
  <si>
    <t>Type</t>
  </si>
  <si>
    <t>Do you have it?</t>
  </si>
  <si>
    <t>Sum Assured / Cover (₹)</t>
  </si>
  <si>
    <t>Annual Premium (₹)</t>
  </si>
  <si>
    <t>Notes</t>
  </si>
  <si>
    <t>Term Life Insurance</t>
  </si>
  <si>
    <t>Health / Mediclaim</t>
  </si>
  <si>
    <t>Critical Illness Cover</t>
  </si>
  <si>
    <t>Personal Accident Cover</t>
  </si>
  <si>
    <t>Recommended Term Cover (10× Annual Income)</t>
  </si>
  <si>
    <t>Rule of thumb: cover = 10× gross annual income</t>
  </si>
  <si>
    <t>G  ·  FINANCIAL GOALS  (Individual Inflation Rates per Goal)</t>
  </si>
  <si>
    <t>Goal / Description</t>
  </si>
  <si>
    <t>Goal Type</t>
  </si>
  <si>
    <t>Current Cost (₹)</t>
  </si>
  <si>
    <t>Years Away</t>
  </si>
  <si>
    <t>Inflation %
(per goal)</t>
  </si>
  <si>
    <t>Future Value (₹)
(auto)</t>
  </si>
  <si>
    <t>SIP Needed (₹/month)</t>
  </si>
  <si>
    <t>Assumed Return</t>
  </si>
  <si>
    <t>Monthly SIP Gap</t>
  </si>
  <si>
    <t>Emergency Fund Top-Up</t>
  </si>
  <si>
    <t>Short-Term (0-3 yrs)</t>
  </si>
  <si>
    <t>Child's Education</t>
  </si>
  <si>
    <t>Long-Term (7+ yrs)</t>
  </si>
  <si>
    <t>Home / Down Payment</t>
  </si>
  <si>
    <t>Mid-Term (3-7 yrs)</t>
  </si>
  <si>
    <t>Retirement Corpus</t>
  </si>
  <si>
    <t>Vacation / Travel</t>
  </si>
  <si>
    <t>Vehicle Purchase</t>
  </si>
  <si>
    <t>Total Monthly SIP for All Goals</t>
  </si>
  <si>
    <t>Each goal's inflation rate is set individually above</t>
  </si>
  <si>
    <t>H  ·  LIABILITIES &amp; LOANS</t>
  </si>
  <si>
    <t>Lender</t>
  </si>
  <si>
    <t>Outstanding (₹)</t>
  </si>
  <si>
    <t>EMI (₹/mo)</t>
  </si>
  <si>
    <t>Rate %</t>
  </si>
  <si>
    <t>Tenure Left</t>
  </si>
  <si>
    <t>Home Loan</t>
  </si>
  <si>
    <t>Vehicle Loan</t>
  </si>
  <si>
    <t>Personal Loan</t>
  </si>
  <si>
    <t>Education Loan</t>
  </si>
  <si>
    <t>Credit Card Outstanding</t>
  </si>
  <si>
    <t>Other</t>
  </si>
  <si>
    <t>Total Outstanding Liabilities (₹)</t>
  </si>
  <si>
    <t>💡  Debt priority: Credit Card → Personal Loan → Vehicle Loan → Home Loan  (highest interest first)</t>
  </si>
  <si>
    <t>I  ·  DETAILED ASSETS  (for Net Worth &amp; Allocation)</t>
  </si>
  <si>
    <t>Asset Category / Item</t>
  </si>
  <si>
    <t>Current Value (₹)</t>
  </si>
  <si>
    <t>% of Total Assets</t>
  </si>
  <si>
    <t>🏠  REAL ESTATE</t>
  </si>
  <si>
    <t xml:space="preserve">  Primary Residence (current market value)</t>
  </si>
  <si>
    <t>Own home / flat</t>
  </si>
  <si>
    <t xml:space="preserve">  Other Property / Plots</t>
  </si>
  <si>
    <t>Investment property, agricultural land</t>
  </si>
  <si>
    <t xml:space="preserve">  Subtotal — REAL ESTATE</t>
  </si>
  <si>
    <t>💰  LIQUID &amp; FIXED INCOME</t>
  </si>
  <si>
    <t xml:space="preserve">  Savings / Current Account Balance</t>
  </si>
  <si>
    <t>All bank accounts combined</t>
  </si>
  <si>
    <t xml:space="preserve">  Fixed Deposits (FD / RD)</t>
  </si>
  <si>
    <t>All banks combined</t>
  </si>
  <si>
    <t xml:space="preserve">  PPF Balance</t>
  </si>
  <si>
    <t xml:space="preserve">  EPF / GPF Balance</t>
  </si>
  <si>
    <t xml:space="preserve">  NSC / KVP / Post Office Savings</t>
  </si>
  <si>
    <t xml:space="preserve">  Subtotal — LIQUID &amp; FIXED INCOME</t>
  </si>
  <si>
    <t>📈  EQUITY &amp; MARKET INVESTMENTS</t>
  </si>
  <si>
    <t xml:space="preserve">  Mutual Funds (current value)</t>
  </si>
  <si>
    <t>All MF folios combined</t>
  </si>
  <si>
    <t xml:space="preserve">  Direct Stocks / Shares</t>
  </si>
  <si>
    <t>Demat portfolio value</t>
  </si>
  <si>
    <t xml:space="preserve">  NPS Corpus</t>
  </si>
  <si>
    <t>Tier I + Tier II</t>
  </si>
  <si>
    <t xml:space="preserve">  ULIPs (surrender value)</t>
  </si>
  <si>
    <t xml:space="preserve">  Subtotal — EQUITY &amp; MARKET INVESTMENTS</t>
  </si>
  <si>
    <t>🏅  GOLD &amp; COMMODITIES</t>
  </si>
  <si>
    <t xml:space="preserve">  Physical Gold (₹ value)</t>
  </si>
  <si>
    <t>Jewellery + bars + coins</t>
  </si>
  <si>
    <t xml:space="preserve">  Sovereign Gold Bonds / Gold ETF</t>
  </si>
  <si>
    <t xml:space="preserve">  Subtotal — GOLD &amp; COMMODITIES</t>
  </si>
  <si>
    <t>🚗  VEHICLES</t>
  </si>
  <si>
    <t xml:space="preserve">  Vehicles (current market value)</t>
  </si>
  <si>
    <t>Car / bike / other</t>
  </si>
  <si>
    <t xml:space="preserve">  Subtotal — VEHICLES</t>
  </si>
  <si>
    <t>💼  BUSINESS &amp; OTHER</t>
  </si>
  <si>
    <t xml:space="preserve">  Business / Partnership Interest</t>
  </si>
  <si>
    <t>Estimated value</t>
  </si>
  <si>
    <t xml:space="preserve">  Loans Given / Receivables</t>
  </si>
  <si>
    <t>Amount owed to you</t>
  </si>
  <si>
    <t xml:space="preserve">  Other Assets</t>
  </si>
  <si>
    <t>Chit fund / endowment maturity / other</t>
  </si>
  <si>
    <t xml:space="preserve">  Subtotal — BUSINESS &amp; OTHER</t>
  </si>
  <si>
    <t>TOTAL ASSETS (₹)</t>
  </si>
  <si>
    <t>100%</t>
  </si>
  <si>
    <t>J  ·  EXISTING INVESTMENTS (detail)</t>
  </si>
  <si>
    <t>Scheme / Fund</t>
  </si>
  <si>
    <t>Monthly Contribution</t>
  </si>
  <si>
    <t>Started</t>
  </si>
  <si>
    <t>Comments</t>
  </si>
  <si>
    <t>NPS</t>
  </si>
  <si>
    <t>PPF</t>
  </si>
  <si>
    <t>EPF</t>
  </si>
  <si>
    <t>Mutual Fund SIPs</t>
  </si>
  <si>
    <t>SSY</t>
  </si>
  <si>
    <t>Chit Fund</t>
  </si>
  <si>
    <t>ULIP</t>
  </si>
  <si>
    <t>Endowment / Trad. Plan</t>
  </si>
  <si>
    <t>FD / RD</t>
  </si>
  <si>
    <t>Stocks / Direct Equity</t>
  </si>
  <si>
    <t>Gold / SGB</t>
  </si>
  <si>
    <t>Real Estate</t>
  </si>
  <si>
    <t>Others</t>
  </si>
  <si>
    <t>Total Portfolio Value (₹)</t>
  </si>
  <si>
    <t>K  ·  NET WORTH SUMMARY</t>
  </si>
  <si>
    <t>Total Assets (₹)</t>
  </si>
  <si>
    <t>Total Liabilities (₹)</t>
  </si>
  <si>
    <t>NET WORTH (₹)</t>
  </si>
  <si>
    <t>Wealth in Productive Assets?</t>
  </si>
  <si>
    <t>L  ·  TAX PLANNING  (FY 2026-27 — Income Tax Act 2025)</t>
  </si>
  <si>
    <t>Preferred Tax Regime</t>
  </si>
  <si>
    <t>📋 NEW REGIME (default): ₹0-4L→Nil | ₹4-8L→5% | ₹8-12L→10% | ₹12-16L→15% | ₹16-20L→20% | ₹20-24L→25% | &gt;₹24L→30%  |  Rebate u/s 87A: zero tax ≤ ₹12L  |  Std Deduction ₹75,000</t>
  </si>
  <si>
    <t>📋 OLD REGIME: ₹0-2.5L→Nil | ₹2.5-5L→5% | ₹5-10L→20% | &gt;₹10L→30%  |  87A rebate ≤₹5L  |  Std Deduction ₹50,000  |  Senior Citizen nil to ₹3L</t>
  </si>
  <si>
    <t>⚠️ NRI NOTE: Section 87A rebate (zero-tax up to ₹12L) is NOT available to NRIs. Tax applies from first rupee on India-sourced income.</t>
  </si>
  <si>
    <t>DEDUCTIONS CLAIMED (Old Regime only — enter ₹ amounts)</t>
  </si>
  <si>
    <t>80C — PPF, ELSS, LIC, EPF, NSC, Home Loan Principal</t>
  </si>
  <si>
    <t>Max ₹1,50,000</t>
  </si>
  <si>
    <t>80D — Health Insurance Premium</t>
  </si>
  <si>
    <t>Self ₹25K / Parents ₹50K (sr. cit.)</t>
  </si>
  <si>
    <t>80CCD(1B) — NPS Additional Contribution</t>
  </si>
  <si>
    <t>Extra ₹50,000 beyond 80C</t>
  </si>
  <si>
    <t>24(b) — Home Loan Interest (self-occupied)</t>
  </si>
  <si>
    <t>Max ₹2,00,000</t>
  </si>
  <si>
    <t>80TTA — Savings A/c Interest</t>
  </si>
  <si>
    <t>Max ₹10,000</t>
  </si>
  <si>
    <t>HRA Exemption</t>
  </si>
  <si>
    <t>Actual per Form 16</t>
  </si>
  <si>
    <t>Total Deductions (₹)</t>
  </si>
  <si>
    <t>80C Invested (₹)</t>
  </si>
  <si>
    <t>M  ·  FINANCIAL CIRCUMSTANCES &amp; SUITABILITY</t>
  </si>
  <si>
    <t>Annual Income — All Sources (₹)</t>
  </si>
  <si>
    <t>Tax Bracket</t>
  </si>
  <si>
    <t>Need immediate liquidity (3 months)?</t>
  </si>
  <si>
    <t>Invest using borrowed funds?</t>
  </si>
  <si>
    <t>N  ·  RISK PROFILE  (Rate 1–5 per item)</t>
  </si>
  <si>
    <t>1 = Very Low / Not comfortable    3 = Moderate    5 = Very High / Most comfortable</t>
  </si>
  <si>
    <t>RISK CAPACITY  (Financial ability to absorb losses)</t>
  </si>
  <si>
    <t>Score</t>
  </si>
  <si>
    <t>Notes / Remarks</t>
  </si>
  <si>
    <t>Stable, regular income source</t>
  </si>
  <si>
    <t>Years to retirement (longer = higher)</t>
  </si>
  <si>
    <t>Adequate emergency fund exists</t>
  </si>
  <si>
    <t>Low debt-to-income ratio</t>
  </si>
  <si>
    <t>Net worth high relative to investment size</t>
  </si>
  <si>
    <t>Risk Capacity Score (avg)</t>
  </si>
  <si>
    <t>RISK TOLERANCE  (Psychological comfort with market fluctuations)</t>
  </si>
  <si>
    <t>Can watch portfolio drop 20%+ without panic</t>
  </si>
  <si>
    <t>Previously invested in MFs / stocks</t>
  </si>
  <si>
    <t>Prefers growth over capital protection</t>
  </si>
  <si>
    <t>Investment horizon &gt; 7 years</t>
  </si>
  <si>
    <t>Risk Tolerance Score (avg)</t>
  </si>
  <si>
    <t>COMBINED RISK PROFILE</t>
  </si>
  <si>
    <t>O  ·  INVESTMENT PREFERENCES &amp; KNOWLEDGE</t>
  </si>
  <si>
    <t>Investment Time Horizon</t>
  </si>
  <si>
    <t>Investment Knowledge</t>
  </si>
  <si>
    <t>Preferred Investment Mode</t>
  </si>
  <si>
    <t>Investment Objective</t>
  </si>
  <si>
    <t>Product Restrictions / Notes</t>
  </si>
  <si>
    <t>P  ·  CLIENT CONSENT &amp; DECLARATION</t>
  </si>
  <si>
    <t>I confirm that all information provided above is accurate to the best of my knowledge. I consent to Rational Rahul (ARN-339902) using this information solely for financial planning and investment suitability assessment purposes. I understand that mutual fund investments are subject to market risks and past performance is not indicative of future returns.</t>
  </si>
  <si>
    <t>Client Full Name (Confirm)</t>
  </si>
  <si>
    <t>Date of Declaration  (DD/MM/YYYY)</t>
  </si>
  <si>
    <t>Signature / eSign Reference</t>
  </si>
  <si>
    <t>How did you hear about Rational Rahul?</t>
  </si>
  <si>
    <t>HOW TO SEND THIS FORM TO RAHUL</t>
  </si>
  <si>
    <t>📲  Sign Up / Submit Profile</t>
  </si>
  <si>
    <t>🌐  rationalrahul.base44.app</t>
  </si>
  <si>
    <t>✉  info.rationalrahul@gmail.com</t>
  </si>
  <si>
    <t>RATIONAL RAHUL  ·  Summary Dashboard</t>
  </si>
  <si>
    <t>ARN-339902  ·  info.rationalrahul@gmail.com  ·  rationalrahul.base44.app</t>
  </si>
  <si>
    <t>⚠️   AUTO-POPULATED  ·  Do NOT enter data on this page.  All data flows from the  'Client Profile'  tab automatically once the client fills it in.</t>
  </si>
  <si>
    <t>📊  KEY FINANCIAL SNAPSHOT</t>
  </si>
  <si>
    <t>👤 Client Name</t>
  </si>
  <si>
    <t>📍 Location</t>
  </si>
  <si>
    <t>🏠 Residential Status</t>
  </si>
  <si>
    <t>🎂 Age</t>
  </si>
  <si>
    <t>✅ KYC Status</t>
  </si>
  <si>
    <t>💼 Monthly Income</t>
  </si>
  <si>
    <t>💸 Monthly Expenses</t>
  </si>
  <si>
    <t>💰 Monthly Savings</t>
  </si>
  <si>
    <t>📈 Savings Rate</t>
  </si>
  <si>
    <t>🏦 Total Assets</t>
  </si>
  <si>
    <t>📉 Total Liabilities</t>
  </si>
  <si>
    <t>💎 NET WORTH</t>
  </si>
  <si>
    <t>🌱 Portfolio Value</t>
  </si>
  <si>
    <t>🎯 Risk Profile</t>
  </si>
  <si>
    <t>💡  FINANCIAL HEALTH INDICATORS</t>
  </si>
  <si>
    <t>Savings Rate ≥ 20%?</t>
  </si>
  <si>
    <t>EMI-to-Income ≤ 40%?</t>
  </si>
  <si>
    <t>Emergency Fund (min 3M)?</t>
  </si>
  <si>
    <t>Term Insurance?</t>
  </si>
  <si>
    <t>Health Insurance?</t>
  </si>
  <si>
    <t>Nominee Registered?</t>
  </si>
  <si>
    <t>🎯  GOALS OVERVIEW</t>
  </si>
  <si>
    <t>Goal</t>
  </si>
  <si>
    <t>Future Value</t>
  </si>
  <si>
    <t>Monthly SIP</t>
  </si>
  <si>
    <t>Return</t>
  </si>
  <si>
    <t>Total Monthly SIP</t>
  </si>
  <si>
    <t>🏦  ASSET ALLOCATION SUMMARY</t>
  </si>
  <si>
    <t>Asset Category</t>
  </si>
  <si>
    <t>Value (₹)</t>
  </si>
  <si>
    <t>% of Total</t>
  </si>
  <si>
    <t>Liquid / Fixed</t>
  </si>
  <si>
    <t>Equity / Market</t>
  </si>
  <si>
    <t>Gold &amp; Commodities</t>
  </si>
  <si>
    <t>Vehicles</t>
  </si>
  <si>
    <t>Business / Other</t>
  </si>
  <si>
    <t>📊  ASSET ALLOCATION CHART  (fills when data is entered)</t>
  </si>
  <si>
    <t>Category</t>
  </si>
  <si>
    <t>Cashflow</t>
  </si>
  <si>
    <t>Amount</t>
  </si>
  <si>
    <t>Rent/EMI</t>
  </si>
  <si>
    <t>Other Loans</t>
  </si>
  <si>
    <t>Utilities</t>
  </si>
  <si>
    <t>Groceries</t>
  </si>
  <si>
    <t>Insurance</t>
  </si>
  <si>
    <t>Education</t>
  </si>
  <si>
    <t>Entertainment</t>
  </si>
  <si>
    <t>Other Exp</t>
  </si>
  <si>
    <t>📅  REVIEW &amp; MEETING LOG</t>
  </si>
  <si>
    <t>Savings</t>
  </si>
  <si>
    <t>Date</t>
  </si>
  <si>
    <t>Meeting Type</t>
  </si>
  <si>
    <t>Discussion Points</t>
  </si>
  <si>
    <t>Follow-up</t>
  </si>
  <si>
    <t>📝  ADVISOR NOTES</t>
  </si>
  <si>
    <t>📲  Sign Up / Profile</t>
  </si>
  <si>
    <t>RATIONAL RAHUL  ·  How We Assist You</t>
  </si>
  <si>
    <t>Your Trusted AMFI Registered Mutual Fund Distributor  ·  ARN-339902</t>
  </si>
  <si>
    <t>Service</t>
  </si>
  <si>
    <t>What We Do</t>
  </si>
  <si>
    <t>Who It's Best For</t>
  </si>
  <si>
    <t>🎯  Goal-Based Financial Planning</t>
  </si>
  <si>
    <t>We start with YOUR goals — retirement, education, home, wealth — and build a step-by-step plan with specific monthly SIP targets, inflation-adjusted projections, and realistic timelines.</t>
  </si>
  <si>
    <t>First-time investors · Salaried professionals · Growing families</t>
  </si>
  <si>
    <t>📊  Mutual Fund Portfolio Construction</t>
  </si>
  <si>
    <t>Funds selected based on your risk profile, investment horizon, and goals. Equity, Debt, Hybrid, Index, and International funds — evaluated on consistency, fund management, and cost efficiency.</t>
  </si>
  <si>
    <t>Anyone investing ₹500 to ₹5Cr+ systematically</t>
  </si>
  <si>
    <t>🛡️  Insurance Gap Analysis</t>
  </si>
  <si>
    <t>Most Indians are underinsured. We audit your Term and Health covers, identify gaps, and recommend adequate coverage — without pushing high-commission ULIPs or endowment plans.</t>
  </si>
  <si>
    <t>Young earners · Breadwinners · NRIs with India dependents</t>
  </si>
  <si>
    <t>🧾  Tax-Efficient Investing (FY 2026-27)</t>
  </si>
  <si>
    <t>Choose between Old and New Tax Regime, maximise 80C / 80D / 80CCD(1B) benefits, plan ELSS investments, and minimise LTCG/STCG impact on mutual fund redemptions.</t>
  </si>
  <si>
    <t>Salaried professionals · Business owners · High-income earners</t>
  </si>
  <si>
    <t>🌏  NRI Investment Services</t>
  </si>
  <si>
    <t>Invest in Indian MFs through NRE/NRO accounts, navigate FATCA/CRS compliance, understand TDS implications, and optimise DTAA benefits — all aligned with FEMA regulations.</t>
  </si>
  <si>
    <t>NRIs in UAE, USA, UK, Singapore, Canada, Australia &amp; beyond</t>
  </si>
  <si>
    <t>📅  Periodic Portfolio Review</t>
  </si>
  <si>
    <t>Structured annual / half-yearly reviews, rebalancing recommendations, goal tracking, and SIP step-up planning as your income grows.</t>
  </si>
  <si>
    <t>All existing clients</t>
  </si>
  <si>
    <t>💼  Retirement &amp; Corpus Planning</t>
  </si>
  <si>
    <t>We calculate your required retirement corpus, suggest NPS + mutual fund combinations, and design a systematic withdrawal plan (SWP) for post-retirement income.</t>
  </si>
  <si>
    <t>35-55 year olds · Pre-retirees · PSU / Government employees</t>
  </si>
  <si>
    <t>🎓  Financial Literacy &amp; Awareness</t>
  </si>
  <si>
    <t>Webinars, workshops, and one-on-one sessions covering mutual funds, compounding, market cycles, and behavioural finance — empowering you to make informed decisions.</t>
  </si>
  <si>
    <t>Young earners · Corporate employees · Women investors</t>
  </si>
  <si>
    <t>WHY RATIONAL RAHUL?</t>
  </si>
  <si>
    <t>🔒  AMFI Registered &amp; Compliant</t>
  </si>
  <si>
    <t>ARN-339902 — governed by SEBI &amp; AMFI regulations</t>
  </si>
  <si>
    <t>⚖️  Conflict-Free Advice</t>
  </si>
  <si>
    <t>We recommend what suits YOU, not what earns the most commission</t>
  </si>
  <si>
    <t>🇮🇳  India-Focused Expertise</t>
  </si>
  <si>
    <t>Deep knowledge of Indian tax, MF landscape &amp; SEBI guidelines</t>
  </si>
  <si>
    <t>📱  Digital-First</t>
  </si>
  <si>
    <t>Paperless onboarding, digital KYC, easy SIP management</t>
  </si>
  <si>
    <t>🤝  Long-Term Relationship</t>
  </si>
  <si>
    <t>We stay with you across market cycles and life stages</t>
  </si>
  <si>
    <t>🌐  Visit: rationalrahul.base44.app/Invest  ·  Explore investment options online</t>
  </si>
  <si>
    <t>Disclaimer: Mutual Fund investments are subject to market risks. Please read all scheme-related documents carefully before investing. | ARN-339902</t>
  </si>
  <si>
    <t>India Tax Quick Reference  ·  FY 2026-27  (Income Tax Act 2025 — effective Apr 1, 2026)</t>
  </si>
  <si>
    <t>No slab changes from FY 2025-26 per Union Budget 2026 — slabs locked in by IT Act 2025</t>
  </si>
  <si>
    <t>NEW REGIME SLABS (Default — lower rates, fewer deductions)</t>
  </si>
  <si>
    <t>Income Range / Item</t>
  </si>
  <si>
    <t>Tax Rate</t>
  </si>
  <si>
    <t>₹0 – ₹4,00,000</t>
  </si>
  <si>
    <t>Nil</t>
  </si>
  <si>
    <t>Basic exemption</t>
  </si>
  <si>
    <t>₹4,00,001 – ₹8,00,000</t>
  </si>
  <si>
    <t>5%</t>
  </si>
  <si>
    <t>₹8,00,001 – ₹12,00,000</t>
  </si>
  <si>
    <t>10%</t>
  </si>
  <si>
    <t>₹12,00,001 – ₹16,00,000</t>
  </si>
  <si>
    <t>15%</t>
  </si>
  <si>
    <t>₹16,00,001 – ₹20,00,000</t>
  </si>
  <si>
    <t>20%</t>
  </si>
  <si>
    <t>₹20,00,001 – ₹24,00,000</t>
  </si>
  <si>
    <t>25%</t>
  </si>
  <si>
    <t>Above ₹24,00,000</t>
  </si>
  <si>
    <t>30%</t>
  </si>
  <si>
    <t>Max surcharge 25%</t>
  </si>
  <si>
    <t>Rebate u/s 87A</t>
  </si>
  <si>
    <t>₹60,000</t>
  </si>
  <si>
    <t>Zero tax if total income ≤ ₹12L — Resident Indians only</t>
  </si>
  <si>
    <t>Standard Deduction</t>
  </si>
  <si>
    <t>₹75,000</t>
  </si>
  <si>
    <t>Salaried / pensioners — effective zero tax to ₹12.75L</t>
  </si>
  <si>
    <t>Health &amp; Education Cess</t>
  </si>
  <si>
    <t>4%</t>
  </si>
  <si>
    <t>On computed tax after rebate</t>
  </si>
  <si>
    <t>OLD REGIME SLABS (Optional — allows more deductions)</t>
  </si>
  <si>
    <t>₹0 – ₹2,50,000</t>
  </si>
  <si>
    <t>₹2,50,001 – ₹5,00,000</t>
  </si>
  <si>
    <t>Rebate ≤ ₹5L</t>
  </si>
  <si>
    <t>₹5,00,001 – ₹10,00,000</t>
  </si>
  <si>
    <t>Above ₹10,00,000</t>
  </si>
  <si>
    <t>Surcharge up to 37% for &gt;₹5Cr</t>
  </si>
  <si>
    <t>₹50,000</t>
  </si>
  <si>
    <t>Salaried</t>
  </si>
  <si>
    <t>Senior Citizen (60-80)</t>
  </si>
  <si>
    <t>Nil up to ₹3L</t>
  </si>
  <si>
    <t>Old regime only</t>
  </si>
  <si>
    <t>Super Senior (80+)</t>
  </si>
  <si>
    <t>Nil up to ₹5L</t>
  </si>
  <si>
    <t>MF CAPITAL GAINS TAX (FY 2026-27)</t>
  </si>
  <si>
    <t>Equity / Equity MFs</t>
  </si>
  <si>
    <t>STCG 20% (&lt; 12 months)</t>
  </si>
  <si>
    <t>LTCG 12.5% (≥ 12 months) | ₹1.25L exempt per year</t>
  </si>
  <si>
    <t>Debt Funds</t>
  </si>
  <si>
    <t>Slab rate (any period)</t>
  </si>
  <si>
    <t>Gold / International</t>
  </si>
  <si>
    <t>STCG: Slab (&lt; 24 months)</t>
  </si>
  <si>
    <t>LTCG 12.5% (≥ 24 months)</t>
  </si>
  <si>
    <t>Hybrid – Equity oriented</t>
  </si>
  <si>
    <t>LTCG 12.5% (≥ 12 months)</t>
  </si>
  <si>
    <t>ULIPs (premium &gt; ₹2.5L/yr)</t>
  </si>
  <si>
    <t>Capital gains tax</t>
  </si>
  <si>
    <t>🌐  rationalrahul.base44.app  ·  info.rationalrahul@gmail.com  ·  ARN-339902</t>
  </si>
  <si>
    <t>RATIONAL RAHUL  ·  AMFI Compliance Notes  ·  ARN-339902</t>
  </si>
  <si>
    <t>SEBI / AMFI MFD Regulatory Disclosures</t>
  </si>
  <si>
    <t>1. This form is used for KYC and Suitability Assessment per SEBI Circular SEBI/HO/IMD/DF2/CIR/P/2021 and AMFI guidelines.</t>
  </si>
  <si>
    <t>2. Rational Rahul — ARN-339902. Mutual Fund investments are subject to market risks. Read all scheme documents carefully.</t>
  </si>
  <si>
    <t>3. Products are recommended based on suitability: risk profile, objective, time horizon, and financial circumstances.</t>
  </si>
  <si>
    <t>4. Income Tax Act, 2025 is effective from April 1, 2026, replacing the Income Tax Act, 1961.</t>
  </si>
  <si>
    <t>5. NRI clients: Section 87A rebate not available; TDS applicable on MF redemptions at prescribed rates.</t>
  </si>
  <si>
    <t>Risk Profile → Recommended Product Suitability</t>
  </si>
  <si>
    <t>Conservative (&lt; 1.5): Liquid, Overnight, Ultra Short Duration Funds</t>
  </si>
  <si>
    <t>Moderately Conservative (1.5–2.5): Short Duration, Conservative Hybrid, Arbitrage Funds</t>
  </si>
  <si>
    <t>Moderate (2.5–3.5): Balanced Advantage, Multi-Asset, Hybrid Equity Funds</t>
  </si>
  <si>
    <t>Moderately Aggressive (3.5–4.5): Flexi-Cap, Mid-Cap, Value Funds</t>
  </si>
  <si>
    <t>Aggressive (&gt; 4.5): Small-Cap, Sectoral, Thematic, International Funds</t>
  </si>
  <si>
    <t>Contact: info.rationalrahul@gmail.com  ·  rationalrahul.base44.app  ·  Sign up: aws3.link/OUSAUw  ·  ARN-339902</t>
  </si>
  <si>
    <t>Yes</t>
  </si>
  <si>
    <t xml:space="preserve">📧  Email the filled file to: info.rationalrahul@gmail.com     🌐  Or WhatsApp the filled file to the number shared by Rational Rahul  </t>
  </si>
  <si>
    <t>We believe every individual deserves a clear, jargon-free financial roadmap tailored to their unique goals and circumstances. We are AMFI-registered, fiduciary-minded, and committed to building lasting wealth with our clients.</t>
  </si>
  <si>
    <t>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</si>
</sst>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"/>
    <numFmt numFmtId="165" formatCode="0&quot; years&quot;"/>
    <numFmt numFmtId="166" formatCode="\₹#,##0"/>
    <numFmt numFmtId="167" formatCode="0.0%"/>
    <numFmt numFmtId="168" formatCode="0\y"/>
    <numFmt numFmtId="169" formatCode="0.0"/>
  </numFmts>
  <fonts count="37" x14ac:knownFonts="1">
    <font>
      <sz val="11"/>
      <color theme="1"/>
      <name val="Calibri"/>
      <family val="2"/>
      <charset val="1"/>
    </font>
    <font>
      <b/>
      <sz val="22"/>
      <color rgb="FFFFD600"/>
      <name val="Arial"/>
      <charset val="1"/>
    </font>
    <font>
      <sz val="9"/>
      <color rgb="FFE8EAF6"/>
      <name val="Arial"/>
      <charset val="1"/>
    </font>
    <font>
      <b/>
      <sz val="10"/>
      <color rgb="FF7B3F00"/>
      <name val="Arial"/>
      <charset val="1"/>
    </font>
    <font>
      <sz val="9"/>
      <color rgb="FF1A237E"/>
      <name val="Arial"/>
      <charset val="1"/>
    </font>
    <font>
      <b/>
      <sz val="10"/>
      <color rgb="FF1A237E"/>
      <name val="Arial"/>
      <charset val="1"/>
    </font>
    <font>
      <sz val="9"/>
      <color rgb="FF212121"/>
      <name val="Arial"/>
      <charset val="1"/>
    </font>
    <font>
      <sz val="10"/>
      <color rgb="FF0000CC"/>
      <name val="Arial"/>
      <charset val="1"/>
    </font>
    <font>
      <b/>
      <sz val="10"/>
      <color rgb="FFFFFFFF"/>
      <name val="Arial"/>
      <charset val="1"/>
    </font>
    <font>
      <sz val="10"/>
      <color rgb="FF212121"/>
      <name val="Arial"/>
      <charset val="1"/>
    </font>
    <font>
      <sz val="10"/>
      <color rgb="FF1B5E20"/>
      <name val="Arial"/>
      <charset val="1"/>
    </font>
    <font>
      <b/>
      <sz val="9"/>
      <color rgb="FFFFFFFF"/>
      <name val="Arial"/>
      <charset val="1"/>
    </font>
    <font>
      <i/>
      <sz val="8"/>
      <color rgb="FF757575"/>
      <name val="Arial"/>
      <charset val="1"/>
    </font>
    <font>
      <b/>
      <sz val="10"/>
      <color rgb="FF212121"/>
      <name val="Arial"/>
      <charset val="1"/>
    </font>
    <font>
      <b/>
      <sz val="8"/>
      <color rgb="FFFFFFFF"/>
      <name val="Arial"/>
      <charset val="1"/>
    </font>
    <font>
      <b/>
      <sz val="10"/>
      <color rgb="FF1B5E20"/>
      <name val="Arial"/>
      <charset val="1"/>
    </font>
    <font>
      <b/>
      <sz val="10"/>
      <color rgb="FFC62828"/>
      <name val="Arial"/>
      <charset val="1"/>
    </font>
    <font>
      <sz val="9"/>
      <color rgb="FF4A148C"/>
      <name val="Arial"/>
      <charset val="1"/>
    </font>
    <font>
      <sz val="8"/>
      <color rgb="FF757575"/>
      <name val="Arial"/>
      <charset val="1"/>
    </font>
    <font>
      <b/>
      <sz val="11"/>
      <color rgb="FF212121"/>
      <name val="Arial"/>
      <charset val="1"/>
    </font>
    <font>
      <b/>
      <sz val="11"/>
      <color rgb="FF1B5E20"/>
      <name val="Arial"/>
      <charset val="1"/>
    </font>
    <font>
      <b/>
      <sz val="11"/>
      <color rgb="FFC62828"/>
      <name val="Arial"/>
      <charset val="1"/>
    </font>
    <font>
      <sz val="9"/>
      <color rgb="FFC62828"/>
      <name val="Arial"/>
      <charset val="1"/>
    </font>
    <font>
      <sz val="9"/>
      <color rgb="FF1B5E20"/>
      <name val="Arial"/>
      <charset val="1"/>
    </font>
    <font>
      <b/>
      <sz val="12"/>
      <color rgb="FF212121"/>
      <name val="Arial"/>
      <charset val="1"/>
    </font>
    <font>
      <b/>
      <sz val="11"/>
      <color rgb="FFFFFFFF"/>
      <name val="Arial"/>
      <charset val="1"/>
    </font>
    <font>
      <sz val="10"/>
      <color rgb="FFFFFFFF"/>
      <name val="Arial"/>
      <charset val="1"/>
    </font>
    <font>
      <u/>
      <sz val="9"/>
      <color rgb="FF0563C1"/>
      <name val="Arial"/>
      <charset val="1"/>
    </font>
    <font>
      <b/>
      <sz val="18"/>
      <color rgb="FFFFD600"/>
      <name val="Arial"/>
      <charset val="1"/>
    </font>
    <font>
      <b/>
      <sz val="11"/>
      <color rgb="FF7B3F00"/>
      <name val="Arial"/>
      <charset val="1"/>
    </font>
    <font>
      <b/>
      <sz val="9"/>
      <color rgb="FF212121"/>
      <name val="Arial"/>
      <charset val="1"/>
    </font>
    <font>
      <sz val="9"/>
      <name val="Cambria"/>
      <charset val="1"/>
    </font>
    <font>
      <b/>
      <sz val="20"/>
      <color rgb="FFFFD600"/>
      <name val="Arial"/>
      <charset val="1"/>
    </font>
    <font>
      <sz val="9"/>
      <color rgb="FF00695C"/>
      <name val="Arial"/>
      <charset val="1"/>
    </font>
    <font>
      <b/>
      <u/>
      <sz val="11"/>
      <color rgb="FFFFD600"/>
      <name val="Arial"/>
      <charset val="1"/>
    </font>
    <font>
      <b/>
      <sz val="13"/>
      <color rgb="FFFFD600"/>
      <name val="Arial"/>
      <charset val="1"/>
    </font>
    <font>
      <b/>
      <u/>
      <sz val="10"/>
      <color rgb="FF1A237E"/>
      <name val="Arial"/>
      <charset val="1"/>
    </font>
  </fonts>
  <fills count="19">
    <fill>
      <patternFill patternType="none"/>
    </fill>
    <fill>
      <patternFill patternType="gray125"/>
    </fill>
    <fill>
      <patternFill patternType="solid">
        <fgColor rgb="FF1A237E"/>
        <bgColor rgb="FF283593"/>
      </patternFill>
    </fill>
    <fill>
      <patternFill patternType="solid">
        <fgColor rgb="FF283593"/>
        <bgColor rgb="FF1A237E"/>
      </patternFill>
    </fill>
    <fill>
      <patternFill patternType="solid">
        <fgColor rgb="FFFFF3E0"/>
        <bgColor rgb="FFFFEBEE"/>
      </patternFill>
    </fill>
    <fill>
      <patternFill patternType="solid">
        <fgColor rgb="FFE3F2FD"/>
        <bgColor rgb="FFE8EAF6"/>
      </patternFill>
    </fill>
    <fill>
      <patternFill patternType="solid">
        <fgColor rgb="FFFFFDE7"/>
        <bgColor rgb="FFF9F9F9"/>
      </patternFill>
    </fill>
    <fill>
      <patternFill patternType="solid">
        <fgColor rgb="FFFFFFFF"/>
        <bgColor rgb="FFF9F9F9"/>
      </patternFill>
    </fill>
    <fill>
      <patternFill patternType="solid">
        <fgColor rgb="FFF5F5F5"/>
        <bgColor rgb="FFF9F9F9"/>
      </patternFill>
    </fill>
    <fill>
      <patternFill patternType="solid">
        <fgColor rgb="FFE8F5E9"/>
        <bgColor rgb="FFEEEEEE"/>
      </patternFill>
    </fill>
    <fill>
      <patternFill patternType="solid">
        <fgColor rgb="FF00695C"/>
        <bgColor rgb="FF1B5E20"/>
      </patternFill>
    </fill>
    <fill>
      <patternFill patternType="solid">
        <fgColor rgb="FFFFF9C4"/>
        <bgColor rgb="FFFFF3E0"/>
      </patternFill>
    </fill>
    <fill>
      <patternFill patternType="solid">
        <fgColor rgb="FFEEEEEE"/>
        <bgColor rgb="FFE8EAF6"/>
      </patternFill>
    </fill>
    <fill>
      <patternFill patternType="solid">
        <fgColor rgb="FFFCE4EC"/>
        <bgColor rgb="FFFFEBEE"/>
      </patternFill>
    </fill>
    <fill>
      <patternFill patternType="solid">
        <fgColor rgb="FFF3E5F5"/>
        <bgColor rgb="FFFCE4EC"/>
      </patternFill>
    </fill>
    <fill>
      <patternFill patternType="solid">
        <fgColor rgb="FFE8EAF6"/>
        <bgColor rgb="FFEEEEEE"/>
      </patternFill>
    </fill>
    <fill>
      <patternFill patternType="solid">
        <fgColor rgb="FFFFEBEE"/>
        <bgColor rgb="FFFCE4EC"/>
      </patternFill>
    </fill>
    <fill>
      <patternFill patternType="solid">
        <fgColor rgb="FFFFD600"/>
        <bgColor rgb="FFF79646"/>
      </patternFill>
    </fill>
    <fill>
      <patternFill patternType="solid">
        <fgColor rgb="FFFF6F00"/>
        <bgColor rgb="FFF17E21"/>
      </patternFill>
    </fill>
  </fills>
  <borders count="13">
    <border>
      <left/>
      <right/>
      <top/>
      <bottom/>
      <diagonal/>
    </border>
    <border>
      <left style="medium">
        <color rgb="FFFF6F00"/>
      </left>
      <right style="medium">
        <color rgb="FFFF6F00"/>
      </right>
      <top style="medium">
        <color rgb="FFFF6F00"/>
      </top>
      <bottom style="medium">
        <color rgb="FFFF6F00"/>
      </bottom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FF6F00"/>
      </left>
      <right style="thin">
        <color rgb="FFFF6F00"/>
      </right>
      <top style="medium">
        <color rgb="FFFF6F00"/>
      </top>
      <bottom style="medium">
        <color rgb="FFFF6F00"/>
      </bottom>
      <diagonal/>
    </border>
    <border>
      <left style="medium">
        <color rgb="FF388E3C"/>
      </left>
      <right style="medium">
        <color rgb="FF388E3C"/>
      </right>
      <top style="medium">
        <color rgb="FF388E3C"/>
      </top>
      <bottom style="medium">
        <color rgb="FF388E3C"/>
      </bottom>
      <diagonal/>
    </border>
    <border>
      <left style="medium">
        <color rgb="FF1B5E20"/>
      </left>
      <right style="medium">
        <color rgb="FF1B5E20"/>
      </right>
      <top style="medium">
        <color rgb="FF1B5E20"/>
      </top>
      <bottom style="medium">
        <color rgb="FF1B5E20"/>
      </bottom>
      <diagonal/>
    </border>
    <border>
      <left style="medium">
        <color rgb="FFC62828"/>
      </left>
      <right style="medium">
        <color rgb="FFC62828"/>
      </right>
      <top style="medium">
        <color rgb="FFC62828"/>
      </top>
      <bottom style="medium">
        <color rgb="FFC62828"/>
      </bottom>
      <diagonal/>
    </border>
    <border>
      <left style="medium">
        <color rgb="FFFF6F00"/>
      </left>
      <right style="medium">
        <color rgb="FFFF6F00"/>
      </right>
      <top style="medium">
        <color rgb="FFFF6F00"/>
      </top>
      <bottom style="thin">
        <color rgb="FFFF6F00"/>
      </bottom>
      <diagonal/>
    </border>
    <border>
      <left style="thin">
        <color rgb="FF1A237E"/>
      </left>
      <right style="thin">
        <color rgb="FF1A237E"/>
      </right>
      <top style="thin">
        <color rgb="FF1A237E"/>
      </top>
      <bottom style="thin">
        <color rgb="FF1A237E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/>
      <right/>
      <top style="thin">
        <color rgb="FFBDBDBD"/>
      </top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129">
    <xf numFmtId="0" fontId="0" fillId="0" borderId="0" xfId="0"/>
    <xf numFmtId="9" fontId="7" fillId="6" borderId="3" xfId="0" applyNumberFormat="1" applyFont="1" applyFill="1" applyBorder="1" applyAlignment="1">
      <alignment horizontal="left" vertical="center" wrapText="1"/>
    </xf>
    <xf numFmtId="0" fontId="8" fillId="10" borderId="4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center" vertical="center"/>
    </xf>
    <xf numFmtId="165" fontId="10" fillId="9" borderId="3" xfId="0" applyNumberFormat="1" applyFont="1" applyFill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0" fillId="7" borderId="0" xfId="0" applyFill="1" applyBorder="1"/>
    <xf numFmtId="0" fontId="5" fillId="5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right" vertical="center"/>
    </xf>
    <xf numFmtId="0" fontId="9" fillId="8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166" fontId="7" fillId="6" borderId="3" xfId="0" applyNumberFormat="1" applyFont="1" applyFill="1" applyBorder="1" applyAlignment="1">
      <alignment horizontal="right" vertical="center"/>
    </xf>
    <xf numFmtId="166" fontId="10" fillId="9" borderId="3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168" fontId="7" fillId="6" borderId="3" xfId="0" applyNumberFormat="1" applyFont="1" applyFill="1" applyBorder="1" applyAlignment="1">
      <alignment horizontal="center" vertical="center"/>
    </xf>
    <xf numFmtId="167" fontId="7" fillId="6" borderId="3" xfId="0" applyNumberFormat="1" applyFont="1" applyFill="1" applyBorder="1" applyAlignment="1">
      <alignment horizontal="center" vertical="center"/>
    </xf>
    <xf numFmtId="166" fontId="15" fillId="9" borderId="3" xfId="0" applyNumberFormat="1" applyFont="1" applyFill="1" applyBorder="1" applyAlignment="1">
      <alignment horizontal="right" vertical="center"/>
    </xf>
    <xf numFmtId="167" fontId="7" fillId="11" borderId="3" xfId="0" applyNumberFormat="1" applyFont="1" applyFill="1" applyBorder="1" applyAlignment="1">
      <alignment horizontal="center" vertical="center"/>
    </xf>
    <xf numFmtId="0" fontId="0" fillId="12" borderId="3" xfId="0" applyFill="1" applyBorder="1"/>
    <xf numFmtId="166" fontId="16" fillId="13" borderId="3" xfId="0" applyNumberFormat="1" applyFont="1" applyFill="1" applyBorder="1" applyAlignment="1">
      <alignment horizontal="right" vertical="center"/>
    </xf>
    <xf numFmtId="0" fontId="0" fillId="3" borderId="3" xfId="0" applyFill="1" applyBorder="1"/>
    <xf numFmtId="0" fontId="18" fillId="8" borderId="3" xfId="0" applyFont="1" applyFill="1" applyBorder="1" applyAlignment="1">
      <alignment horizontal="left" vertical="center" wrapText="1"/>
    </xf>
    <xf numFmtId="0" fontId="0" fillId="5" borderId="3" xfId="0" applyFill="1" applyBorder="1"/>
    <xf numFmtId="0" fontId="11" fillId="3" borderId="3" xfId="0" applyFont="1" applyFill="1" applyBorder="1" applyAlignment="1">
      <alignment horizontal="center" vertical="center"/>
    </xf>
    <xf numFmtId="169" fontId="15" fillId="9" borderId="3" xfId="0" applyNumberFormat="1" applyFont="1" applyFill="1" applyBorder="1" applyAlignment="1">
      <alignment horizontal="center" vertical="center"/>
    </xf>
    <xf numFmtId="169" fontId="24" fillId="17" borderId="3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66" fontId="6" fillId="8" borderId="3" xfId="0" applyNumberFormat="1" applyFont="1" applyFill="1" applyBorder="1" applyAlignment="1">
      <alignment horizontal="right" vertical="center"/>
    </xf>
    <xf numFmtId="166" fontId="30" fillId="8" borderId="3" xfId="0" applyNumberFormat="1" applyFont="1" applyFill="1" applyBorder="1" applyAlignment="1">
      <alignment horizontal="right" vertical="center"/>
    </xf>
    <xf numFmtId="167" fontId="6" fillId="8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166" fontId="30" fillId="7" borderId="3" xfId="0" applyNumberFormat="1" applyFont="1" applyFill="1" applyBorder="1" applyAlignment="1">
      <alignment horizontal="right" vertical="center"/>
    </xf>
    <xf numFmtId="167" fontId="6" fillId="7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0" fillId="0" borderId="0" xfId="0" applyFont="1"/>
    <xf numFmtId="0" fontId="6" fillId="8" borderId="3" xfId="0" applyFont="1" applyFill="1" applyBorder="1"/>
    <xf numFmtId="0" fontId="31" fillId="0" borderId="0" xfId="0" applyFont="1"/>
    <xf numFmtId="0" fontId="0" fillId="8" borderId="3" xfId="0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 wrapText="1"/>
    </xf>
    <xf numFmtId="0" fontId="33" fillId="8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33" fillId="7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/>
    </xf>
    <xf numFmtId="166" fontId="7" fillId="6" borderId="3" xfId="0" applyNumberFormat="1" applyFont="1" applyFill="1" applyBorder="1" applyAlignment="1">
      <alignment horizontal="right" vertical="center"/>
    </xf>
    <xf numFmtId="0" fontId="12" fillId="7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166" fontId="10" fillId="9" borderId="3" xfId="0" applyNumberFormat="1" applyFont="1" applyFill="1" applyBorder="1" applyAlignment="1">
      <alignment horizontal="right" vertical="center"/>
    </xf>
    <xf numFmtId="0" fontId="13" fillId="9" borderId="3" xfId="0" applyFont="1" applyFill="1" applyBorder="1" applyAlignment="1">
      <alignment horizontal="left" vertical="center" wrapText="1"/>
    </xf>
    <xf numFmtId="167" fontId="10" fillId="9" borderId="3" xfId="0" applyNumberFormat="1" applyFont="1" applyFill="1" applyBorder="1" applyAlignment="1">
      <alignment horizontal="right" vertical="center"/>
    </xf>
    <xf numFmtId="1" fontId="7" fillId="6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167" fontId="10" fillId="9" borderId="3" xfId="0" applyNumberFormat="1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166" fontId="15" fillId="9" borderId="3" xfId="0" applyNumberFormat="1" applyFont="1" applyFill="1" applyBorder="1" applyAlignment="1">
      <alignment horizontal="right" vertical="center"/>
    </xf>
    <xf numFmtId="0" fontId="13" fillId="13" borderId="3" xfId="0" applyFont="1" applyFill="1" applyBorder="1" applyAlignment="1">
      <alignment horizontal="left" vertical="center" wrapText="1"/>
    </xf>
    <xf numFmtId="0" fontId="17" fillId="14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/>
    </xf>
    <xf numFmtId="0" fontId="0" fillId="3" borderId="3" xfId="0" applyFill="1" applyBorder="1"/>
    <xf numFmtId="167" fontId="15" fillId="5" borderId="3" xfId="0" applyNumberFormat="1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left" vertical="center" wrapText="1"/>
    </xf>
    <xf numFmtId="166" fontId="20" fillId="9" borderId="5" xfId="0" applyNumberFormat="1" applyFont="1" applyFill="1" applyBorder="1" applyAlignment="1">
      <alignment horizontal="right" vertical="center"/>
    </xf>
    <xf numFmtId="0" fontId="15" fillId="9" borderId="3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left" vertical="center" wrapText="1"/>
    </xf>
    <xf numFmtId="166" fontId="20" fillId="9" borderId="6" xfId="0" applyNumberFormat="1" applyFont="1" applyFill="1" applyBorder="1" applyAlignment="1">
      <alignment horizontal="right" vertical="center"/>
    </xf>
    <xf numFmtId="0" fontId="21" fillId="13" borderId="3" xfId="0" applyFont="1" applyFill="1" applyBorder="1" applyAlignment="1">
      <alignment horizontal="left" vertical="center" wrapText="1"/>
    </xf>
    <xf numFmtId="166" fontId="21" fillId="13" borderId="7" xfId="0" applyNumberFormat="1" applyFont="1" applyFill="1" applyBorder="1" applyAlignment="1">
      <alignment horizontal="right" vertical="center"/>
    </xf>
    <xf numFmtId="0" fontId="10" fillId="9" borderId="3" xfId="0" applyFont="1" applyFill="1" applyBorder="1" applyAlignment="1">
      <alignment horizontal="left" vertical="center" wrapText="1"/>
    </xf>
    <xf numFmtId="0" fontId="4" fillId="15" borderId="3" xfId="0" applyFont="1" applyFill="1" applyBorder="1" applyAlignment="1">
      <alignment horizontal="left" vertical="center" wrapText="1"/>
    </xf>
    <xf numFmtId="0" fontId="22" fillId="16" borderId="3" xfId="0" applyFont="1" applyFill="1" applyBorder="1" applyAlignment="1">
      <alignment horizontal="left" vertical="center" wrapText="1"/>
    </xf>
    <xf numFmtId="0" fontId="23" fillId="8" borderId="3" xfId="0" applyFont="1" applyFill="1" applyBorder="1" applyAlignment="1">
      <alignment horizontal="left" vertical="center" wrapText="1"/>
    </xf>
    <xf numFmtId="0" fontId="4" fillId="11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left" vertical="center"/>
    </xf>
    <xf numFmtId="0" fontId="19" fillId="1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 wrapText="1"/>
    </xf>
    <xf numFmtId="164" fontId="7" fillId="6" borderId="3" xfId="0" applyNumberFormat="1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left" vertical="center" wrapText="1"/>
    </xf>
    <xf numFmtId="49" fontId="7" fillId="15" borderId="3" xfId="0" applyNumberFormat="1" applyFont="1" applyFill="1" applyBorder="1" applyAlignment="1">
      <alignment horizontal="left" vertical="center" wrapText="1"/>
    </xf>
    <xf numFmtId="165" fontId="7" fillId="15" borderId="3" xfId="0" applyNumberFormat="1" applyFont="1" applyFill="1" applyBorder="1" applyAlignment="1">
      <alignment horizontal="center" vertical="center"/>
    </xf>
    <xf numFmtId="166" fontId="7" fillId="15" borderId="3" xfId="0" applyNumberFormat="1" applyFont="1" applyFill="1" applyBorder="1" applyAlignment="1">
      <alignment horizontal="right" vertical="center"/>
    </xf>
    <xf numFmtId="167" fontId="7" fillId="15" borderId="3" xfId="0" applyNumberFormat="1" applyFont="1" applyFill="1" applyBorder="1" applyAlignment="1">
      <alignment horizontal="right" vertical="center"/>
    </xf>
    <xf numFmtId="0" fontId="13" fillId="15" borderId="3" xfId="0" applyFont="1" applyFill="1" applyBorder="1" applyAlignment="1">
      <alignment horizontal="center" vertical="center"/>
    </xf>
    <xf numFmtId="166" fontId="6" fillId="8" borderId="3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left" vertical="center" wrapText="1"/>
    </xf>
    <xf numFmtId="166" fontId="6" fillId="7" borderId="3" xfId="0" applyNumberFormat="1" applyFont="1" applyFill="1" applyBorder="1" applyAlignment="1">
      <alignment horizontal="right" vertical="center"/>
    </xf>
    <xf numFmtId="0" fontId="5" fillId="8" borderId="3" xfId="0" applyFont="1" applyFill="1" applyBorder="1" applyAlignment="1">
      <alignment horizontal="left" vertical="center" wrapText="1"/>
    </xf>
    <xf numFmtId="166" fontId="9" fillId="8" borderId="3" xfId="0" applyNumberFormat="1" applyFont="1" applyFill="1" applyBorder="1" applyAlignment="1">
      <alignment horizontal="right" vertical="center"/>
    </xf>
    <xf numFmtId="167" fontId="10" fillId="8" borderId="3" xfId="0" applyNumberFormat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left" vertical="center" wrapText="1"/>
    </xf>
    <xf numFmtId="166" fontId="9" fillId="7" borderId="3" xfId="0" applyNumberFormat="1" applyFont="1" applyFill="1" applyBorder="1" applyAlignment="1">
      <alignment horizontal="right" vertical="center"/>
    </xf>
    <xf numFmtId="167" fontId="10" fillId="7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5" fillId="18" borderId="4" xfId="0" applyFont="1" applyFill="1" applyBorder="1" applyAlignment="1">
      <alignment horizontal="left" vertical="center"/>
    </xf>
    <xf numFmtId="0" fontId="34" fillId="2" borderId="3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6" fillId="15" borderId="3" xfId="0" applyFont="1" applyFill="1" applyBorder="1" applyAlignment="1">
      <alignment horizontal="center" vertical="center"/>
    </xf>
    <xf numFmtId="0" fontId="6" fillId="8" borderId="0" xfId="0" applyFont="1" applyFill="1" applyBorder="1"/>
    <xf numFmtId="166" fontId="6" fillId="8" borderId="0" xfId="0" applyNumberFormat="1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62828"/>
      <rgbColor rgb="FF9BBB59"/>
      <rgbColor rgb="FF0000CC"/>
      <rgbColor rgb="FFFFFDE7"/>
      <rgbColor rgb="FFF17E21"/>
      <rgbColor rgb="FF4F81BD"/>
      <rgbColor rgb="FFB6611C"/>
      <rgbColor rgb="FF1B5E20"/>
      <rgbColor rgb="FF667DA0"/>
      <rgbColor rgb="FF698530"/>
      <rgbColor rgb="FF553C71"/>
      <rgbColor rgb="FF00695C"/>
      <rgbColor rgb="FFBDBDBD"/>
      <rgbColor rgb="FF757575"/>
      <rgbColor rgb="FF85A1D2"/>
      <rgbColor rgb="FFB73531"/>
      <rgbColor rgb="FFFFF9C4"/>
      <rgbColor rgb="FFE3F2FD"/>
      <rgbColor rgb="FF4A148C"/>
      <rgbColor rgb="FFD48685"/>
      <rgbColor rgb="FF0563C1"/>
      <rgbColor rgb="FFD9D9D9"/>
      <rgbColor rgb="FFF9F9F9"/>
      <rgbColor rgb="FFF5F5F5"/>
      <rgbColor rgb="FFFFEBEE"/>
      <rgbColor rgb="FFE8EAF6"/>
      <rgbColor rgb="FF6D4D95"/>
      <rgbColor rgb="FFA26766"/>
      <rgbColor rgb="FF2A73A2"/>
      <rgbColor rgb="FF1565C0"/>
      <rgbColor rgb="FF2D9FBE"/>
      <rgbColor rgb="FFE8F5E9"/>
      <rgbColor rgb="FFEEEEEE"/>
      <rgbColor rgb="FFFFF3E0"/>
      <rgbColor rgb="FF99CCFF"/>
      <rgbColor rgb="FFF3E5F5"/>
      <rgbColor rgb="FFB5D089"/>
      <rgbColor rgb="FFFCE4EC"/>
      <rgbColor rgb="FF397BCA"/>
      <rgbColor rgb="FF4BACC6"/>
      <rgbColor rgb="FF8BB03D"/>
      <rgbColor rgb="FFFFD600"/>
      <rgbColor rgb="FFF79646"/>
      <rgbColor rgb="FFFF6F00"/>
      <rgbColor rgb="FF8064A2"/>
      <rgbColor rgb="FF8B9E6A"/>
      <rgbColor rgb="FF1A237E"/>
      <rgbColor rgb="FF388E3C"/>
      <rgbColor rgb="FF2B5A91"/>
      <rgbColor rgb="FF7B3F00"/>
      <rgbColor rgb="FF8B2926"/>
      <rgbColor rgb="FFC0504D"/>
      <rgbColor rgb="FF283593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Asset Allocation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'Summary Dashboard'!$C$52</c:f>
              <c:strCache>
                <c:ptCount val="1"/>
                <c:pt idx="0">
                  <c:v>Value (₹)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3C28-4916-A78C-704B85004665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3C28-4916-A78C-704B85004665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3C28-4916-A78C-704B85004665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3C28-4916-A78C-704B85004665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3C28-4916-A78C-704B85004665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3C28-4916-A78C-704B8500466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3C28-4916-A78C-704B8500466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3C28-4916-A78C-704B8500466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3C28-4916-A78C-704B8500466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3C28-4916-A78C-704B85004665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3C28-4916-A78C-704B85004665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3C28-4916-A78C-704B850046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1"/>
            <c:showVal val="0"/>
            <c:showCatName val="1"/>
            <c:showSerName val="1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'Summary Dashboard'!$B$53:$B$58</c:f>
              <c:strCache>
                <c:ptCount val="6"/>
                <c:pt idx="0">
                  <c:v>Real Estate</c:v>
                </c:pt>
                <c:pt idx="1">
                  <c:v>Liquid / Fixed</c:v>
                </c:pt>
                <c:pt idx="2">
                  <c:v>Equity / Market</c:v>
                </c:pt>
                <c:pt idx="3">
                  <c:v>Gold &amp; Commodities</c:v>
                </c:pt>
                <c:pt idx="4">
                  <c:v>Vehicles</c:v>
                </c:pt>
                <c:pt idx="5">
                  <c:v>Business / Other</c:v>
                </c:pt>
              </c:strCache>
            </c:strRef>
          </c:cat>
          <c:val>
            <c:numRef>
              <c:f>'Summary Dashboard'!$C$53:$C$58</c:f>
              <c:numCache>
                <c:formatCode>\₹#,##0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28-4916-A78C-704B85004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1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Monthly Cashflow Breakdown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'Summary Dashboard'!$K$52</c:f>
              <c:strCache>
                <c:ptCount val="1"/>
                <c:pt idx="0">
                  <c:v>Amount</c:v>
                </c:pt>
              </c:strCache>
            </c:strRef>
          </c:tx>
          <c:spPr>
            <a:gradFill>
              <a:gsLst>
                <a:gs pos="0">
                  <a:srgbClr val="2E5F99"/>
                </a:gs>
                <a:gs pos="80000">
                  <a:srgbClr val="3C7AC7"/>
                </a:gs>
                <a:gs pos="100000">
                  <a:srgbClr val="397BCA"/>
                </a:gs>
              </a:gsLst>
              <a:lin ang="16200000"/>
            </a:gradFill>
            <a:ln w="0"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295488"/>
                  </a:gs>
                  <a:gs pos="80000">
                    <a:srgbClr val="356DB0"/>
                  </a:gs>
                  <a:gs pos="100000">
                    <a:srgbClr val="336CB4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DCD-475C-8B08-A76CBCBBE9EB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8B2926"/>
                  </a:gs>
                  <a:gs pos="80000">
                    <a:srgbClr val="B43632"/>
                  </a:gs>
                  <a:gs pos="100000">
                    <a:srgbClr val="B73531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DCD-475C-8B08-A76CBCBBE9EB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698530"/>
                  </a:gs>
                  <a:gs pos="80000">
                    <a:srgbClr val="8AAD3F"/>
                  </a:gs>
                  <a:gs pos="100000">
                    <a:srgbClr val="8BB03D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5DCD-475C-8B08-A76CBCBBE9EB}"/>
              </c:ext>
            </c:extLst>
          </c:dPt>
          <c:dPt>
            <c:idx val="3"/>
            <c:bubble3D val="0"/>
            <c:spPr>
              <a:gradFill>
                <a:gsLst>
                  <a:gs pos="0">
                    <a:srgbClr val="553C71"/>
                  </a:gs>
                  <a:gs pos="80000">
                    <a:srgbClr val="6D4E93"/>
                  </a:gs>
                  <a:gs pos="100000">
                    <a:srgbClr val="6D4D95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5DCD-475C-8B08-A76CBCBBE9EB}"/>
              </c:ext>
            </c:extLst>
          </c:dPt>
          <c:dPt>
            <c:idx val="4"/>
            <c:bubble3D val="0"/>
            <c:spPr>
              <a:gradFill>
                <a:gsLst>
                  <a:gs pos="0">
                    <a:srgbClr val="25798F"/>
                  </a:gs>
                  <a:gs pos="80000">
                    <a:srgbClr val="2F9DBA"/>
                  </a:gs>
                  <a:gs pos="100000">
                    <a:srgbClr val="2D9FBE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5DCD-475C-8B08-A76CBCBBE9EB}"/>
              </c:ext>
            </c:extLst>
          </c:dPt>
          <c:dPt>
            <c:idx val="5"/>
            <c:bubble3D val="0"/>
            <c:spPr>
              <a:gradFill>
                <a:gsLst>
                  <a:gs pos="0">
                    <a:srgbClr val="B6611C"/>
                  </a:gs>
                  <a:gs pos="80000">
                    <a:srgbClr val="EC7D25"/>
                  </a:gs>
                  <a:gs pos="100000">
                    <a:srgbClr val="F17E21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5DCD-475C-8B08-A76CBCBBE9EB}"/>
              </c:ext>
            </c:extLst>
          </c:dPt>
          <c:dPt>
            <c:idx val="6"/>
            <c:bubble3D val="0"/>
            <c:spPr>
              <a:gradFill>
                <a:gsLst>
                  <a:gs pos="0">
                    <a:srgbClr val="667DA0"/>
                  </a:gs>
                  <a:gs pos="80000">
                    <a:srgbClr val="85A1D0"/>
                  </a:gs>
                  <a:gs pos="100000">
                    <a:srgbClr val="85A1D2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5DCD-475C-8B08-A76CBCBBE9EB}"/>
              </c:ext>
            </c:extLst>
          </c:dPt>
          <c:dPt>
            <c:idx val="7"/>
            <c:bubble3D val="0"/>
            <c:spPr>
              <a:gradFill>
                <a:gsLst>
                  <a:gs pos="0">
                    <a:srgbClr val="A26766"/>
                  </a:gs>
                  <a:gs pos="80000">
                    <a:srgbClr val="D28685"/>
                  </a:gs>
                  <a:gs pos="100000">
                    <a:srgbClr val="D48685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5DCD-475C-8B08-A76CBCBBE9EB}"/>
              </c:ext>
            </c:extLst>
          </c:dPt>
          <c:dPt>
            <c:idx val="8"/>
            <c:bubble3D val="0"/>
            <c:spPr>
              <a:gradFill>
                <a:gsLst>
                  <a:gs pos="0">
                    <a:srgbClr val="8B9E6A"/>
                  </a:gs>
                  <a:gs pos="80000">
                    <a:srgbClr val="B4CE8A"/>
                  </a:gs>
                  <a:gs pos="100000">
                    <a:srgbClr val="B5D089"/>
                  </a:gs>
                </a:gsLst>
                <a:lin ang="16200000"/>
              </a:gra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5DCD-475C-8B08-A76CBCBBE9EB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5DCD-475C-8B08-A76CBCBBE9EB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5DCD-475C-8B08-A76CBCBBE9EB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5DCD-475C-8B08-A76CBCBBE9EB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5DCD-475C-8B08-A76CBCBBE9EB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5DCD-475C-8B08-A76CBCBBE9EB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5DCD-475C-8B08-A76CBCBBE9EB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D-5DCD-475C-8B08-A76CBCBBE9EB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F-5DCD-475C-8B08-A76CBCBBE9EB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1-5DCD-475C-8B08-A76CBCBBE9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1"/>
            <c:showVal val="0"/>
            <c:showCatName val="1"/>
            <c:showSerName val="1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'Summary Dashboard'!$J$53:$J$67</c:f>
              <c:strCache>
                <c:ptCount val="9"/>
                <c:pt idx="0">
                  <c:v>Rent/EMI</c:v>
                </c:pt>
                <c:pt idx="1">
                  <c:v>Other Loans</c:v>
                </c:pt>
                <c:pt idx="2">
                  <c:v>Utilities</c:v>
                </c:pt>
                <c:pt idx="3">
                  <c:v>Groceries</c:v>
                </c:pt>
                <c:pt idx="4">
                  <c:v>Insurance</c:v>
                </c:pt>
                <c:pt idx="5">
                  <c:v>Education</c:v>
                </c:pt>
                <c:pt idx="6">
                  <c:v>Entertainment</c:v>
                </c:pt>
                <c:pt idx="7">
                  <c:v>Other Exp</c:v>
                </c:pt>
                <c:pt idx="8">
                  <c:v>Savings</c:v>
                </c:pt>
              </c:strCache>
            </c:strRef>
          </c:cat>
          <c:val>
            <c:numRef>
              <c:f>'Summary Dashboard'!$K$53:$K$67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DCD-475C-8B08-A76CBCBBE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115303</xdr:colOff>
      <xdr:row>49</xdr:row>
      <xdr:rowOff>275723</xdr:rowOff>
    </xdr:from>
    <xdr:to>
      <xdr:col>4</xdr:col>
      <xdr:colOff>663524</xdr:colOff>
      <xdr:row>67</xdr:row>
      <xdr:rowOff>24055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651711</xdr:colOff>
      <xdr:row>49</xdr:row>
      <xdr:rowOff>265699</xdr:rowOff>
    </xdr:from>
    <xdr:to>
      <xdr:col>8</xdr:col>
      <xdr:colOff>618987</xdr:colOff>
      <xdr:row>64</xdr:row>
      <xdr:rowOff>114519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rationalrahul@gmail.com" TargetMode="External"/><Relationship Id="rId2" Type="http://schemas.openxmlformats.org/officeDocument/2006/relationships/hyperlink" Target="https://rationalrahul.base44.app/" TargetMode="External"/><Relationship Id="rId1" Type="http://schemas.openxmlformats.org/officeDocument/2006/relationships/hyperlink" Target="https://aws3.link/OUSAU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rationalrahul@gmail.com" TargetMode="External"/><Relationship Id="rId2" Type="http://schemas.openxmlformats.org/officeDocument/2006/relationships/hyperlink" Target="https://rationalrahul.base44.app/" TargetMode="External"/><Relationship Id="rId1" Type="http://schemas.openxmlformats.org/officeDocument/2006/relationships/hyperlink" Target="https://aws3.link/OUSAUw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rationalrahul.base44.app/Inves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rationalrahul.base44.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9"/>
  <sheetViews>
    <sheetView showGridLines="0" tabSelected="1" topLeftCell="A101" zoomScale="95" zoomScaleNormal="95" workbookViewId="0">
      <selection activeCell="D13" sqref="D13:H13"/>
    </sheetView>
  </sheetViews>
  <sheetFormatPr defaultColWidth="8.6640625" defaultRowHeight="14.25" x14ac:dyDescent="0.45"/>
  <cols>
    <col min="1" max="1" width="2" customWidth="1"/>
    <col min="2" max="2" width="28" customWidth="1"/>
    <col min="3" max="3" width="24" customWidth="1"/>
    <col min="4" max="8" width="16" customWidth="1"/>
  </cols>
  <sheetData>
    <row r="1" spans="2:8" ht="7.5" customHeight="1" x14ac:dyDescent="0.45"/>
    <row r="2" spans="2:8" ht="72" customHeight="1" x14ac:dyDescent="0.45">
      <c r="B2" s="14" t="s">
        <v>0</v>
      </c>
      <c r="C2" s="14"/>
      <c r="D2" s="14"/>
      <c r="E2" s="14"/>
      <c r="F2" s="14"/>
      <c r="G2" s="14"/>
      <c r="H2" s="14"/>
    </row>
    <row r="3" spans="2:8" ht="21.75" customHeight="1" x14ac:dyDescent="0.45">
      <c r="B3" s="13" t="s">
        <v>1</v>
      </c>
      <c r="C3" s="13"/>
      <c r="D3" s="13"/>
      <c r="E3" s="13"/>
      <c r="F3" s="13"/>
      <c r="G3" s="13"/>
      <c r="H3" s="13"/>
    </row>
    <row r="4" spans="2:8" ht="51.75" customHeight="1" x14ac:dyDescent="0.45">
      <c r="B4" s="12" t="s">
        <v>2</v>
      </c>
      <c r="C4" s="12"/>
      <c r="D4" s="12"/>
      <c r="E4" s="12"/>
      <c r="F4" s="12"/>
      <c r="G4" s="12"/>
      <c r="H4" s="12"/>
    </row>
    <row r="5" spans="2:8" ht="43.5" customHeight="1" x14ac:dyDescent="0.45">
      <c r="B5" s="11" t="s">
        <v>3</v>
      </c>
      <c r="C5" s="11"/>
      <c r="D5" s="11"/>
      <c r="E5" s="11"/>
      <c r="F5" s="11"/>
      <c r="G5" s="11"/>
      <c r="H5" s="11"/>
    </row>
    <row r="6" spans="2:8" ht="24" customHeight="1" x14ac:dyDescent="0.45">
      <c r="B6" s="10" t="s">
        <v>4</v>
      </c>
      <c r="C6" s="10"/>
      <c r="D6" s="10"/>
      <c r="E6" s="15" t="s">
        <v>5</v>
      </c>
      <c r="F6" s="16" t="s">
        <v>6</v>
      </c>
      <c r="G6" s="17" t="s">
        <v>418</v>
      </c>
      <c r="H6" s="18"/>
    </row>
    <row r="7" spans="2:8" ht="7.5" customHeight="1" x14ac:dyDescent="0.45">
      <c r="B7" s="9"/>
      <c r="C7" s="9"/>
      <c r="D7" s="9"/>
      <c r="E7" s="9"/>
      <c r="F7" s="9"/>
      <c r="G7" s="9"/>
      <c r="H7" s="9"/>
    </row>
    <row r="8" spans="2:8" ht="19.5" customHeight="1" x14ac:dyDescent="0.45">
      <c r="B8" s="8" t="s">
        <v>7</v>
      </c>
      <c r="C8" s="8"/>
      <c r="D8" s="8"/>
      <c r="E8" s="8"/>
      <c r="F8" s="8"/>
      <c r="G8" s="8"/>
      <c r="H8" s="8"/>
    </row>
    <row r="9" spans="2:8" ht="19.5" customHeight="1" x14ac:dyDescent="0.45">
      <c r="B9" s="7" t="s">
        <v>8</v>
      </c>
      <c r="C9" s="7"/>
      <c r="D9" s="6"/>
      <c r="E9" s="6"/>
      <c r="F9" s="6"/>
      <c r="G9" s="6"/>
      <c r="H9" s="6"/>
    </row>
    <row r="10" spans="2:8" ht="19.5" customHeight="1" x14ac:dyDescent="0.45">
      <c r="B10" s="7" t="s">
        <v>9</v>
      </c>
      <c r="C10" s="7"/>
      <c r="D10" s="5"/>
      <c r="E10" s="5"/>
      <c r="F10" s="5"/>
      <c r="G10" s="5"/>
      <c r="H10" s="5"/>
    </row>
    <row r="11" spans="2:8" ht="19.5" customHeight="1" x14ac:dyDescent="0.45">
      <c r="B11" s="7" t="s">
        <v>10</v>
      </c>
      <c r="C11" s="7"/>
      <c r="D11" s="4"/>
      <c r="E11" s="4"/>
      <c r="F11" s="4"/>
      <c r="G11" s="4"/>
      <c r="H11" s="4"/>
    </row>
    <row r="12" spans="2:8" ht="19.5" customHeight="1" x14ac:dyDescent="0.45">
      <c r="B12" s="7" t="s">
        <v>11</v>
      </c>
      <c r="C12" s="7"/>
      <c r="D12" s="3"/>
      <c r="E12" s="3"/>
      <c r="F12" s="3"/>
      <c r="G12" s="3"/>
      <c r="H12" s="3"/>
    </row>
    <row r="13" spans="2:8" ht="19.5" customHeight="1" x14ac:dyDescent="0.45">
      <c r="B13" s="7" t="s">
        <v>12</v>
      </c>
      <c r="C13" s="7"/>
      <c r="D13" s="6"/>
      <c r="E13" s="6"/>
      <c r="F13" s="6"/>
      <c r="G13" s="6"/>
      <c r="H13" s="6"/>
    </row>
    <row r="14" spans="2:8" ht="19.5" customHeight="1" x14ac:dyDescent="0.45">
      <c r="B14" s="7" t="s">
        <v>13</v>
      </c>
      <c r="C14" s="7"/>
      <c r="D14" s="3"/>
      <c r="E14" s="3"/>
      <c r="F14" s="3"/>
      <c r="G14" s="3"/>
      <c r="H14" s="3"/>
    </row>
    <row r="15" spans="2:8" ht="19.5" customHeight="1" x14ac:dyDescent="0.45">
      <c r="B15" s="7" t="s">
        <v>14</v>
      </c>
      <c r="C15" s="7"/>
      <c r="D15" s="6"/>
      <c r="E15" s="6"/>
      <c r="F15" s="6"/>
      <c r="G15" s="6"/>
      <c r="H15" s="6"/>
    </row>
    <row r="16" spans="2:8" ht="19.5" customHeight="1" x14ac:dyDescent="0.45">
      <c r="B16" s="7" t="s">
        <v>15</v>
      </c>
      <c r="C16" s="7"/>
      <c r="D16" s="6"/>
      <c r="E16" s="6"/>
      <c r="F16" s="6"/>
      <c r="G16" s="6"/>
      <c r="H16" s="6"/>
    </row>
    <row r="17" spans="2:8" ht="19.5" customHeight="1" x14ac:dyDescent="0.45">
      <c r="B17" s="2" t="s">
        <v>16</v>
      </c>
      <c r="C17" s="2"/>
      <c r="D17" s="2"/>
      <c r="E17" s="2"/>
      <c r="F17" s="2"/>
      <c r="G17" s="2"/>
      <c r="H17" s="2"/>
    </row>
    <row r="18" spans="2:8" ht="19.5" customHeight="1" x14ac:dyDescent="0.45">
      <c r="B18" s="7" t="s">
        <v>17</v>
      </c>
      <c r="C18" s="7"/>
      <c r="D18" s="3"/>
      <c r="E18" s="3"/>
      <c r="F18" s="3"/>
      <c r="G18" s="3"/>
      <c r="H18" s="3"/>
    </row>
    <row r="19" spans="2:8" ht="19.5" customHeight="1" x14ac:dyDescent="0.45">
      <c r="B19" s="7" t="s">
        <v>18</v>
      </c>
      <c r="C19" s="7"/>
      <c r="D19" s="3"/>
      <c r="E19" s="3"/>
      <c r="F19" s="3"/>
      <c r="G19" s="3"/>
      <c r="H19" s="3"/>
    </row>
    <row r="20" spans="2:8" ht="19.5" customHeight="1" x14ac:dyDescent="0.45">
      <c r="B20" s="7" t="s">
        <v>19</v>
      </c>
      <c r="C20" s="7"/>
      <c r="D20" s="6"/>
      <c r="E20" s="6"/>
      <c r="F20" s="6"/>
      <c r="G20" s="6"/>
      <c r="H20" s="6"/>
    </row>
    <row r="21" spans="2:8" ht="19.5" customHeight="1" x14ac:dyDescent="0.45">
      <c r="B21" s="7" t="s">
        <v>20</v>
      </c>
      <c r="C21" s="7"/>
      <c r="D21" s="3"/>
      <c r="E21" s="3"/>
      <c r="F21" s="3"/>
      <c r="G21" s="3"/>
      <c r="H21" s="3"/>
    </row>
    <row r="22" spans="2:8" ht="19.5" customHeight="1" x14ac:dyDescent="0.45">
      <c r="B22" s="7" t="s">
        <v>21</v>
      </c>
      <c r="C22" s="7"/>
      <c r="D22" s="1"/>
      <c r="E22" s="1"/>
      <c r="F22" s="1"/>
      <c r="G22" s="1"/>
      <c r="H22" s="1"/>
    </row>
    <row r="23" spans="2:8" ht="19.5" customHeight="1" x14ac:dyDescent="0.45">
      <c r="B23" s="7" t="s">
        <v>22</v>
      </c>
      <c r="C23" s="7"/>
      <c r="D23" s="6"/>
      <c r="E23" s="6"/>
      <c r="F23" s="6"/>
      <c r="G23" s="6"/>
      <c r="H23" s="6"/>
    </row>
    <row r="24" spans="2:8" ht="19.5" customHeight="1" x14ac:dyDescent="0.45">
      <c r="B24" s="7" t="s">
        <v>23</v>
      </c>
      <c r="C24" s="7"/>
      <c r="D24" s="3"/>
      <c r="E24" s="3"/>
      <c r="F24" s="3"/>
      <c r="G24" s="3"/>
      <c r="H24" s="3"/>
    </row>
    <row r="25" spans="2:8" ht="19.5" customHeight="1" x14ac:dyDescent="0.45">
      <c r="B25" s="7" t="s">
        <v>24</v>
      </c>
      <c r="C25" s="7"/>
      <c r="D25" s="1"/>
      <c r="E25" s="1"/>
      <c r="F25" s="1"/>
      <c r="G25" s="1"/>
      <c r="H25" s="1"/>
    </row>
    <row r="26" spans="2:8" ht="19.5" customHeight="1" x14ac:dyDescent="0.45">
      <c r="B26" s="7" t="s">
        <v>25</v>
      </c>
      <c r="C26" s="7"/>
      <c r="D26" s="3"/>
      <c r="E26" s="3"/>
      <c r="F26" s="3"/>
      <c r="G26" s="3"/>
      <c r="H26" s="3"/>
    </row>
    <row r="27" spans="2:8" ht="19.5" customHeight="1" x14ac:dyDescent="0.45">
      <c r="B27" s="8" t="s">
        <v>26</v>
      </c>
      <c r="C27" s="8"/>
      <c r="D27" s="8"/>
      <c r="E27" s="8"/>
      <c r="F27" s="8"/>
      <c r="G27" s="8"/>
      <c r="H27" s="8"/>
    </row>
    <row r="28" spans="2:8" ht="19.5" customHeight="1" x14ac:dyDescent="0.45">
      <c r="B28" s="58" t="s">
        <v>27</v>
      </c>
      <c r="C28" s="58"/>
      <c r="D28" s="58"/>
      <c r="E28" s="58"/>
      <c r="F28" s="58"/>
      <c r="G28" s="58"/>
      <c r="H28" s="58"/>
    </row>
    <row r="29" spans="2:8" ht="19.5" customHeight="1" x14ac:dyDescent="0.45">
      <c r="B29" s="7" t="s">
        <v>28</v>
      </c>
      <c r="C29" s="7"/>
      <c r="D29" s="59"/>
      <c r="E29" s="59"/>
      <c r="F29" s="59"/>
      <c r="G29" s="60" t="s">
        <v>29</v>
      </c>
      <c r="H29" s="60"/>
    </row>
    <row r="30" spans="2:8" ht="19.5" customHeight="1" x14ac:dyDescent="0.45">
      <c r="B30" s="7" t="s">
        <v>30</v>
      </c>
      <c r="C30" s="7"/>
      <c r="D30" s="59"/>
      <c r="E30" s="59"/>
      <c r="F30" s="59"/>
      <c r="G30" s="60" t="s">
        <v>31</v>
      </c>
      <c r="H30" s="60"/>
    </row>
    <row r="31" spans="2:8" ht="19.5" customHeight="1" x14ac:dyDescent="0.45">
      <c r="B31" s="61" t="s">
        <v>32</v>
      </c>
      <c r="C31" s="61"/>
      <c r="D31" s="62">
        <f>D29+D30</f>
        <v>0</v>
      </c>
      <c r="E31" s="62"/>
      <c r="F31" s="62"/>
    </row>
    <row r="32" spans="2:8" ht="19.5" customHeight="1" x14ac:dyDescent="0.45">
      <c r="B32" s="58" t="s">
        <v>33</v>
      </c>
      <c r="C32" s="58"/>
      <c r="D32" s="58"/>
      <c r="E32" s="58"/>
      <c r="F32" s="58"/>
      <c r="G32" s="58"/>
      <c r="H32" s="58"/>
    </row>
    <row r="33" spans="2:8" ht="19.5" customHeight="1" x14ac:dyDescent="0.45">
      <c r="B33" s="7" t="s">
        <v>34</v>
      </c>
      <c r="C33" s="7"/>
      <c r="D33" s="59"/>
      <c r="E33" s="59"/>
      <c r="F33" s="59"/>
    </row>
    <row r="34" spans="2:8" ht="19.5" customHeight="1" x14ac:dyDescent="0.45">
      <c r="B34" s="7" t="s">
        <v>35</v>
      </c>
      <c r="C34" s="7"/>
      <c r="D34" s="59"/>
      <c r="E34" s="59"/>
      <c r="F34" s="59"/>
    </row>
    <row r="35" spans="2:8" ht="19.5" customHeight="1" x14ac:dyDescent="0.45">
      <c r="B35" s="7" t="s">
        <v>36</v>
      </c>
      <c r="C35" s="7"/>
      <c r="D35" s="59"/>
      <c r="E35" s="59"/>
      <c r="F35" s="59"/>
    </row>
    <row r="36" spans="2:8" ht="19.5" customHeight="1" x14ac:dyDescent="0.45">
      <c r="B36" s="7" t="s">
        <v>37</v>
      </c>
      <c r="C36" s="7"/>
      <c r="D36" s="59"/>
      <c r="E36" s="59"/>
      <c r="F36" s="59"/>
    </row>
    <row r="37" spans="2:8" ht="19.5" customHeight="1" x14ac:dyDescent="0.45">
      <c r="B37" s="7" t="s">
        <v>38</v>
      </c>
      <c r="C37" s="7"/>
      <c r="D37" s="59"/>
      <c r="E37" s="59"/>
      <c r="F37" s="59"/>
    </row>
    <row r="38" spans="2:8" ht="19.5" customHeight="1" x14ac:dyDescent="0.45">
      <c r="B38" s="7" t="s">
        <v>39</v>
      </c>
      <c r="C38" s="7"/>
      <c r="D38" s="59"/>
      <c r="E38" s="59"/>
      <c r="F38" s="59"/>
    </row>
    <row r="39" spans="2:8" ht="19.5" customHeight="1" x14ac:dyDescent="0.45">
      <c r="B39" s="7" t="s">
        <v>40</v>
      </c>
      <c r="C39" s="7"/>
      <c r="D39" s="59"/>
      <c r="E39" s="59"/>
      <c r="F39" s="59"/>
    </row>
    <row r="40" spans="2:8" ht="19.5" customHeight="1" x14ac:dyDescent="0.45">
      <c r="B40" s="7" t="s">
        <v>41</v>
      </c>
      <c r="C40" s="7"/>
      <c r="D40" s="59"/>
      <c r="E40" s="59"/>
      <c r="F40" s="59"/>
    </row>
    <row r="41" spans="2:8" ht="19.5" customHeight="1" x14ac:dyDescent="0.45">
      <c r="B41" s="61" t="s">
        <v>42</v>
      </c>
      <c r="C41" s="61"/>
      <c r="D41" s="62">
        <f>SUM(D33:D40)</f>
        <v>0</v>
      </c>
      <c r="E41" s="62"/>
      <c r="F41" s="62"/>
    </row>
    <row r="42" spans="2:8" ht="19.5" customHeight="1" x14ac:dyDescent="0.45">
      <c r="B42" s="63" t="s">
        <v>43</v>
      </c>
      <c r="C42" s="63"/>
      <c r="D42" s="62">
        <f>D31-D41</f>
        <v>0</v>
      </c>
      <c r="E42" s="62"/>
      <c r="F42" s="62"/>
    </row>
    <row r="43" spans="2:8" ht="19.5" customHeight="1" x14ac:dyDescent="0.45">
      <c r="B43" s="7" t="s">
        <v>44</v>
      </c>
      <c r="C43" s="7"/>
      <c r="D43" s="64" t="str">
        <f>IF(D31=0,"",D42/D31)</f>
        <v/>
      </c>
      <c r="E43" s="64"/>
      <c r="F43" s="64"/>
      <c r="G43" s="60" t="s">
        <v>45</v>
      </c>
      <c r="H43" s="60"/>
    </row>
    <row r="44" spans="2:8" ht="19.5" customHeight="1" x14ac:dyDescent="0.45">
      <c r="B44" s="7" t="s">
        <v>46</v>
      </c>
      <c r="C44" s="7"/>
      <c r="D44" s="64" t="str">
        <f>IF(D31=0,"",(D33+D34)/D31)</f>
        <v/>
      </c>
      <c r="E44" s="64"/>
      <c r="F44" s="64"/>
      <c r="G44" s="60" t="s">
        <v>47</v>
      </c>
      <c r="H44" s="60"/>
    </row>
    <row r="45" spans="2:8" ht="19.5" customHeight="1" x14ac:dyDescent="0.45">
      <c r="B45" s="2" t="s">
        <v>48</v>
      </c>
      <c r="C45" s="2"/>
      <c r="D45" s="2"/>
      <c r="E45" s="2"/>
      <c r="F45" s="2"/>
      <c r="G45" s="2"/>
      <c r="H45" s="2"/>
    </row>
    <row r="46" spans="2:8" ht="19.5" customHeight="1" x14ac:dyDescent="0.45">
      <c r="B46" s="7" t="s">
        <v>49</v>
      </c>
      <c r="C46" s="7"/>
      <c r="D46" s="65"/>
      <c r="E46" s="65"/>
      <c r="F46" s="65"/>
      <c r="G46" s="65"/>
      <c r="H46" s="65"/>
    </row>
    <row r="47" spans="2:8" ht="19.5" customHeight="1" x14ac:dyDescent="0.45">
      <c r="B47" s="7" t="s">
        <v>50</v>
      </c>
      <c r="C47" s="7"/>
      <c r="D47" s="59"/>
      <c r="E47" s="59"/>
      <c r="F47" s="59"/>
      <c r="G47" s="59"/>
      <c r="H47" s="59"/>
    </row>
    <row r="48" spans="2:8" ht="19.5" customHeight="1" x14ac:dyDescent="0.45">
      <c r="B48" s="7" t="s">
        <v>51</v>
      </c>
      <c r="C48" s="7"/>
      <c r="D48" s="62">
        <f>D47*12</f>
        <v>0</v>
      </c>
      <c r="E48" s="62"/>
      <c r="F48" s="62"/>
      <c r="G48" s="62"/>
      <c r="H48" s="62"/>
    </row>
    <row r="49" spans="2:8" ht="19.5" customHeight="1" x14ac:dyDescent="0.45">
      <c r="B49" s="8" t="s">
        <v>52</v>
      </c>
      <c r="C49" s="8"/>
      <c r="D49" s="8"/>
      <c r="E49" s="8"/>
      <c r="F49" s="8"/>
      <c r="G49" s="8"/>
      <c r="H49" s="8"/>
    </row>
    <row r="50" spans="2:8" ht="19.5" customHeight="1" x14ac:dyDescent="0.45">
      <c r="B50" s="7" t="s">
        <v>53</v>
      </c>
      <c r="C50" s="7"/>
      <c r="D50" s="59"/>
      <c r="E50" s="59"/>
      <c r="F50" s="59"/>
      <c r="G50" s="60" t="s">
        <v>54</v>
      </c>
      <c r="H50" s="60"/>
    </row>
    <row r="51" spans="2:8" ht="19.5" customHeight="1" x14ac:dyDescent="0.45">
      <c r="B51" s="23" t="s">
        <v>55</v>
      </c>
      <c r="C51" s="23" t="s">
        <v>56</v>
      </c>
      <c r="D51" s="66" t="s">
        <v>57</v>
      </c>
      <c r="E51" s="66"/>
      <c r="F51" s="66" t="s">
        <v>58</v>
      </c>
      <c r="G51" s="66"/>
      <c r="H51" s="23" t="s">
        <v>59</v>
      </c>
    </row>
    <row r="52" spans="2:8" ht="19.5" customHeight="1" x14ac:dyDescent="0.45">
      <c r="B52" s="24" t="s">
        <v>60</v>
      </c>
      <c r="C52" s="22">
        <f>(D41+D47)*3</f>
        <v>0</v>
      </c>
      <c r="D52" s="59">
        <f>D50</f>
        <v>0</v>
      </c>
      <c r="E52" s="59"/>
      <c r="F52" s="67" t="str">
        <f>IF(C52=0,"",D52/C52)</f>
        <v/>
      </c>
      <c r="G52" s="67"/>
      <c r="H52" s="24" t="str">
        <f>IF(D52&gt;=C52,"✅ Good","⚠️ Shortfall")</f>
        <v>✅ Good</v>
      </c>
    </row>
    <row r="53" spans="2:8" ht="19.5" customHeight="1" x14ac:dyDescent="0.45">
      <c r="B53" s="24" t="s">
        <v>61</v>
      </c>
      <c r="C53" s="22">
        <f>(D41+D47)*6</f>
        <v>0</v>
      </c>
      <c r="D53" s="59">
        <f>D50</f>
        <v>0</v>
      </c>
      <c r="E53" s="59"/>
      <c r="F53" s="67" t="str">
        <f>IF(C53=0,"",D53/C53)</f>
        <v/>
      </c>
      <c r="G53" s="67"/>
      <c r="H53" s="24" t="str">
        <f>IF(D53&gt;=C53,"✅ Good","⚠️ Shortfall")</f>
        <v>✅ Good</v>
      </c>
    </row>
    <row r="54" spans="2:8" ht="19.5" customHeight="1" x14ac:dyDescent="0.45">
      <c r="B54" s="24" t="s">
        <v>62</v>
      </c>
      <c r="C54" s="22">
        <f>(D41+D47)*9</f>
        <v>0</v>
      </c>
      <c r="D54" s="59">
        <f>D50</f>
        <v>0</v>
      </c>
      <c r="E54" s="59"/>
      <c r="F54" s="67" t="str">
        <f>IF(C54=0,"",D54/C54)</f>
        <v/>
      </c>
      <c r="G54" s="67"/>
      <c r="H54" s="24" t="str">
        <f>IF(D54&gt;=C54,"✅ Good","⚠️ Shortfall")</f>
        <v>✅ Good</v>
      </c>
    </row>
    <row r="55" spans="2:8" ht="19.5" customHeight="1" x14ac:dyDescent="0.45">
      <c r="B55" s="24" t="s">
        <v>63</v>
      </c>
      <c r="C55" s="22">
        <f>(D41+D47)*12</f>
        <v>0</v>
      </c>
      <c r="D55" s="59">
        <f>D50</f>
        <v>0</v>
      </c>
      <c r="E55" s="59"/>
      <c r="F55" s="67" t="str">
        <f>IF(C55=0,"",D55/C55)</f>
        <v/>
      </c>
      <c r="G55" s="67"/>
      <c r="H55" s="24" t="str">
        <f>IF(D55&gt;=C55,"✅ Good","⚠️ Shortfall")</f>
        <v>✅ Good</v>
      </c>
    </row>
    <row r="56" spans="2:8" ht="19.5" customHeight="1" x14ac:dyDescent="0.45">
      <c r="B56" s="2" t="s">
        <v>64</v>
      </c>
      <c r="C56" s="2"/>
      <c r="D56" s="2"/>
      <c r="E56" s="2"/>
      <c r="F56" s="2"/>
      <c r="G56" s="2"/>
      <c r="H56" s="2"/>
    </row>
    <row r="57" spans="2:8" ht="19.5" customHeight="1" x14ac:dyDescent="0.45">
      <c r="B57" s="23" t="s">
        <v>65</v>
      </c>
      <c r="C57" s="23" t="s">
        <v>66</v>
      </c>
      <c r="D57" s="66" t="s">
        <v>67</v>
      </c>
      <c r="E57" s="66"/>
      <c r="F57" s="66" t="s">
        <v>68</v>
      </c>
      <c r="G57" s="66"/>
      <c r="H57" s="23" t="s">
        <v>69</v>
      </c>
    </row>
    <row r="58" spans="2:8" ht="19.5" customHeight="1" x14ac:dyDescent="0.45">
      <c r="B58" s="19" t="s">
        <v>70</v>
      </c>
      <c r="C58" s="17" t="s">
        <v>415</v>
      </c>
      <c r="D58" s="59"/>
      <c r="E58" s="59"/>
      <c r="F58" s="59"/>
      <c r="G58" s="59"/>
      <c r="H58" s="20"/>
    </row>
    <row r="59" spans="2:8" ht="19.5" customHeight="1" x14ac:dyDescent="0.45">
      <c r="B59" s="19" t="s">
        <v>71</v>
      </c>
      <c r="C59" s="17"/>
      <c r="D59" s="59"/>
      <c r="E59" s="59"/>
      <c r="F59" s="59"/>
      <c r="G59" s="59"/>
      <c r="H59" s="20"/>
    </row>
    <row r="60" spans="2:8" ht="19.5" customHeight="1" x14ac:dyDescent="0.45">
      <c r="B60" s="19" t="s">
        <v>72</v>
      </c>
      <c r="C60" s="17"/>
      <c r="D60" s="59"/>
      <c r="E60" s="59"/>
      <c r="F60" s="59"/>
      <c r="G60" s="59"/>
      <c r="H60" s="20"/>
    </row>
    <row r="61" spans="2:8" ht="19.5" customHeight="1" x14ac:dyDescent="0.45">
      <c r="B61" s="19" t="s">
        <v>73</v>
      </c>
      <c r="C61" s="17"/>
      <c r="D61" s="59"/>
      <c r="E61" s="59"/>
      <c r="F61" s="59"/>
      <c r="G61" s="59"/>
      <c r="H61" s="20"/>
    </row>
    <row r="62" spans="2:8" ht="19.5" customHeight="1" x14ac:dyDescent="0.45">
      <c r="B62" s="68" t="s">
        <v>74</v>
      </c>
      <c r="C62" s="68"/>
      <c r="D62" s="62">
        <f>D31*12*10</f>
        <v>0</v>
      </c>
      <c r="E62" s="62"/>
      <c r="F62" s="60" t="s">
        <v>75</v>
      </c>
      <c r="G62" s="60"/>
      <c r="H62" s="60"/>
    </row>
    <row r="63" spans="2:8" ht="19.5" customHeight="1" x14ac:dyDescent="0.45">
      <c r="B63" s="8" t="s">
        <v>76</v>
      </c>
      <c r="C63" s="8"/>
      <c r="D63" s="8"/>
      <c r="E63" s="8"/>
      <c r="F63" s="8"/>
      <c r="G63" s="8"/>
      <c r="H63" s="8"/>
    </row>
    <row r="64" spans="2:8" ht="21.75" customHeight="1" x14ac:dyDescent="0.45">
      <c r="B64" s="66" t="s">
        <v>77</v>
      </c>
      <c r="C64" s="66"/>
      <c r="D64" s="23" t="s">
        <v>78</v>
      </c>
      <c r="E64" s="23" t="s">
        <v>79</v>
      </c>
      <c r="F64" s="23" t="s">
        <v>80</v>
      </c>
      <c r="G64" s="23" t="s">
        <v>81</v>
      </c>
      <c r="H64" s="23" t="s">
        <v>82</v>
      </c>
    </row>
    <row r="65" spans="2:8" ht="19.5" customHeight="1" x14ac:dyDescent="0.45">
      <c r="B65" s="69" t="s">
        <v>83</v>
      </c>
      <c r="C65" s="69"/>
      <c r="D65" s="25" t="s">
        <v>84</v>
      </c>
      <c r="E65" s="25" t="s">
        <v>85</v>
      </c>
      <c r="F65" s="25"/>
      <c r="G65" s="25"/>
      <c r="H65" s="25"/>
    </row>
    <row r="66" spans="2:8" ht="19.5" customHeight="1" x14ac:dyDescent="0.45">
      <c r="B66" s="6" t="s">
        <v>86</v>
      </c>
      <c r="C66" s="6"/>
      <c r="D66" s="17" t="s">
        <v>87</v>
      </c>
      <c r="E66" s="21"/>
      <c r="F66" s="26"/>
      <c r="G66" s="27">
        <v>0.06</v>
      </c>
      <c r="H66" s="22" t="str">
        <f>IF(E66="","",E66*(1+G66)^F66)</f>
        <v/>
      </c>
    </row>
    <row r="67" spans="2:8" ht="18" customHeight="1" x14ac:dyDescent="0.45">
      <c r="B67" s="70" t="str">
        <f>IF(OR(H66="",F66=0),"",IFERROR(H66*(D67/12)/((1+D67/12)^(F66*12)-1),"N/A"))</f>
        <v/>
      </c>
      <c r="C67" s="70"/>
      <c r="D67" s="29">
        <v>0.12</v>
      </c>
      <c r="E67" s="30"/>
      <c r="F67" s="30"/>
      <c r="G67" s="30"/>
      <c r="H67" s="30"/>
    </row>
    <row r="68" spans="2:8" ht="19.5" customHeight="1" x14ac:dyDescent="0.45">
      <c r="B68" s="6" t="s">
        <v>88</v>
      </c>
      <c r="C68" s="6"/>
      <c r="D68" s="17" t="s">
        <v>89</v>
      </c>
      <c r="E68" s="21"/>
      <c r="F68" s="26"/>
      <c r="G68" s="27">
        <v>0.1</v>
      </c>
      <c r="H68" s="22" t="str">
        <f>IF(E68="","",E68*(1+G68)^F68)</f>
        <v/>
      </c>
    </row>
    <row r="69" spans="2:8" ht="18" customHeight="1" x14ac:dyDescent="0.45">
      <c r="B69" s="70" t="str">
        <f>IF(OR(H68="",F68=0),"",IFERROR(H68*(D69/12)/((1+D69/12)^(F68*12)-1),"N/A"))</f>
        <v/>
      </c>
      <c r="C69" s="70"/>
      <c r="D69" s="29">
        <v>0.12</v>
      </c>
      <c r="E69" s="30"/>
      <c r="F69" s="30"/>
      <c r="G69" s="30"/>
      <c r="H69" s="30"/>
    </row>
    <row r="70" spans="2:8" ht="19.5" customHeight="1" x14ac:dyDescent="0.45">
      <c r="B70" s="6" t="s">
        <v>90</v>
      </c>
      <c r="C70" s="6"/>
      <c r="D70" s="17" t="s">
        <v>91</v>
      </c>
      <c r="E70" s="21"/>
      <c r="F70" s="26"/>
      <c r="G70" s="27">
        <v>7.0000000000000007E-2</v>
      </c>
      <c r="H70" s="22" t="str">
        <f>IF(E70="","",E70*(1+G70)^F70)</f>
        <v/>
      </c>
    </row>
    <row r="71" spans="2:8" ht="18" customHeight="1" x14ac:dyDescent="0.45">
      <c r="B71" s="70" t="str">
        <f>IF(OR(H70="",F70=0),"",IFERROR(H70*(D71/12)/((1+D71/12)^(F70*12)-1),"N/A"))</f>
        <v/>
      </c>
      <c r="C71" s="70"/>
      <c r="D71" s="29">
        <v>0.12</v>
      </c>
      <c r="E71" s="30"/>
      <c r="F71" s="30"/>
      <c r="G71" s="30"/>
      <c r="H71" s="30"/>
    </row>
    <row r="72" spans="2:8" ht="19.5" customHeight="1" x14ac:dyDescent="0.45">
      <c r="B72" s="6" t="s">
        <v>92</v>
      </c>
      <c r="C72" s="6"/>
      <c r="D72" s="17" t="s">
        <v>89</v>
      </c>
      <c r="E72" s="21"/>
      <c r="F72" s="26"/>
      <c r="G72" s="27">
        <v>7.0000000000000007E-2</v>
      </c>
      <c r="H72" s="22" t="str">
        <f>IF(E72="","",E72*(1+G72)^F72)</f>
        <v/>
      </c>
    </row>
    <row r="73" spans="2:8" ht="18" customHeight="1" x14ac:dyDescent="0.45">
      <c r="B73" s="70" t="str">
        <f>IF(OR(H72="",F72=0),"",IFERROR(H72*(D73/12)/((1+D73/12)^(F72*12)-1),"N/A"))</f>
        <v/>
      </c>
      <c r="C73" s="70"/>
      <c r="D73" s="29">
        <v>0.14000000000000001</v>
      </c>
      <c r="E73" s="30"/>
      <c r="F73" s="30"/>
      <c r="G73" s="30"/>
      <c r="H73" s="30"/>
    </row>
    <row r="74" spans="2:8" ht="19.5" customHeight="1" x14ac:dyDescent="0.45">
      <c r="B74" s="6" t="s">
        <v>93</v>
      </c>
      <c r="C74" s="6"/>
      <c r="D74" s="17" t="s">
        <v>87</v>
      </c>
      <c r="E74" s="21"/>
      <c r="F74" s="26"/>
      <c r="G74" s="27">
        <v>0.05</v>
      </c>
      <c r="H74" s="22" t="str">
        <f>IF(E74="","",E74*(1+G74)^F74)</f>
        <v/>
      </c>
    </row>
    <row r="75" spans="2:8" ht="18" customHeight="1" x14ac:dyDescent="0.45">
      <c r="B75" s="70" t="str">
        <f>IF(OR(H74="",F74=0),"",IFERROR(H74*(D75/12)/((1+D75/12)^(F74*12)-1),"N/A"))</f>
        <v/>
      </c>
      <c r="C75" s="70"/>
      <c r="D75" s="29">
        <v>0.12</v>
      </c>
      <c r="E75" s="30"/>
      <c r="F75" s="30"/>
      <c r="G75" s="30"/>
      <c r="H75" s="30"/>
    </row>
    <row r="76" spans="2:8" ht="19.5" customHeight="1" x14ac:dyDescent="0.45">
      <c r="B76" s="6" t="s">
        <v>94</v>
      </c>
      <c r="C76" s="6"/>
      <c r="D76" s="17" t="s">
        <v>87</v>
      </c>
      <c r="E76" s="21"/>
      <c r="F76" s="26"/>
      <c r="G76" s="27">
        <v>0.08</v>
      </c>
      <c r="H76" s="22" t="str">
        <f>IF(E76="","",E76*(1+G76)^F76)</f>
        <v/>
      </c>
    </row>
    <row r="77" spans="2:8" ht="18" customHeight="1" x14ac:dyDescent="0.45">
      <c r="B77" s="70" t="str">
        <f>IF(OR(H76="",F76=0),"",IFERROR(H76*(D77/12)/((1+D77/12)^(F76*12)-1),"N/A"))</f>
        <v/>
      </c>
      <c r="C77" s="70"/>
      <c r="D77" s="29">
        <v>0.12</v>
      </c>
      <c r="E77" s="30"/>
      <c r="F77" s="30"/>
      <c r="G77" s="30"/>
      <c r="H77" s="30"/>
    </row>
    <row r="78" spans="2:8" ht="21.75" customHeight="1" x14ac:dyDescent="0.45">
      <c r="B78" s="61" t="s">
        <v>95</v>
      </c>
      <c r="C78" s="61"/>
      <c r="D78" s="61"/>
      <c r="E78" s="28">
        <f>IFERROR(IF(B67="",0,B67),0)+IFERROR(IF(B69="",0,B69),0)+IFERROR(IF(B71="",0,B71),0)+IFERROR(IF(B73="",0,B73),0)+IFERROR(IF(B75="",0,B75),0)+IFERROR(IF(B77="",0,B77),0)</f>
        <v>0</v>
      </c>
      <c r="F78" s="60" t="s">
        <v>96</v>
      </c>
      <c r="G78" s="60"/>
      <c r="H78" s="60"/>
    </row>
    <row r="79" spans="2:8" ht="19.5" customHeight="1" x14ac:dyDescent="0.45">
      <c r="B79" s="2" t="s">
        <v>97</v>
      </c>
      <c r="C79" s="2"/>
      <c r="D79" s="2"/>
      <c r="E79" s="2"/>
      <c r="F79" s="2"/>
      <c r="G79" s="2"/>
      <c r="H79" s="2"/>
    </row>
    <row r="80" spans="2:8" ht="19.5" customHeight="1" x14ac:dyDescent="0.45">
      <c r="B80" s="23" t="s">
        <v>65</v>
      </c>
      <c r="C80" s="23" t="s">
        <v>98</v>
      </c>
      <c r="D80" s="23" t="s">
        <v>99</v>
      </c>
      <c r="E80" s="23" t="s">
        <v>100</v>
      </c>
      <c r="F80" s="23" t="s">
        <v>101</v>
      </c>
      <c r="G80" s="23" t="s">
        <v>102</v>
      </c>
      <c r="H80" s="23" t="s">
        <v>69</v>
      </c>
    </row>
    <row r="81" spans="2:8" ht="19.5" customHeight="1" x14ac:dyDescent="0.45">
      <c r="B81" s="20" t="s">
        <v>103</v>
      </c>
      <c r="C81" s="20"/>
      <c r="D81" s="21"/>
      <c r="E81" s="21"/>
      <c r="F81" s="27"/>
      <c r="G81" s="17"/>
      <c r="H81" s="20"/>
    </row>
    <row r="82" spans="2:8" ht="19.5" customHeight="1" x14ac:dyDescent="0.45">
      <c r="B82" s="20" t="s">
        <v>104</v>
      </c>
      <c r="C82" s="20"/>
      <c r="D82" s="21"/>
      <c r="E82" s="21"/>
      <c r="F82" s="27"/>
      <c r="G82" s="17"/>
      <c r="H82" s="20"/>
    </row>
    <row r="83" spans="2:8" ht="19.5" customHeight="1" x14ac:dyDescent="0.45">
      <c r="B83" s="20" t="s">
        <v>105</v>
      </c>
      <c r="C83" s="20"/>
      <c r="D83" s="21"/>
      <c r="E83" s="21"/>
      <c r="F83" s="27"/>
      <c r="G83" s="17"/>
      <c r="H83" s="20"/>
    </row>
    <row r="84" spans="2:8" ht="19.5" customHeight="1" x14ac:dyDescent="0.45">
      <c r="B84" s="20" t="s">
        <v>106</v>
      </c>
      <c r="C84" s="20"/>
      <c r="D84" s="21"/>
      <c r="E84" s="21"/>
      <c r="F84" s="27"/>
      <c r="G84" s="17"/>
      <c r="H84" s="20"/>
    </row>
    <row r="85" spans="2:8" ht="19.5" customHeight="1" x14ac:dyDescent="0.45">
      <c r="B85" s="20" t="s">
        <v>107</v>
      </c>
      <c r="C85" s="20"/>
      <c r="D85" s="21"/>
      <c r="E85" s="21"/>
      <c r="F85" s="27"/>
      <c r="G85" s="17"/>
      <c r="H85" s="20"/>
    </row>
    <row r="86" spans="2:8" ht="19.5" customHeight="1" x14ac:dyDescent="0.45">
      <c r="B86" s="20" t="s">
        <v>108</v>
      </c>
      <c r="C86" s="20"/>
      <c r="D86" s="21"/>
      <c r="E86" s="21"/>
      <c r="F86" s="27"/>
      <c r="G86" s="17"/>
      <c r="H86" s="20"/>
    </row>
    <row r="87" spans="2:8" ht="19.5" customHeight="1" x14ac:dyDescent="0.45">
      <c r="B87" s="71" t="s">
        <v>109</v>
      </c>
      <c r="C87" s="71"/>
      <c r="D87" s="31">
        <f>SUM(D81:D86)</f>
        <v>0</v>
      </c>
      <c r="E87" s="31">
        <f>SUM(E81:E86)</f>
        <v>0</v>
      </c>
    </row>
    <row r="88" spans="2:8" ht="24" customHeight="1" x14ac:dyDescent="0.45">
      <c r="B88" s="72" t="s">
        <v>110</v>
      </c>
      <c r="C88" s="72"/>
      <c r="D88" s="72"/>
      <c r="E88" s="72"/>
      <c r="F88" s="72"/>
      <c r="G88" s="72"/>
      <c r="H88" s="72"/>
    </row>
    <row r="89" spans="2:8" ht="19.5" customHeight="1" x14ac:dyDescent="0.45">
      <c r="B89" s="8" t="s">
        <v>111</v>
      </c>
      <c r="C89" s="8"/>
      <c r="D89" s="8"/>
      <c r="E89" s="8"/>
      <c r="F89" s="8"/>
      <c r="G89" s="8"/>
      <c r="H89" s="8"/>
    </row>
    <row r="90" spans="2:8" ht="19.5" customHeight="1" x14ac:dyDescent="0.45">
      <c r="B90" s="66" t="s">
        <v>112</v>
      </c>
      <c r="C90" s="66"/>
      <c r="D90" s="66" t="s">
        <v>113</v>
      </c>
      <c r="E90" s="66"/>
      <c r="F90" s="66" t="s">
        <v>114</v>
      </c>
      <c r="G90" s="66"/>
      <c r="H90" s="23" t="s">
        <v>69</v>
      </c>
    </row>
    <row r="91" spans="2:8" ht="21.75" customHeight="1" x14ac:dyDescent="0.45">
      <c r="B91" s="73" t="s">
        <v>115</v>
      </c>
      <c r="C91" s="73"/>
      <c r="D91" s="74"/>
      <c r="E91" s="74"/>
      <c r="F91" s="74"/>
      <c r="G91" s="74"/>
      <c r="H91" s="32"/>
    </row>
    <row r="92" spans="2:8" ht="19.5" customHeight="1" x14ac:dyDescent="0.45">
      <c r="B92" s="7" t="s">
        <v>116</v>
      </c>
      <c r="C92" s="7"/>
      <c r="D92" s="59"/>
      <c r="E92" s="59"/>
      <c r="F92" s="67" t="str">
        <f>IF(D120=0,"",D92/D120)</f>
        <v/>
      </c>
      <c r="G92" s="67"/>
      <c r="H92" s="33" t="s">
        <v>117</v>
      </c>
    </row>
    <row r="93" spans="2:8" ht="19.5" customHeight="1" x14ac:dyDescent="0.45">
      <c r="B93" s="7" t="s">
        <v>118</v>
      </c>
      <c r="C93" s="7"/>
      <c r="D93" s="59"/>
      <c r="E93" s="59"/>
      <c r="F93" s="67" t="str">
        <f>IF(D120=0,"",D93/D120)</f>
        <v/>
      </c>
      <c r="G93" s="67"/>
      <c r="H93" s="33" t="s">
        <v>119</v>
      </c>
    </row>
    <row r="94" spans="2:8" ht="19.5" customHeight="1" x14ac:dyDescent="0.45">
      <c r="B94" s="61" t="s">
        <v>120</v>
      </c>
      <c r="C94" s="61"/>
      <c r="D94" s="62">
        <f>SUM(D92:D93)</f>
        <v>0</v>
      </c>
      <c r="E94" s="62"/>
      <c r="F94" s="75" t="str">
        <f>IF(D120=0,"",D94/D120)</f>
        <v/>
      </c>
      <c r="G94" s="75"/>
      <c r="H94" s="34"/>
    </row>
    <row r="95" spans="2:8" ht="21.75" customHeight="1" x14ac:dyDescent="0.45">
      <c r="B95" s="73" t="s">
        <v>121</v>
      </c>
      <c r="C95" s="73"/>
      <c r="D95" s="74"/>
      <c r="E95" s="74"/>
      <c r="F95" s="74"/>
      <c r="G95" s="74"/>
      <c r="H95" s="32"/>
    </row>
    <row r="96" spans="2:8" ht="19.5" customHeight="1" x14ac:dyDescent="0.45">
      <c r="B96" s="7" t="s">
        <v>122</v>
      </c>
      <c r="C96" s="7"/>
      <c r="D96" s="59"/>
      <c r="E96" s="59"/>
      <c r="F96" s="67" t="str">
        <f>IF(D120=0,"",D96/D120)</f>
        <v/>
      </c>
      <c r="G96" s="67"/>
      <c r="H96" s="33" t="s">
        <v>123</v>
      </c>
    </row>
    <row r="97" spans="2:8" ht="19.5" customHeight="1" x14ac:dyDescent="0.45">
      <c r="B97" s="7" t="s">
        <v>124</v>
      </c>
      <c r="C97" s="7"/>
      <c r="D97" s="59"/>
      <c r="E97" s="59"/>
      <c r="F97" s="67" t="str">
        <f>IF(D120=0,"",D97/D120)</f>
        <v/>
      </c>
      <c r="G97" s="67"/>
      <c r="H97" s="33" t="s">
        <v>125</v>
      </c>
    </row>
    <row r="98" spans="2:8" ht="19.5" customHeight="1" x14ac:dyDescent="0.45">
      <c r="B98" s="7" t="s">
        <v>126</v>
      </c>
      <c r="C98" s="7"/>
      <c r="D98" s="59"/>
      <c r="E98" s="59"/>
      <c r="F98" s="67" t="str">
        <f>IF(D120=0,"",D98/D120)</f>
        <v/>
      </c>
      <c r="G98" s="67"/>
      <c r="H98" s="33"/>
    </row>
    <row r="99" spans="2:8" ht="19.5" customHeight="1" x14ac:dyDescent="0.45">
      <c r="B99" s="7" t="s">
        <v>127</v>
      </c>
      <c r="C99" s="7"/>
      <c r="D99" s="59"/>
      <c r="E99" s="59"/>
      <c r="F99" s="67" t="str">
        <f>IF(D120=0,"",D99/D120)</f>
        <v/>
      </c>
      <c r="G99" s="67"/>
      <c r="H99" s="33"/>
    </row>
    <row r="100" spans="2:8" ht="19.5" customHeight="1" x14ac:dyDescent="0.45">
      <c r="B100" s="7" t="s">
        <v>128</v>
      </c>
      <c r="C100" s="7"/>
      <c r="D100" s="59"/>
      <c r="E100" s="59"/>
      <c r="F100" s="67" t="str">
        <f>IF(D120=0,"",D100/D120)</f>
        <v/>
      </c>
      <c r="G100" s="67"/>
      <c r="H100" s="33"/>
    </row>
    <row r="101" spans="2:8" ht="19.5" customHeight="1" x14ac:dyDescent="0.45">
      <c r="B101" s="61" t="s">
        <v>129</v>
      </c>
      <c r="C101" s="61"/>
      <c r="D101" s="62">
        <f>SUM(D96:D100)</f>
        <v>0</v>
      </c>
      <c r="E101" s="62"/>
      <c r="F101" s="75" t="str">
        <f>IF(D120=0,"",D101/D120)</f>
        <v/>
      </c>
      <c r="G101" s="75"/>
      <c r="H101" s="34"/>
    </row>
    <row r="102" spans="2:8" ht="21.75" customHeight="1" x14ac:dyDescent="0.45">
      <c r="B102" s="73" t="s">
        <v>130</v>
      </c>
      <c r="C102" s="73"/>
      <c r="D102" s="74"/>
      <c r="E102" s="74"/>
      <c r="F102" s="74"/>
      <c r="G102" s="74"/>
      <c r="H102" s="32"/>
    </row>
    <row r="103" spans="2:8" ht="19.5" customHeight="1" x14ac:dyDescent="0.45">
      <c r="B103" s="7" t="s">
        <v>131</v>
      </c>
      <c r="C103" s="7"/>
      <c r="D103" s="59"/>
      <c r="E103" s="59"/>
      <c r="F103" s="67" t="str">
        <f>IF(D120=0,"",D103/D120)</f>
        <v/>
      </c>
      <c r="G103" s="67"/>
      <c r="H103" s="33" t="s">
        <v>132</v>
      </c>
    </row>
    <row r="104" spans="2:8" ht="19.5" customHeight="1" x14ac:dyDescent="0.45">
      <c r="B104" s="7" t="s">
        <v>133</v>
      </c>
      <c r="C104" s="7"/>
      <c r="D104" s="59"/>
      <c r="E104" s="59"/>
      <c r="F104" s="67" t="str">
        <f>IF(D120=0,"",D104/D120)</f>
        <v/>
      </c>
      <c r="G104" s="67"/>
      <c r="H104" s="33" t="s">
        <v>134</v>
      </c>
    </row>
    <row r="105" spans="2:8" ht="19.5" customHeight="1" x14ac:dyDescent="0.45">
      <c r="B105" s="7" t="s">
        <v>135</v>
      </c>
      <c r="C105" s="7"/>
      <c r="D105" s="59"/>
      <c r="E105" s="59"/>
      <c r="F105" s="67" t="str">
        <f>IF(D120=0,"",D105/D120)</f>
        <v/>
      </c>
      <c r="G105" s="67"/>
      <c r="H105" s="33" t="s">
        <v>136</v>
      </c>
    </row>
    <row r="106" spans="2:8" ht="19.5" customHeight="1" x14ac:dyDescent="0.45">
      <c r="B106" s="7" t="s">
        <v>137</v>
      </c>
      <c r="C106" s="7"/>
      <c r="D106" s="59"/>
      <c r="E106" s="59"/>
      <c r="F106" s="67" t="str">
        <f>IF(D120=0,"",D106/D120)</f>
        <v/>
      </c>
      <c r="G106" s="67"/>
      <c r="H106" s="33"/>
    </row>
    <row r="107" spans="2:8" ht="19.5" customHeight="1" x14ac:dyDescent="0.45">
      <c r="B107" s="61" t="s">
        <v>138</v>
      </c>
      <c r="C107" s="61"/>
      <c r="D107" s="62">
        <f>SUM(D103:D106)</f>
        <v>0</v>
      </c>
      <c r="E107" s="62"/>
      <c r="F107" s="75" t="str">
        <f>IF(D120=0,"",D107/D120)</f>
        <v/>
      </c>
      <c r="G107" s="75"/>
      <c r="H107" s="34"/>
    </row>
    <row r="108" spans="2:8" ht="21.75" customHeight="1" x14ac:dyDescent="0.45">
      <c r="B108" s="73" t="s">
        <v>139</v>
      </c>
      <c r="C108" s="73"/>
      <c r="D108" s="74"/>
      <c r="E108" s="74"/>
      <c r="F108" s="74"/>
      <c r="G108" s="74"/>
      <c r="H108" s="32"/>
    </row>
    <row r="109" spans="2:8" ht="19.5" customHeight="1" x14ac:dyDescent="0.45">
      <c r="B109" s="7" t="s">
        <v>140</v>
      </c>
      <c r="C109" s="7"/>
      <c r="D109" s="59"/>
      <c r="E109" s="59"/>
      <c r="F109" s="67" t="str">
        <f>IF(D120=0,"",D109/D120)</f>
        <v/>
      </c>
      <c r="G109" s="67"/>
      <c r="H109" s="33" t="s">
        <v>141</v>
      </c>
    </row>
    <row r="110" spans="2:8" ht="19.5" customHeight="1" x14ac:dyDescent="0.45">
      <c r="B110" s="7" t="s">
        <v>142</v>
      </c>
      <c r="C110" s="7"/>
      <c r="D110" s="59"/>
      <c r="E110" s="59"/>
      <c r="F110" s="67" t="str">
        <f>IF(D120=0,"",D110/D120)</f>
        <v/>
      </c>
      <c r="G110" s="67"/>
      <c r="H110" s="33"/>
    </row>
    <row r="111" spans="2:8" ht="19.5" customHeight="1" x14ac:dyDescent="0.45">
      <c r="B111" s="61" t="s">
        <v>143</v>
      </c>
      <c r="C111" s="61"/>
      <c r="D111" s="62">
        <f>SUM(D109:D110)</f>
        <v>0</v>
      </c>
      <c r="E111" s="62"/>
      <c r="F111" s="75" t="str">
        <f>IF(D120=0,"",D111/D120)</f>
        <v/>
      </c>
      <c r="G111" s="75"/>
      <c r="H111" s="34"/>
    </row>
    <row r="112" spans="2:8" ht="21.75" customHeight="1" x14ac:dyDescent="0.45">
      <c r="B112" s="73" t="s">
        <v>144</v>
      </c>
      <c r="C112" s="73"/>
      <c r="D112" s="74"/>
      <c r="E112" s="74"/>
      <c r="F112" s="74"/>
      <c r="G112" s="74"/>
      <c r="H112" s="32"/>
    </row>
    <row r="113" spans="2:8" ht="19.5" customHeight="1" x14ac:dyDescent="0.45">
      <c r="B113" s="7" t="s">
        <v>145</v>
      </c>
      <c r="C113" s="7"/>
      <c r="D113" s="59"/>
      <c r="E113" s="59"/>
      <c r="F113" s="67" t="str">
        <f>IF(D120=0,"",D113/D120)</f>
        <v/>
      </c>
      <c r="G113" s="67"/>
      <c r="H113" s="33" t="s">
        <v>146</v>
      </c>
    </row>
    <row r="114" spans="2:8" ht="19.5" customHeight="1" x14ac:dyDescent="0.45">
      <c r="B114" s="61" t="s">
        <v>147</v>
      </c>
      <c r="C114" s="61"/>
      <c r="D114" s="62">
        <f>SUM(D113:D113)</f>
        <v>0</v>
      </c>
      <c r="E114" s="62"/>
      <c r="F114" s="75" t="str">
        <f>IF(D120=0,"",D114/D120)</f>
        <v/>
      </c>
      <c r="G114" s="75"/>
      <c r="H114" s="34"/>
    </row>
    <row r="115" spans="2:8" ht="21.75" customHeight="1" x14ac:dyDescent="0.45">
      <c r="B115" s="73" t="s">
        <v>148</v>
      </c>
      <c r="C115" s="73"/>
      <c r="D115" s="74"/>
      <c r="E115" s="74"/>
      <c r="F115" s="74"/>
      <c r="G115" s="74"/>
      <c r="H115" s="32"/>
    </row>
    <row r="116" spans="2:8" ht="19.5" customHeight="1" x14ac:dyDescent="0.45">
      <c r="B116" s="7" t="s">
        <v>149</v>
      </c>
      <c r="C116" s="7"/>
      <c r="D116" s="59"/>
      <c r="E116" s="59"/>
      <c r="F116" s="67" t="str">
        <f>IF(D120=0,"",D116/D120)</f>
        <v/>
      </c>
      <c r="G116" s="67"/>
      <c r="H116" s="33" t="s">
        <v>150</v>
      </c>
    </row>
    <row r="117" spans="2:8" ht="19.5" customHeight="1" x14ac:dyDescent="0.45">
      <c r="B117" s="7" t="s">
        <v>151</v>
      </c>
      <c r="C117" s="7"/>
      <c r="D117" s="59"/>
      <c r="E117" s="59"/>
      <c r="F117" s="67" t="str">
        <f>IF(D120=0,"",D117/D120)</f>
        <v/>
      </c>
      <c r="G117" s="67"/>
      <c r="H117" s="33" t="s">
        <v>152</v>
      </c>
    </row>
    <row r="118" spans="2:8" ht="19.5" customHeight="1" x14ac:dyDescent="0.45">
      <c r="B118" s="7" t="s">
        <v>153</v>
      </c>
      <c r="C118" s="7"/>
      <c r="D118" s="59"/>
      <c r="E118" s="59"/>
      <c r="F118" s="67" t="str">
        <f>IF(D120=0,"",D118/D120)</f>
        <v/>
      </c>
      <c r="G118" s="67"/>
      <c r="H118" s="33" t="s">
        <v>154</v>
      </c>
    </row>
    <row r="119" spans="2:8" ht="19.5" customHeight="1" x14ac:dyDescent="0.45">
      <c r="B119" s="61" t="s">
        <v>155</v>
      </c>
      <c r="C119" s="61"/>
      <c r="D119" s="62">
        <f>SUM(D116:D118)</f>
        <v>0</v>
      </c>
      <c r="E119" s="62"/>
      <c r="F119" s="75" t="str">
        <f>IF(D120=0,"",D119/D120)</f>
        <v/>
      </c>
      <c r="G119" s="75"/>
      <c r="H119" s="34"/>
    </row>
    <row r="120" spans="2:8" ht="24" customHeight="1" x14ac:dyDescent="0.45">
      <c r="B120" s="76" t="s">
        <v>156</v>
      </c>
      <c r="C120" s="76"/>
      <c r="D120" s="77">
        <f>IFERROR(D92,0)+IFERROR(D93,0)+IFERROR(D96,0)+IFERROR(D97,0)+IFERROR(D98,0)+IFERROR(D99,0)+IFERROR(D100,0)+IFERROR(D103,0)+IFERROR(D104,0)+IFERROR(D105,0)+IFERROR(D106,0)+IFERROR(D109,0)+IFERROR(D110,0)+IFERROR(D113,0)+IFERROR(D116,0)+IFERROR(D117,0)+IFERROR(D118,0)</f>
        <v>0</v>
      </c>
      <c r="E120" s="77"/>
      <c r="F120" s="78" t="s">
        <v>157</v>
      </c>
      <c r="G120" s="78"/>
      <c r="H120" s="78"/>
    </row>
    <row r="121" spans="2:8" ht="19.5" customHeight="1" x14ac:dyDescent="0.45">
      <c r="B121" s="2" t="s">
        <v>158</v>
      </c>
      <c r="C121" s="2"/>
      <c r="D121" s="2"/>
      <c r="E121" s="2"/>
      <c r="F121" s="2"/>
      <c r="G121" s="2"/>
      <c r="H121" s="2"/>
    </row>
    <row r="122" spans="2:8" ht="19.5" customHeight="1" x14ac:dyDescent="0.45">
      <c r="B122" s="23" t="s">
        <v>65</v>
      </c>
      <c r="C122" s="23" t="s">
        <v>159</v>
      </c>
      <c r="D122" s="66" t="s">
        <v>113</v>
      </c>
      <c r="E122" s="66"/>
      <c r="F122" s="23" t="s">
        <v>160</v>
      </c>
      <c r="G122" s="23" t="s">
        <v>161</v>
      </c>
      <c r="H122" s="23" t="s">
        <v>162</v>
      </c>
    </row>
    <row r="123" spans="2:8" ht="19.5" customHeight="1" x14ac:dyDescent="0.45">
      <c r="B123" s="20" t="s">
        <v>163</v>
      </c>
      <c r="C123" s="20"/>
      <c r="D123" s="59"/>
      <c r="E123" s="59"/>
      <c r="F123" s="21"/>
      <c r="G123" s="17"/>
      <c r="H123" s="20"/>
    </row>
    <row r="124" spans="2:8" ht="19.5" customHeight="1" x14ac:dyDescent="0.45">
      <c r="B124" s="20" t="s">
        <v>164</v>
      </c>
      <c r="C124" s="20"/>
      <c r="D124" s="59"/>
      <c r="E124" s="59"/>
      <c r="F124" s="21"/>
      <c r="G124" s="17"/>
      <c r="H124" s="20"/>
    </row>
    <row r="125" spans="2:8" ht="19.5" customHeight="1" x14ac:dyDescent="0.45">
      <c r="B125" s="20" t="s">
        <v>165</v>
      </c>
      <c r="C125" s="20"/>
      <c r="D125" s="59"/>
      <c r="E125" s="59"/>
      <c r="F125" s="21"/>
      <c r="G125" s="17"/>
      <c r="H125" s="20"/>
    </row>
    <row r="126" spans="2:8" ht="19.5" customHeight="1" x14ac:dyDescent="0.45">
      <c r="B126" s="20" t="s">
        <v>166</v>
      </c>
      <c r="C126" s="20"/>
      <c r="D126" s="59"/>
      <c r="E126" s="59"/>
      <c r="F126" s="21"/>
      <c r="G126" s="17"/>
      <c r="H126" s="20"/>
    </row>
    <row r="127" spans="2:8" ht="19.5" customHeight="1" x14ac:dyDescent="0.45">
      <c r="B127" s="20" t="s">
        <v>167</v>
      </c>
      <c r="C127" s="20"/>
      <c r="D127" s="59"/>
      <c r="E127" s="59"/>
      <c r="F127" s="21"/>
      <c r="G127" s="17"/>
      <c r="H127" s="20"/>
    </row>
    <row r="128" spans="2:8" ht="19.5" customHeight="1" x14ac:dyDescent="0.45">
      <c r="B128" s="20" t="s">
        <v>168</v>
      </c>
      <c r="C128" s="20"/>
      <c r="D128" s="59"/>
      <c r="E128" s="59"/>
      <c r="F128" s="21"/>
      <c r="G128" s="17"/>
      <c r="H128" s="20"/>
    </row>
    <row r="129" spans="2:8" ht="19.5" customHeight="1" x14ac:dyDescent="0.45">
      <c r="B129" s="20" t="s">
        <v>169</v>
      </c>
      <c r="C129" s="20"/>
      <c r="D129" s="59"/>
      <c r="E129" s="59"/>
      <c r="F129" s="21"/>
      <c r="G129" s="17"/>
      <c r="H129" s="20"/>
    </row>
    <row r="130" spans="2:8" ht="19.5" customHeight="1" x14ac:dyDescent="0.45">
      <c r="B130" s="20" t="s">
        <v>170</v>
      </c>
      <c r="C130" s="20"/>
      <c r="D130" s="59"/>
      <c r="E130" s="59"/>
      <c r="F130" s="21"/>
      <c r="G130" s="17"/>
      <c r="H130" s="20"/>
    </row>
    <row r="131" spans="2:8" ht="19.5" customHeight="1" x14ac:dyDescent="0.45">
      <c r="B131" s="20" t="s">
        <v>171</v>
      </c>
      <c r="C131" s="20"/>
      <c r="D131" s="59"/>
      <c r="E131" s="59"/>
      <c r="F131" s="21"/>
      <c r="G131" s="17"/>
      <c r="H131" s="20"/>
    </row>
    <row r="132" spans="2:8" ht="19.5" customHeight="1" x14ac:dyDescent="0.45">
      <c r="B132" s="20" t="s">
        <v>172</v>
      </c>
      <c r="C132" s="20"/>
      <c r="D132" s="59"/>
      <c r="E132" s="59"/>
      <c r="F132" s="21"/>
      <c r="G132" s="17"/>
      <c r="H132" s="20"/>
    </row>
    <row r="133" spans="2:8" ht="19.5" customHeight="1" x14ac:dyDescent="0.45">
      <c r="B133" s="20" t="s">
        <v>173</v>
      </c>
      <c r="C133" s="20"/>
      <c r="D133" s="59"/>
      <c r="E133" s="59"/>
      <c r="F133" s="21"/>
      <c r="G133" s="17"/>
      <c r="H133" s="20"/>
    </row>
    <row r="134" spans="2:8" ht="19.5" customHeight="1" x14ac:dyDescent="0.45">
      <c r="B134" s="20" t="s">
        <v>174</v>
      </c>
      <c r="C134" s="20"/>
      <c r="D134" s="59"/>
      <c r="E134" s="59"/>
      <c r="F134" s="21"/>
      <c r="G134" s="17"/>
      <c r="H134" s="20"/>
    </row>
    <row r="135" spans="2:8" ht="19.5" customHeight="1" x14ac:dyDescent="0.45">
      <c r="B135" s="20" t="s">
        <v>175</v>
      </c>
      <c r="C135" s="20"/>
      <c r="D135" s="59"/>
      <c r="E135" s="59"/>
      <c r="F135" s="21"/>
      <c r="G135" s="17"/>
      <c r="H135" s="20"/>
    </row>
    <row r="136" spans="2:8" ht="19.5" customHeight="1" x14ac:dyDescent="0.45">
      <c r="B136" s="63" t="s">
        <v>176</v>
      </c>
      <c r="C136" s="63"/>
      <c r="D136" s="62">
        <f>SUM(D123:D135)</f>
        <v>0</v>
      </c>
      <c r="E136" s="62"/>
    </row>
    <row r="137" spans="2:8" ht="19.5" customHeight="1" x14ac:dyDescent="0.45">
      <c r="B137" s="8" t="s">
        <v>177</v>
      </c>
      <c r="C137" s="8"/>
      <c r="D137" s="8"/>
      <c r="E137" s="8"/>
      <c r="F137" s="8"/>
      <c r="G137" s="8"/>
      <c r="H137" s="8"/>
    </row>
    <row r="138" spans="2:8" ht="24" customHeight="1" x14ac:dyDescent="0.45">
      <c r="B138" s="79" t="s">
        <v>178</v>
      </c>
      <c r="C138" s="79"/>
      <c r="D138" s="80">
        <f>D120</f>
        <v>0</v>
      </c>
      <c r="E138" s="80"/>
    </row>
    <row r="139" spans="2:8" ht="24" customHeight="1" x14ac:dyDescent="0.45">
      <c r="B139" s="81" t="s">
        <v>179</v>
      </c>
      <c r="C139" s="81"/>
      <c r="D139" s="82">
        <f>D87</f>
        <v>0</v>
      </c>
      <c r="E139" s="82"/>
    </row>
    <row r="140" spans="2:8" ht="24" customHeight="1" x14ac:dyDescent="0.45">
      <c r="B140" s="79" t="s">
        <v>180</v>
      </c>
      <c r="C140" s="79"/>
      <c r="D140" s="80">
        <f>D120-D87</f>
        <v>0</v>
      </c>
      <c r="E140" s="80"/>
    </row>
    <row r="141" spans="2:8" ht="21.75" customHeight="1" x14ac:dyDescent="0.45">
      <c r="B141" s="7" t="s">
        <v>181</v>
      </c>
      <c r="C141" s="7"/>
      <c r="D141" s="83" t="str">
        <f>IF(D120=0,"",TEXT((D120-D87)/D120,"0.0%")&amp;" net of liabilities")</f>
        <v/>
      </c>
      <c r="E141" s="83"/>
    </row>
    <row r="142" spans="2:8" ht="19.5" customHeight="1" x14ac:dyDescent="0.45">
      <c r="B142" s="2" t="s">
        <v>182</v>
      </c>
      <c r="C142" s="2"/>
      <c r="D142" s="2"/>
      <c r="E142" s="2"/>
      <c r="F142" s="2"/>
      <c r="G142" s="2"/>
      <c r="H142" s="2"/>
    </row>
    <row r="143" spans="2:8" ht="19.5" customHeight="1" x14ac:dyDescent="0.45">
      <c r="B143" s="7" t="s">
        <v>183</v>
      </c>
      <c r="C143" s="7"/>
      <c r="D143" s="3"/>
      <c r="E143" s="3"/>
      <c r="F143" s="3"/>
      <c r="G143" s="3"/>
      <c r="H143" s="3"/>
    </row>
    <row r="144" spans="2:8" ht="30" customHeight="1" x14ac:dyDescent="0.45">
      <c r="B144" s="84" t="s">
        <v>184</v>
      </c>
      <c r="C144" s="84"/>
      <c r="D144" s="84"/>
      <c r="E144" s="84"/>
      <c r="F144" s="84"/>
      <c r="G144" s="84"/>
      <c r="H144" s="84"/>
    </row>
    <row r="145" spans="2:8" ht="30" customHeight="1" x14ac:dyDescent="0.45">
      <c r="B145" s="72" t="s">
        <v>185</v>
      </c>
      <c r="C145" s="72"/>
      <c r="D145" s="72"/>
      <c r="E145" s="72"/>
      <c r="F145" s="72"/>
      <c r="G145" s="72"/>
      <c r="H145" s="72"/>
    </row>
    <row r="146" spans="2:8" ht="30" customHeight="1" x14ac:dyDescent="0.45">
      <c r="B146" s="85" t="s">
        <v>186</v>
      </c>
      <c r="C146" s="85"/>
      <c r="D146" s="85"/>
      <c r="E146" s="85"/>
      <c r="F146" s="85"/>
      <c r="G146" s="85"/>
      <c r="H146" s="85"/>
    </row>
    <row r="147" spans="2:8" ht="19.5" customHeight="1" x14ac:dyDescent="0.45">
      <c r="B147" s="58" t="s">
        <v>187</v>
      </c>
      <c r="C147" s="58"/>
      <c r="D147" s="58"/>
      <c r="E147" s="58"/>
      <c r="F147" s="58"/>
      <c r="G147" s="58"/>
      <c r="H147" s="58"/>
    </row>
    <row r="148" spans="2:8" ht="19.5" customHeight="1" x14ac:dyDescent="0.45">
      <c r="B148" s="7" t="s">
        <v>188</v>
      </c>
      <c r="C148" s="7"/>
      <c r="D148" s="59"/>
      <c r="E148" s="59"/>
      <c r="F148" s="59"/>
      <c r="G148" s="60" t="s">
        <v>189</v>
      </c>
      <c r="H148" s="60"/>
    </row>
    <row r="149" spans="2:8" ht="19.5" customHeight="1" x14ac:dyDescent="0.45">
      <c r="B149" s="7" t="s">
        <v>190</v>
      </c>
      <c r="C149" s="7"/>
      <c r="D149" s="59"/>
      <c r="E149" s="59"/>
      <c r="F149" s="59"/>
      <c r="G149" s="60" t="s">
        <v>191</v>
      </c>
      <c r="H149" s="60"/>
    </row>
    <row r="150" spans="2:8" ht="19.5" customHeight="1" x14ac:dyDescent="0.45">
      <c r="B150" s="7" t="s">
        <v>192</v>
      </c>
      <c r="C150" s="7"/>
      <c r="D150" s="59"/>
      <c r="E150" s="59"/>
      <c r="F150" s="59"/>
      <c r="G150" s="60" t="s">
        <v>193</v>
      </c>
      <c r="H150" s="60"/>
    </row>
    <row r="151" spans="2:8" ht="19.5" customHeight="1" x14ac:dyDescent="0.45">
      <c r="B151" s="7" t="s">
        <v>194</v>
      </c>
      <c r="C151" s="7"/>
      <c r="D151" s="59"/>
      <c r="E151" s="59"/>
      <c r="F151" s="59"/>
      <c r="G151" s="60" t="s">
        <v>195</v>
      </c>
      <c r="H151" s="60"/>
    </row>
    <row r="152" spans="2:8" ht="19.5" customHeight="1" x14ac:dyDescent="0.45">
      <c r="B152" s="7" t="s">
        <v>196</v>
      </c>
      <c r="C152" s="7"/>
      <c r="D152" s="59"/>
      <c r="E152" s="59"/>
      <c r="F152" s="59"/>
      <c r="G152" s="60" t="s">
        <v>197</v>
      </c>
      <c r="H152" s="60"/>
    </row>
    <row r="153" spans="2:8" ht="19.5" customHeight="1" x14ac:dyDescent="0.45">
      <c r="B153" s="7" t="s">
        <v>198</v>
      </c>
      <c r="C153" s="7"/>
      <c r="D153" s="59"/>
      <c r="E153" s="59"/>
      <c r="F153" s="59"/>
      <c r="G153" s="60" t="s">
        <v>199</v>
      </c>
      <c r="H153" s="60"/>
    </row>
    <row r="154" spans="2:8" ht="19.5" customHeight="1" x14ac:dyDescent="0.45">
      <c r="B154" s="61" t="s">
        <v>200</v>
      </c>
      <c r="C154" s="61"/>
      <c r="D154" s="62">
        <f>SUM(D148:D153)</f>
        <v>0</v>
      </c>
      <c r="E154" s="62"/>
      <c r="F154" s="62"/>
    </row>
    <row r="155" spans="2:8" ht="19.5" customHeight="1" x14ac:dyDescent="0.45">
      <c r="B155" s="7" t="s">
        <v>201</v>
      </c>
      <c r="C155" s="7"/>
      <c r="D155" s="59"/>
      <c r="E155" s="59"/>
      <c r="F155" s="59"/>
      <c r="G155" s="86" t="str">
        <f>IF(D155="","",IF(150000-D155&gt;=0,"Headroom: ₹"&amp;TEXT(150000-D155,"#,##0"),"Limit exceeded"))</f>
        <v/>
      </c>
      <c r="H155" s="86"/>
    </row>
    <row r="156" spans="2:8" ht="19.5" customHeight="1" x14ac:dyDescent="0.45">
      <c r="B156" s="8" t="s">
        <v>202</v>
      </c>
      <c r="C156" s="8"/>
      <c r="D156" s="8"/>
      <c r="E156" s="8"/>
      <c r="F156" s="8"/>
      <c r="G156" s="8"/>
      <c r="H156" s="8"/>
    </row>
    <row r="157" spans="2:8" ht="19.5" customHeight="1" x14ac:dyDescent="0.45">
      <c r="B157" s="7" t="s">
        <v>203</v>
      </c>
      <c r="C157" s="7"/>
      <c r="D157" s="62">
        <f>D31*12</f>
        <v>0</v>
      </c>
      <c r="E157" s="62"/>
      <c r="F157" s="62"/>
      <c r="G157" s="62"/>
      <c r="H157" s="62"/>
    </row>
    <row r="158" spans="2:8" ht="19.5" customHeight="1" x14ac:dyDescent="0.45">
      <c r="B158" s="7" t="s">
        <v>204</v>
      </c>
      <c r="C158" s="7"/>
      <c r="D158" s="3"/>
      <c r="E158" s="3"/>
      <c r="F158" s="3"/>
      <c r="G158" s="3"/>
      <c r="H158" s="3"/>
    </row>
    <row r="159" spans="2:8" ht="19.5" customHeight="1" x14ac:dyDescent="0.45">
      <c r="B159" s="7" t="s">
        <v>205</v>
      </c>
      <c r="C159" s="7"/>
      <c r="D159" s="3"/>
      <c r="E159" s="3"/>
      <c r="F159" s="3"/>
      <c r="G159" s="3"/>
      <c r="H159" s="3"/>
    </row>
    <row r="160" spans="2:8" ht="19.5" customHeight="1" x14ac:dyDescent="0.45">
      <c r="B160" s="7" t="s">
        <v>206</v>
      </c>
      <c r="C160" s="7"/>
      <c r="D160" s="3"/>
      <c r="E160" s="3"/>
      <c r="F160" s="3"/>
      <c r="G160" s="3"/>
      <c r="H160" s="3"/>
    </row>
    <row r="161" spans="2:8" ht="19.5" customHeight="1" x14ac:dyDescent="0.45">
      <c r="B161" s="2" t="s">
        <v>207</v>
      </c>
      <c r="C161" s="2"/>
      <c r="D161" s="2"/>
      <c r="E161" s="2"/>
      <c r="F161" s="2"/>
      <c r="G161" s="2"/>
      <c r="H161" s="2"/>
    </row>
    <row r="162" spans="2:8" ht="19.5" customHeight="1" x14ac:dyDescent="0.45">
      <c r="B162" s="87" t="s">
        <v>208</v>
      </c>
      <c r="C162" s="87"/>
      <c r="D162" s="87"/>
      <c r="E162" s="87"/>
      <c r="F162" s="87"/>
      <c r="G162" s="87"/>
      <c r="H162" s="87"/>
    </row>
    <row r="163" spans="2:8" ht="19.5" customHeight="1" x14ac:dyDescent="0.45">
      <c r="B163" s="88" t="s">
        <v>209</v>
      </c>
      <c r="C163" s="88"/>
      <c r="D163" s="88"/>
      <c r="E163" s="88"/>
      <c r="F163" s="35" t="s">
        <v>210</v>
      </c>
      <c r="G163" s="89" t="s">
        <v>211</v>
      </c>
      <c r="H163" s="89"/>
    </row>
    <row r="164" spans="2:8" ht="19.5" customHeight="1" x14ac:dyDescent="0.45">
      <c r="B164" s="7" t="s">
        <v>212</v>
      </c>
      <c r="C164" s="7"/>
      <c r="D164" s="7"/>
      <c r="E164" s="7"/>
      <c r="F164" s="17"/>
      <c r="G164" s="6"/>
      <c r="H164" s="6"/>
    </row>
    <row r="165" spans="2:8" ht="19.5" customHeight="1" x14ac:dyDescent="0.45">
      <c r="B165" s="7" t="s">
        <v>213</v>
      </c>
      <c r="C165" s="7"/>
      <c r="D165" s="7"/>
      <c r="E165" s="7"/>
      <c r="F165" s="17"/>
      <c r="G165" s="6"/>
      <c r="H165" s="6"/>
    </row>
    <row r="166" spans="2:8" ht="19.5" customHeight="1" x14ac:dyDescent="0.45">
      <c r="B166" s="7" t="s">
        <v>214</v>
      </c>
      <c r="C166" s="7"/>
      <c r="D166" s="7"/>
      <c r="E166" s="7"/>
      <c r="F166" s="17"/>
      <c r="G166" s="6"/>
      <c r="H166" s="6"/>
    </row>
    <row r="167" spans="2:8" ht="19.5" customHeight="1" x14ac:dyDescent="0.45">
      <c r="B167" s="7" t="s">
        <v>215</v>
      </c>
      <c r="C167" s="7"/>
      <c r="D167" s="7"/>
      <c r="E167" s="7"/>
      <c r="F167" s="17"/>
      <c r="G167" s="6"/>
      <c r="H167" s="6"/>
    </row>
    <row r="168" spans="2:8" ht="19.5" customHeight="1" x14ac:dyDescent="0.45">
      <c r="B168" s="7" t="s">
        <v>216</v>
      </c>
      <c r="C168" s="7"/>
      <c r="D168" s="7"/>
      <c r="E168" s="7"/>
      <c r="F168" s="17"/>
      <c r="G168" s="6"/>
      <c r="H168" s="6"/>
    </row>
    <row r="169" spans="2:8" ht="19.5" customHeight="1" x14ac:dyDescent="0.45">
      <c r="B169" s="61" t="s">
        <v>217</v>
      </c>
      <c r="C169" s="61"/>
      <c r="D169" s="61"/>
      <c r="E169" s="61"/>
      <c r="F169" s="36" t="str">
        <f>IFERROR(AVERAGE(F164:F168),"")</f>
        <v/>
      </c>
      <c r="G169" s="90" t="str">
        <f>IF(F169="","",IF(F169&gt;=4,"High",IF(F169&gt;=3,"Medium","Low")))</f>
        <v/>
      </c>
      <c r="H169" s="90"/>
    </row>
    <row r="170" spans="2:8" ht="19.5" customHeight="1" x14ac:dyDescent="0.45">
      <c r="B170" s="88" t="s">
        <v>218</v>
      </c>
      <c r="C170" s="88"/>
      <c r="D170" s="88"/>
      <c r="E170" s="88"/>
      <c r="F170" s="35" t="s">
        <v>210</v>
      </c>
      <c r="G170" s="89" t="s">
        <v>211</v>
      </c>
      <c r="H170" s="89"/>
    </row>
    <row r="171" spans="2:8" ht="19.5" customHeight="1" x14ac:dyDescent="0.45">
      <c r="B171" s="7" t="s">
        <v>219</v>
      </c>
      <c r="C171" s="7"/>
      <c r="D171" s="7"/>
      <c r="E171" s="7"/>
      <c r="F171" s="17"/>
      <c r="G171" s="6"/>
      <c r="H171" s="6"/>
    </row>
    <row r="172" spans="2:8" ht="19.5" customHeight="1" x14ac:dyDescent="0.45">
      <c r="B172" s="7" t="s">
        <v>220</v>
      </c>
      <c r="C172" s="7"/>
      <c r="D172" s="7"/>
      <c r="E172" s="7"/>
      <c r="F172" s="17"/>
      <c r="G172" s="6"/>
      <c r="H172" s="6"/>
    </row>
    <row r="173" spans="2:8" ht="19.5" customHeight="1" x14ac:dyDescent="0.45">
      <c r="B173" s="7" t="s">
        <v>221</v>
      </c>
      <c r="C173" s="7"/>
      <c r="D173" s="7"/>
      <c r="E173" s="7"/>
      <c r="F173" s="17"/>
      <c r="G173" s="6"/>
      <c r="H173" s="6"/>
    </row>
    <row r="174" spans="2:8" ht="19.5" customHeight="1" x14ac:dyDescent="0.45">
      <c r="B174" s="7" t="s">
        <v>222</v>
      </c>
      <c r="C174" s="7"/>
      <c r="D174" s="7"/>
      <c r="E174" s="7"/>
      <c r="F174" s="17"/>
      <c r="G174" s="6"/>
      <c r="H174" s="6"/>
    </row>
    <row r="175" spans="2:8" ht="19.5" customHeight="1" x14ac:dyDescent="0.45">
      <c r="B175" s="61" t="s">
        <v>223</v>
      </c>
      <c r="C175" s="61"/>
      <c r="D175" s="61"/>
      <c r="E175" s="61"/>
      <c r="F175" s="36" t="str">
        <f>IFERROR(AVERAGE(F171:F174),"")</f>
        <v/>
      </c>
      <c r="G175" s="90" t="str">
        <f>IF(F175="","",IF(F175&gt;=4,"High",IF(F175&gt;=3,"Medium","Low")))</f>
        <v/>
      </c>
      <c r="H175" s="90"/>
    </row>
    <row r="176" spans="2:8" ht="25.5" customHeight="1" x14ac:dyDescent="0.45">
      <c r="B176" s="91" t="s">
        <v>224</v>
      </c>
      <c r="C176" s="91"/>
      <c r="D176" s="91"/>
      <c r="E176" s="91"/>
      <c r="F176" s="37" t="str">
        <f>IFERROR((F169+F175)/2,"")</f>
        <v/>
      </c>
      <c r="G176" s="92" t="str">
        <f>IF(F176="","",IF(F176&gt;=4.5,"Aggressive 📈",IF(F176&gt;=3.5,"Moderately Aggressive",IF(F176&gt;=2.5,"Moderate ⚖️",IF(F176&gt;=1.5,"Moderately Conservative","Conservative 🛡️")))))</f>
        <v/>
      </c>
      <c r="H176" s="92"/>
    </row>
    <row r="177" spans="2:8" ht="19.5" customHeight="1" x14ac:dyDescent="0.45">
      <c r="B177" s="8" t="s">
        <v>225</v>
      </c>
      <c r="C177" s="8"/>
      <c r="D177" s="8"/>
      <c r="E177" s="8"/>
      <c r="F177" s="8"/>
      <c r="G177" s="8"/>
      <c r="H177" s="8"/>
    </row>
    <row r="178" spans="2:8" ht="19.5" customHeight="1" x14ac:dyDescent="0.45">
      <c r="B178" s="7" t="s">
        <v>226</v>
      </c>
      <c r="C178" s="7"/>
      <c r="D178" s="3"/>
      <c r="E178" s="3"/>
      <c r="F178" s="3"/>
      <c r="G178" s="3"/>
      <c r="H178" s="3"/>
    </row>
    <row r="179" spans="2:8" ht="19.5" customHeight="1" x14ac:dyDescent="0.45">
      <c r="B179" s="7" t="s">
        <v>227</v>
      </c>
      <c r="C179" s="7"/>
      <c r="D179" s="3"/>
      <c r="E179" s="3"/>
      <c r="F179" s="3"/>
      <c r="G179" s="3"/>
      <c r="H179" s="3"/>
    </row>
    <row r="180" spans="2:8" ht="19.5" customHeight="1" x14ac:dyDescent="0.45">
      <c r="B180" s="7" t="s">
        <v>228</v>
      </c>
      <c r="C180" s="7"/>
      <c r="D180" s="126"/>
      <c r="E180" s="127"/>
      <c r="F180" s="127"/>
      <c r="G180" s="127"/>
      <c r="H180" s="128"/>
    </row>
    <row r="181" spans="2:8" ht="19.5" customHeight="1" x14ac:dyDescent="0.45">
      <c r="B181" s="7" t="s">
        <v>229</v>
      </c>
      <c r="C181" s="7"/>
      <c r="D181" s="3"/>
      <c r="E181" s="3"/>
      <c r="F181" s="3"/>
      <c r="G181" s="3"/>
      <c r="H181" s="3"/>
    </row>
    <row r="182" spans="2:8" ht="19.5" customHeight="1" x14ac:dyDescent="0.45">
      <c r="B182" s="7" t="s">
        <v>230</v>
      </c>
      <c r="C182" s="7"/>
      <c r="D182" s="6"/>
      <c r="E182" s="6"/>
      <c r="F182" s="6"/>
      <c r="G182" s="6"/>
      <c r="H182" s="6"/>
    </row>
    <row r="183" spans="2:8" ht="19.5" customHeight="1" x14ac:dyDescent="0.45">
      <c r="B183" s="2" t="s">
        <v>231</v>
      </c>
      <c r="C183" s="2"/>
      <c r="D183" s="2"/>
      <c r="E183" s="2"/>
      <c r="F183" s="2"/>
      <c r="G183" s="2"/>
      <c r="H183" s="2"/>
    </row>
    <row r="184" spans="2:8" ht="42" customHeight="1" x14ac:dyDescent="0.45">
      <c r="B184" s="93" t="s">
        <v>232</v>
      </c>
      <c r="C184" s="93"/>
      <c r="D184" s="93"/>
      <c r="E184" s="93"/>
      <c r="F184" s="93"/>
      <c r="G184" s="93"/>
      <c r="H184" s="93"/>
    </row>
    <row r="185" spans="2:8" ht="19.5" customHeight="1" x14ac:dyDescent="0.45">
      <c r="B185" s="7" t="s">
        <v>233</v>
      </c>
      <c r="C185" s="7"/>
      <c r="D185" s="6"/>
      <c r="E185" s="6"/>
      <c r="F185" s="6"/>
      <c r="G185" s="6"/>
      <c r="H185" s="6"/>
    </row>
    <row r="186" spans="2:8" ht="19.5" customHeight="1" x14ac:dyDescent="0.45">
      <c r="B186" s="7" t="s">
        <v>234</v>
      </c>
      <c r="C186" s="7"/>
      <c r="D186" s="94"/>
      <c r="E186" s="94"/>
      <c r="F186" s="94"/>
      <c r="G186" s="94"/>
      <c r="H186" s="94"/>
    </row>
    <row r="187" spans="2:8" ht="19.5" customHeight="1" x14ac:dyDescent="0.45">
      <c r="B187" s="7" t="s">
        <v>235</v>
      </c>
      <c r="C187" s="7"/>
      <c r="D187" s="6"/>
      <c r="E187" s="6"/>
      <c r="F187" s="6"/>
      <c r="G187" s="6"/>
      <c r="H187" s="6"/>
    </row>
    <row r="188" spans="2:8" ht="19.5" customHeight="1" x14ac:dyDescent="0.45">
      <c r="B188" s="7" t="s">
        <v>236</v>
      </c>
      <c r="C188" s="7"/>
      <c r="D188" s="3"/>
      <c r="E188" s="3"/>
      <c r="F188" s="3"/>
      <c r="G188" s="3"/>
      <c r="H188" s="3"/>
    </row>
    <row r="189" spans="2:8" ht="19.5" customHeight="1" x14ac:dyDescent="0.45"/>
    <row r="190" spans="2:8" ht="27.75" customHeight="1" x14ac:dyDescent="0.45">
      <c r="B190" s="95" t="s">
        <v>237</v>
      </c>
      <c r="C190" s="95"/>
      <c r="D190" s="95"/>
      <c r="E190" s="95"/>
      <c r="F190" s="95"/>
      <c r="G190" s="95"/>
      <c r="H190" s="95"/>
    </row>
    <row r="191" spans="2:8" ht="21.75" customHeight="1" x14ac:dyDescent="0.45">
      <c r="B191" s="96" t="s">
        <v>416</v>
      </c>
      <c r="C191" s="96"/>
      <c r="D191" s="96"/>
      <c r="E191" s="96"/>
      <c r="F191" s="96"/>
      <c r="G191" s="96"/>
      <c r="H191" s="96"/>
    </row>
    <row r="192" spans="2:8" ht="25.5" customHeight="1" x14ac:dyDescent="0.45">
      <c r="B192" s="97" t="s">
        <v>238</v>
      </c>
      <c r="C192" s="97"/>
      <c r="D192" s="97" t="s">
        <v>239</v>
      </c>
      <c r="E192" s="97"/>
      <c r="F192" s="97"/>
      <c r="G192" s="97" t="s">
        <v>240</v>
      </c>
      <c r="H192" s="97"/>
    </row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  <row r="254" ht="19.5" customHeight="1" x14ac:dyDescent="0.45"/>
    <row r="255" ht="19.5" customHeight="1" x14ac:dyDescent="0.45"/>
    <row r="256" ht="19.5" customHeight="1" x14ac:dyDescent="0.45"/>
    <row r="257" ht="19.5" customHeight="1" x14ac:dyDescent="0.45"/>
    <row r="258" ht="19.5" customHeight="1" x14ac:dyDescent="0.45"/>
    <row r="259" ht="19.5" customHeight="1" x14ac:dyDescent="0.45"/>
    <row r="260" ht="19.5" customHeight="1" x14ac:dyDescent="0.45"/>
    <row r="261" ht="19.5" customHeight="1" x14ac:dyDescent="0.45"/>
    <row r="262" ht="19.5" customHeight="1" x14ac:dyDescent="0.45"/>
    <row r="263" ht="19.5" customHeight="1" x14ac:dyDescent="0.45"/>
    <row r="264" ht="19.5" customHeight="1" x14ac:dyDescent="0.45"/>
    <row r="265" ht="19.5" customHeight="1" x14ac:dyDescent="0.45"/>
    <row r="266" ht="19.5" customHeight="1" x14ac:dyDescent="0.45"/>
    <row r="267" ht="19.5" customHeight="1" x14ac:dyDescent="0.45"/>
    <row r="268" ht="19.5" customHeight="1" x14ac:dyDescent="0.45"/>
    <row r="269" ht="19.5" customHeight="1" x14ac:dyDescent="0.45"/>
    <row r="270" ht="19.5" customHeight="1" x14ac:dyDescent="0.45"/>
    <row r="271" ht="19.5" customHeight="1" x14ac:dyDescent="0.45"/>
    <row r="272" ht="19.5" customHeight="1" x14ac:dyDescent="0.45"/>
    <row r="273" ht="19.5" customHeight="1" x14ac:dyDescent="0.45"/>
    <row r="274" ht="19.5" customHeight="1" x14ac:dyDescent="0.45"/>
    <row r="275" ht="19.5" customHeight="1" x14ac:dyDescent="0.45"/>
    <row r="276" ht="19.5" customHeight="1" x14ac:dyDescent="0.45"/>
    <row r="277" ht="19.5" customHeight="1" x14ac:dyDescent="0.45"/>
    <row r="278" ht="19.5" customHeight="1" x14ac:dyDescent="0.45"/>
    <row r="279" ht="19.5" customHeight="1" x14ac:dyDescent="0.45"/>
    <row r="280" ht="19.5" customHeight="1" x14ac:dyDescent="0.45"/>
    <row r="281" ht="19.5" customHeight="1" x14ac:dyDescent="0.45"/>
    <row r="282" ht="19.5" customHeight="1" x14ac:dyDescent="0.45"/>
    <row r="283" ht="19.5" customHeight="1" x14ac:dyDescent="0.45"/>
    <row r="284" ht="19.5" customHeight="1" x14ac:dyDescent="0.45"/>
    <row r="285" ht="19.5" customHeight="1" x14ac:dyDescent="0.45"/>
    <row r="286" ht="19.5" customHeight="1" x14ac:dyDescent="0.45"/>
    <row r="287" ht="19.5" customHeight="1" x14ac:dyDescent="0.45"/>
    <row r="288" ht="19.5" customHeight="1" x14ac:dyDescent="0.45"/>
    <row r="289" ht="19.5" customHeight="1" x14ac:dyDescent="0.45"/>
    <row r="290" ht="19.5" customHeight="1" x14ac:dyDescent="0.45"/>
    <row r="291" ht="19.5" customHeight="1" x14ac:dyDescent="0.45"/>
    <row r="292" ht="19.5" customHeight="1" x14ac:dyDescent="0.45"/>
    <row r="293" ht="19.5" customHeight="1" x14ac:dyDescent="0.45"/>
    <row r="294" ht="19.5" customHeight="1" x14ac:dyDescent="0.45"/>
    <row r="295" ht="19.5" customHeight="1" x14ac:dyDescent="0.45"/>
    <row r="296" ht="19.5" customHeight="1" x14ac:dyDescent="0.45"/>
    <row r="297" ht="19.5" customHeight="1" x14ac:dyDescent="0.45"/>
    <row r="298" ht="19.5" customHeight="1" x14ac:dyDescent="0.45"/>
    <row r="299" ht="19.5" customHeight="1" x14ac:dyDescent="0.45"/>
    <row r="300" ht="19.5" customHeight="1" x14ac:dyDescent="0.45"/>
    <row r="301" ht="19.5" customHeight="1" x14ac:dyDescent="0.45"/>
    <row r="302" ht="19.5" customHeight="1" x14ac:dyDescent="0.45"/>
    <row r="303" ht="19.5" customHeight="1" x14ac:dyDescent="0.45"/>
    <row r="304" ht="19.5" customHeight="1" x14ac:dyDescent="0.45"/>
    <row r="305" ht="19.5" customHeight="1" x14ac:dyDescent="0.45"/>
    <row r="306" ht="19.5" customHeight="1" x14ac:dyDescent="0.45"/>
    <row r="307" ht="19.5" customHeight="1" x14ac:dyDescent="0.45"/>
    <row r="308" ht="19.5" customHeight="1" x14ac:dyDescent="0.45"/>
    <row r="309" ht="19.5" customHeight="1" x14ac:dyDescent="0.45"/>
    <row r="310" ht="19.5" customHeight="1" x14ac:dyDescent="0.45"/>
    <row r="311" ht="19.5" customHeight="1" x14ac:dyDescent="0.45"/>
    <row r="312" ht="19.5" customHeight="1" x14ac:dyDescent="0.45"/>
    <row r="313" ht="19.5" customHeight="1" x14ac:dyDescent="0.45"/>
    <row r="314" ht="19.5" customHeight="1" x14ac:dyDescent="0.45"/>
    <row r="315" ht="19.5" customHeight="1" x14ac:dyDescent="0.45"/>
    <row r="316" ht="19.5" customHeight="1" x14ac:dyDescent="0.45"/>
    <row r="317" ht="19.5" customHeight="1" x14ac:dyDescent="0.45"/>
    <row r="318" ht="19.5" customHeight="1" x14ac:dyDescent="0.45"/>
    <row r="319" ht="19.5" customHeight="1" x14ac:dyDescent="0.45"/>
    <row r="320" ht="19.5" customHeight="1" x14ac:dyDescent="0.45"/>
    <row r="321" ht="19.5" customHeight="1" x14ac:dyDescent="0.45"/>
    <row r="322" ht="19.5" customHeight="1" x14ac:dyDescent="0.45"/>
    <row r="323" ht="19.5" customHeight="1" x14ac:dyDescent="0.45"/>
    <row r="324" ht="19.5" customHeight="1" x14ac:dyDescent="0.45"/>
    <row r="325" ht="19.5" customHeight="1" x14ac:dyDescent="0.45"/>
    <row r="326" ht="19.5" customHeight="1" x14ac:dyDescent="0.45"/>
    <row r="327" ht="19.5" customHeight="1" x14ac:dyDescent="0.45"/>
    <row r="328" ht="19.5" customHeight="1" x14ac:dyDescent="0.45"/>
    <row r="329" ht="19.5" customHeight="1" x14ac:dyDescent="0.45"/>
    <row r="330" ht="19.5" customHeight="1" x14ac:dyDescent="0.45"/>
    <row r="331" ht="19.5" customHeight="1" x14ac:dyDescent="0.45"/>
    <row r="332" ht="19.5" customHeight="1" x14ac:dyDescent="0.45"/>
    <row r="333" ht="19.5" customHeight="1" x14ac:dyDescent="0.45"/>
    <row r="334" ht="19.5" customHeight="1" x14ac:dyDescent="0.45"/>
    <row r="335" ht="19.5" customHeight="1" x14ac:dyDescent="0.45"/>
    <row r="336" ht="19.5" customHeight="1" x14ac:dyDescent="0.45"/>
    <row r="337" ht="19.5" customHeight="1" x14ac:dyDescent="0.45"/>
    <row r="338" ht="19.5" customHeight="1" x14ac:dyDescent="0.45"/>
    <row r="339" ht="19.5" customHeight="1" x14ac:dyDescent="0.45"/>
    <row r="340" ht="19.5" customHeight="1" x14ac:dyDescent="0.45"/>
    <row r="341" ht="19.5" customHeight="1" x14ac:dyDescent="0.45"/>
    <row r="342" ht="19.5" customHeight="1" x14ac:dyDescent="0.45"/>
    <row r="343" ht="19.5" customHeight="1" x14ac:dyDescent="0.45"/>
    <row r="344" ht="19.5" customHeight="1" x14ac:dyDescent="0.45"/>
    <row r="345" ht="19.5" customHeight="1" x14ac:dyDescent="0.45"/>
    <row r="346" ht="19.5" customHeight="1" x14ac:dyDescent="0.45"/>
    <row r="347" ht="19.5" customHeight="1" x14ac:dyDescent="0.45"/>
    <row r="348" ht="19.5" customHeight="1" x14ac:dyDescent="0.45"/>
    <row r="349" ht="19.5" customHeight="1" x14ac:dyDescent="0.45"/>
  </sheetData>
  <mergeCells count="349">
    <mergeCell ref="B186:C186"/>
    <mergeCell ref="D186:H186"/>
    <mergeCell ref="B187:C187"/>
    <mergeCell ref="D187:H187"/>
    <mergeCell ref="B188:C188"/>
    <mergeCell ref="D188:H188"/>
    <mergeCell ref="B190:H190"/>
    <mergeCell ref="B191:H191"/>
    <mergeCell ref="B192:C192"/>
    <mergeCell ref="D192:F192"/>
    <mergeCell ref="G192:H192"/>
    <mergeCell ref="B180:C180"/>
    <mergeCell ref="D180:H180"/>
    <mergeCell ref="B181:C181"/>
    <mergeCell ref="D181:H181"/>
    <mergeCell ref="B182:C182"/>
    <mergeCell ref="D182:H182"/>
    <mergeCell ref="B183:H183"/>
    <mergeCell ref="B184:H184"/>
    <mergeCell ref="B185:C185"/>
    <mergeCell ref="D185:H185"/>
    <mergeCell ref="B175:E175"/>
    <mergeCell ref="G175:H175"/>
    <mergeCell ref="B176:E176"/>
    <mergeCell ref="G176:H176"/>
    <mergeCell ref="B177:H177"/>
    <mergeCell ref="B178:C178"/>
    <mergeCell ref="D178:H178"/>
    <mergeCell ref="B179:C179"/>
    <mergeCell ref="D179:H179"/>
    <mergeCell ref="B170:E170"/>
    <mergeCell ref="G170:H170"/>
    <mergeCell ref="B171:E171"/>
    <mergeCell ref="G171:H171"/>
    <mergeCell ref="B172:E172"/>
    <mergeCell ref="G172:H172"/>
    <mergeCell ref="B173:E173"/>
    <mergeCell ref="G173:H173"/>
    <mergeCell ref="B174:E174"/>
    <mergeCell ref="G174:H174"/>
    <mergeCell ref="B165:E165"/>
    <mergeCell ref="G165:H165"/>
    <mergeCell ref="B166:E166"/>
    <mergeCell ref="G166:H166"/>
    <mergeCell ref="B167:E167"/>
    <mergeCell ref="G167:H167"/>
    <mergeCell ref="B168:E168"/>
    <mergeCell ref="G168:H168"/>
    <mergeCell ref="B169:E169"/>
    <mergeCell ref="G169:H169"/>
    <mergeCell ref="B159:C159"/>
    <mergeCell ref="D159:H159"/>
    <mergeCell ref="B160:C160"/>
    <mergeCell ref="D160:H160"/>
    <mergeCell ref="B161:H161"/>
    <mergeCell ref="B162:H162"/>
    <mergeCell ref="B163:E163"/>
    <mergeCell ref="G163:H163"/>
    <mergeCell ref="B164:E164"/>
    <mergeCell ref="G164:H164"/>
    <mergeCell ref="B154:C154"/>
    <mergeCell ref="D154:F154"/>
    <mergeCell ref="B155:C155"/>
    <mergeCell ref="D155:F155"/>
    <mergeCell ref="G155:H155"/>
    <mergeCell ref="B156:H156"/>
    <mergeCell ref="B157:C157"/>
    <mergeCell ref="D157:H157"/>
    <mergeCell ref="B158:C158"/>
    <mergeCell ref="D158:H158"/>
    <mergeCell ref="B151:C151"/>
    <mergeCell ref="D151:F151"/>
    <mergeCell ref="G151:H151"/>
    <mergeCell ref="B152:C152"/>
    <mergeCell ref="D152:F152"/>
    <mergeCell ref="G152:H152"/>
    <mergeCell ref="B153:C153"/>
    <mergeCell ref="D153:F153"/>
    <mergeCell ref="G153:H153"/>
    <mergeCell ref="B146:H146"/>
    <mergeCell ref="B147:H147"/>
    <mergeCell ref="B148:C148"/>
    <mergeCell ref="D148:F148"/>
    <mergeCell ref="G148:H148"/>
    <mergeCell ref="B149:C149"/>
    <mergeCell ref="D149:F149"/>
    <mergeCell ref="G149:H149"/>
    <mergeCell ref="B150:C150"/>
    <mergeCell ref="D150:F150"/>
    <mergeCell ref="G150:H150"/>
    <mergeCell ref="B140:C140"/>
    <mergeCell ref="D140:E140"/>
    <mergeCell ref="B141:C141"/>
    <mergeCell ref="D141:E141"/>
    <mergeCell ref="B142:H142"/>
    <mergeCell ref="B143:C143"/>
    <mergeCell ref="D143:H143"/>
    <mergeCell ref="B144:H144"/>
    <mergeCell ref="B145:H145"/>
    <mergeCell ref="D133:E133"/>
    <mergeCell ref="D134:E134"/>
    <mergeCell ref="D135:E135"/>
    <mergeCell ref="B136:C136"/>
    <mergeCell ref="D136:E136"/>
    <mergeCell ref="B137:H137"/>
    <mergeCell ref="B138:C138"/>
    <mergeCell ref="D138:E138"/>
    <mergeCell ref="B139:C139"/>
    <mergeCell ref="D139:E139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19:C119"/>
    <mergeCell ref="D119:E119"/>
    <mergeCell ref="F119:G119"/>
    <mergeCell ref="B120:C120"/>
    <mergeCell ref="D120:E120"/>
    <mergeCell ref="F120:H120"/>
    <mergeCell ref="B121:H121"/>
    <mergeCell ref="D122:E122"/>
    <mergeCell ref="D123:E123"/>
    <mergeCell ref="B116:C116"/>
    <mergeCell ref="D116:E116"/>
    <mergeCell ref="F116:G116"/>
    <mergeCell ref="B117:C117"/>
    <mergeCell ref="D117:E117"/>
    <mergeCell ref="F117:G117"/>
    <mergeCell ref="B118:C118"/>
    <mergeCell ref="D118:E118"/>
    <mergeCell ref="F118:G118"/>
    <mergeCell ref="B113:C113"/>
    <mergeCell ref="D113:E113"/>
    <mergeCell ref="F113:G113"/>
    <mergeCell ref="B114:C114"/>
    <mergeCell ref="D114:E114"/>
    <mergeCell ref="F114:G114"/>
    <mergeCell ref="B115:C115"/>
    <mergeCell ref="D115:E115"/>
    <mergeCell ref="F115:G115"/>
    <mergeCell ref="B110:C110"/>
    <mergeCell ref="D110:E110"/>
    <mergeCell ref="F110:G110"/>
    <mergeCell ref="B111:C111"/>
    <mergeCell ref="D111:E111"/>
    <mergeCell ref="F111:G111"/>
    <mergeCell ref="B112:C112"/>
    <mergeCell ref="D112:E112"/>
    <mergeCell ref="F112:G112"/>
    <mergeCell ref="B107:C107"/>
    <mergeCell ref="D107:E107"/>
    <mergeCell ref="F107:G107"/>
    <mergeCell ref="B108:C108"/>
    <mergeCell ref="D108:E108"/>
    <mergeCell ref="F108:G108"/>
    <mergeCell ref="B109:C109"/>
    <mergeCell ref="D109:E109"/>
    <mergeCell ref="F109:G109"/>
    <mergeCell ref="B104:C104"/>
    <mergeCell ref="D104:E104"/>
    <mergeCell ref="F104:G104"/>
    <mergeCell ref="B105:C105"/>
    <mergeCell ref="D105:E105"/>
    <mergeCell ref="F105:G105"/>
    <mergeCell ref="B106:C106"/>
    <mergeCell ref="D106:E106"/>
    <mergeCell ref="F106:G106"/>
    <mergeCell ref="B101:C101"/>
    <mergeCell ref="D101:E101"/>
    <mergeCell ref="F101:G101"/>
    <mergeCell ref="B102:C102"/>
    <mergeCell ref="D102:E102"/>
    <mergeCell ref="F102:G102"/>
    <mergeCell ref="B103:C103"/>
    <mergeCell ref="D103:E103"/>
    <mergeCell ref="F103:G103"/>
    <mergeCell ref="B98:C98"/>
    <mergeCell ref="D98:E98"/>
    <mergeCell ref="F98:G98"/>
    <mergeCell ref="B99:C99"/>
    <mergeCell ref="D99:E99"/>
    <mergeCell ref="F99:G99"/>
    <mergeCell ref="B100:C100"/>
    <mergeCell ref="D100:E100"/>
    <mergeCell ref="F100:G100"/>
    <mergeCell ref="B95:C95"/>
    <mergeCell ref="D95:E95"/>
    <mergeCell ref="F95:G95"/>
    <mergeCell ref="B96:C96"/>
    <mergeCell ref="D96:E96"/>
    <mergeCell ref="F96:G96"/>
    <mergeCell ref="B97:C97"/>
    <mergeCell ref="D97:E97"/>
    <mergeCell ref="F97:G97"/>
    <mergeCell ref="B92:C92"/>
    <mergeCell ref="D92:E92"/>
    <mergeCell ref="F92:G92"/>
    <mergeCell ref="B93:C93"/>
    <mergeCell ref="D93:E93"/>
    <mergeCell ref="F93:G93"/>
    <mergeCell ref="B94:C94"/>
    <mergeCell ref="D94:E94"/>
    <mergeCell ref="F94:G94"/>
    <mergeCell ref="B87:C87"/>
    <mergeCell ref="B88:H88"/>
    <mergeCell ref="B89:H89"/>
    <mergeCell ref="B90:C90"/>
    <mergeCell ref="D90:E90"/>
    <mergeCell ref="F90:G90"/>
    <mergeCell ref="B91:C91"/>
    <mergeCell ref="D91:E91"/>
    <mergeCell ref="F91:G91"/>
    <mergeCell ref="B72:C72"/>
    <mergeCell ref="B73:C73"/>
    <mergeCell ref="B74:C74"/>
    <mergeCell ref="B75:C75"/>
    <mergeCell ref="B76:C76"/>
    <mergeCell ref="B77:C77"/>
    <mergeCell ref="B78:D78"/>
    <mergeCell ref="F78:H78"/>
    <mergeCell ref="B79:H79"/>
    <mergeCell ref="B63:H63"/>
    <mergeCell ref="B64:C64"/>
    <mergeCell ref="B65:C65"/>
    <mergeCell ref="B66:C66"/>
    <mergeCell ref="B67:C67"/>
    <mergeCell ref="B68:C68"/>
    <mergeCell ref="B69:C69"/>
    <mergeCell ref="B70:C70"/>
    <mergeCell ref="B71:C71"/>
    <mergeCell ref="D59:E59"/>
    <mergeCell ref="F59:G59"/>
    <mergeCell ref="D60:E60"/>
    <mergeCell ref="F60:G60"/>
    <mergeCell ref="D61:E61"/>
    <mergeCell ref="F61:G61"/>
    <mergeCell ref="B62:C62"/>
    <mergeCell ref="D62:E62"/>
    <mergeCell ref="F62:H62"/>
    <mergeCell ref="D54:E54"/>
    <mergeCell ref="F54:G54"/>
    <mergeCell ref="D55:E55"/>
    <mergeCell ref="F55:G55"/>
    <mergeCell ref="B56:H56"/>
    <mergeCell ref="D57:E57"/>
    <mergeCell ref="F57:G57"/>
    <mergeCell ref="D58:E58"/>
    <mergeCell ref="F58:G58"/>
    <mergeCell ref="B49:H49"/>
    <mergeCell ref="B50:C50"/>
    <mergeCell ref="D50:F50"/>
    <mergeCell ref="G50:H50"/>
    <mergeCell ref="D51:E51"/>
    <mergeCell ref="F51:G51"/>
    <mergeCell ref="D52:E52"/>
    <mergeCell ref="F52:G52"/>
    <mergeCell ref="D53:E53"/>
    <mergeCell ref="F53:G53"/>
    <mergeCell ref="B44:C44"/>
    <mergeCell ref="D44:F44"/>
    <mergeCell ref="G44:H44"/>
    <mergeCell ref="B45:H45"/>
    <mergeCell ref="B46:C46"/>
    <mergeCell ref="D46:H46"/>
    <mergeCell ref="B47:C47"/>
    <mergeCell ref="D47:H47"/>
    <mergeCell ref="B48:C48"/>
    <mergeCell ref="D48:H48"/>
    <mergeCell ref="B40:C40"/>
    <mergeCell ref="D40:F40"/>
    <mergeCell ref="B41:C41"/>
    <mergeCell ref="D41:F41"/>
    <mergeCell ref="B42:C42"/>
    <mergeCell ref="D42:F42"/>
    <mergeCell ref="B43:C43"/>
    <mergeCell ref="D43:F43"/>
    <mergeCell ref="G43:H43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30:C30"/>
    <mergeCell ref="D30:F30"/>
    <mergeCell ref="G30:H30"/>
    <mergeCell ref="B31:C31"/>
    <mergeCell ref="D31:F31"/>
    <mergeCell ref="B32:H32"/>
    <mergeCell ref="B33:C33"/>
    <mergeCell ref="D33:F33"/>
    <mergeCell ref="B34:C34"/>
    <mergeCell ref="D34:F34"/>
    <mergeCell ref="B25:C25"/>
    <mergeCell ref="D25:H25"/>
    <mergeCell ref="B26:C26"/>
    <mergeCell ref="D26:H26"/>
    <mergeCell ref="B27:H27"/>
    <mergeCell ref="B28:H28"/>
    <mergeCell ref="B29:C29"/>
    <mergeCell ref="D29:F29"/>
    <mergeCell ref="G29:H29"/>
    <mergeCell ref="B20:C20"/>
    <mergeCell ref="D20:H20"/>
    <mergeCell ref="B21:C21"/>
    <mergeCell ref="D21:H21"/>
    <mergeCell ref="B22:C22"/>
    <mergeCell ref="D22:H22"/>
    <mergeCell ref="B23:C23"/>
    <mergeCell ref="D23:H23"/>
    <mergeCell ref="B24:C24"/>
    <mergeCell ref="D24:H24"/>
    <mergeCell ref="B15:C15"/>
    <mergeCell ref="D15:H15"/>
    <mergeCell ref="B16:C16"/>
    <mergeCell ref="D16:H16"/>
    <mergeCell ref="B17:H17"/>
    <mergeCell ref="B18:C18"/>
    <mergeCell ref="D18:H18"/>
    <mergeCell ref="B19:C19"/>
    <mergeCell ref="D19:H1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2:H2"/>
    <mergeCell ref="B3:H3"/>
    <mergeCell ref="B4:H4"/>
    <mergeCell ref="B5:H5"/>
    <mergeCell ref="B6:D6"/>
    <mergeCell ref="B7:H7"/>
    <mergeCell ref="B8:H8"/>
    <mergeCell ref="B9:C9"/>
    <mergeCell ref="D9:H9"/>
  </mergeCells>
  <dataValidations count="18">
    <dataValidation type="list" allowBlank="1" sqref="G6" xr:uid="{00000000-0002-0000-0000-000000000000}">
      <formula1>"INR,USD,GBP,EUR,AED,SGD,CAD,AUD,QAR,KWD,Other"</formula1>
      <formula2>0</formula2>
    </dataValidation>
    <dataValidation type="list" allowBlank="1" sqref="D12" xr:uid="{00000000-0002-0000-0000-000001000000}">
      <formula1>"Male,Female,Prefer not to say"</formula1>
      <formula2>0</formula2>
    </dataValidation>
    <dataValidation type="list" allowBlank="1" sqref="D14" xr:uid="{00000000-0002-0000-0000-000002000000}">
      <formula1>"RI  –  Resident Indian,NRI  –  Non-Resident Indian"</formula1>
      <formula2>0</formula2>
    </dataValidation>
    <dataValidation type="list" allowBlank="1" sqref="D18" xr:uid="{00000000-0002-0000-0000-000003000000}">
      <formula1>"KYC Compliant,KYC Pending,KYC Rejected"</formula1>
      <formula2>0</formula2>
    </dataValidation>
    <dataValidation type="list" allowBlank="1" sqref="D19" xr:uid="{00000000-0002-0000-0000-000004000000}">
      <formula1>"CKYC,KRA Verified,Aadhaar eKYC"</formula1>
      <formula2>0</formula2>
    </dataValidation>
    <dataValidation type="list" allowBlank="1" sqref="D21 D24" xr:uid="{00000000-0002-0000-0000-000005000000}">
      <formula1>"Spouse,Child,Parent,Sibling,Other"</formula1>
      <formula2>0</formula2>
    </dataValidation>
    <dataValidation type="list" allowBlank="1" sqref="D26" xr:uid="{00000000-0002-0000-0000-000006000000}">
      <formula1>"Yes – Foreign tax resident,No – Not applicable"</formula1>
      <formula2>0</formula2>
    </dataValidation>
    <dataValidation type="list" allowBlank="1" sqref="C58:C61" xr:uid="{00000000-0002-0000-0000-000007000000}">
      <formula1>"Yes,No,Planned"</formula1>
      <formula2>0</formula2>
    </dataValidation>
    <dataValidation type="list" allowBlank="1" sqref="D66 D68 D70 D72 D74 D76" xr:uid="{00000000-0002-0000-0000-000008000000}">
      <formula1>"Short-Term (0-3 yrs),Mid-Term (3-7 yrs),Long-Term (7+ yrs)"</formula1>
      <formula2>0</formula2>
    </dataValidation>
    <dataValidation type="list" allowBlank="1" sqref="D143" xr:uid="{00000000-0002-0000-0000-000009000000}">
      <formula1>"New Regime (Default),Old Regime"</formula1>
      <formula2>0</formula2>
    </dataValidation>
    <dataValidation type="list" allowBlank="1" sqref="D158" xr:uid="{00000000-0002-0000-0000-00000A000000}">
      <formula1>"5% slab,10% slab,15% slab,20% slab,25% slab,30% slab,Nil (&lt; ₹4L)"</formula1>
      <formula2>0</formula2>
    </dataValidation>
    <dataValidation type="list" allowBlank="1" sqref="D159:D160" xr:uid="{00000000-0002-0000-0000-00000B000000}">
      <formula1>"Yes,No"</formula1>
      <formula2>0</formula2>
    </dataValidation>
    <dataValidation type="whole" allowBlank="1" showErrorMessage="1" errorTitle="Invalid" error="Please enter 1–5" sqref="F164:F168 F171:F174" xr:uid="{00000000-0002-0000-0000-00000C000000}">
      <formula1>1</formula1>
      <formula2>5</formula2>
    </dataValidation>
    <dataValidation type="list" allowBlank="1" sqref="D178" xr:uid="{00000000-0002-0000-0000-00000D000000}">
      <formula1>"Short-Term (&lt; 3 yrs),Medium-Term (3–7 yrs),Long-Term (7+ yrs)"</formula1>
      <formula2>0</formula2>
    </dataValidation>
    <dataValidation type="list" allowBlank="1" sqref="D179" xr:uid="{00000000-0002-0000-0000-00000E000000}">
      <formula1>"None – First time,Basic – FDs &amp; RDs,Intermediate – MFs/stocks,Advanced – Active investor"</formula1>
      <formula2>0</formula2>
    </dataValidation>
    <dataValidation type="list" allowBlank="1" sqref="D180" xr:uid="{00000000-0002-0000-0000-00000F000000}">
      <formula1>"Monthly SIP,One-time Lumpsum,Both SIP &amp; Lumpsum"</formula1>
      <formula2>0</formula2>
    </dataValidation>
    <dataValidation type="list" allowBlank="1" sqref="D181" xr:uid="{00000000-0002-0000-0000-000010000000}">
      <formula1>"Capital Preservation,Regular Income,Wealth Creation,Tax Saving,Retirement Planning"</formula1>
      <formula2>0</formula2>
    </dataValidation>
    <dataValidation type="list" allowBlank="1" sqref="D188" xr:uid="{00000000-0002-0000-0000-000011000000}">
      <formula1>"Referral,Social Media,Google Search,Seminar / Webinar,Other"</formula1>
      <formula2>0</formula2>
    </dataValidation>
  </dataValidations>
  <hyperlinks>
    <hyperlink ref="B192" r:id="rId1" xr:uid="{00000000-0004-0000-0000-000000000000}"/>
    <hyperlink ref="D192" r:id="rId2" xr:uid="{00000000-0004-0000-0000-000001000000}"/>
    <hyperlink ref="G192" r:id="rId3" xr:uid="{00000000-0004-0000-0000-000002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7"/>
  <sheetViews>
    <sheetView showGridLines="0" topLeftCell="A36" zoomScale="95" zoomScaleNormal="95" workbookViewId="0">
      <selection activeCell="D75" sqref="D75:G75"/>
    </sheetView>
  </sheetViews>
  <sheetFormatPr defaultColWidth="8.6640625" defaultRowHeight="14.25" x14ac:dyDescent="0.45"/>
  <cols>
    <col min="1" max="1" width="2" customWidth="1"/>
    <col min="2" max="2" width="28" customWidth="1"/>
    <col min="3" max="3" width="24" customWidth="1"/>
    <col min="4" max="5" width="20" customWidth="1"/>
    <col min="6" max="7" width="18" customWidth="1"/>
    <col min="8" max="8" width="16" customWidth="1"/>
  </cols>
  <sheetData>
    <row r="1" spans="2:8" ht="7.5" customHeight="1" x14ac:dyDescent="0.45"/>
    <row r="2" spans="2:8" ht="67.5" customHeight="1" x14ac:dyDescent="0.45">
      <c r="B2" s="98" t="s">
        <v>241</v>
      </c>
      <c r="C2" s="98"/>
      <c r="D2" s="98"/>
      <c r="E2" s="98"/>
      <c r="F2" s="98"/>
      <c r="G2" s="98"/>
      <c r="H2" s="98"/>
    </row>
    <row r="3" spans="2:8" ht="24" customHeight="1" x14ac:dyDescent="0.45">
      <c r="B3" s="13" t="s">
        <v>242</v>
      </c>
      <c r="C3" s="13"/>
      <c r="D3" s="13"/>
      <c r="E3" s="13"/>
      <c r="F3" s="13"/>
      <c r="G3" s="13"/>
      <c r="H3" s="13"/>
    </row>
    <row r="4" spans="2:8" ht="48" customHeight="1" x14ac:dyDescent="0.45">
      <c r="B4" s="99" t="s">
        <v>243</v>
      </c>
      <c r="C4" s="99"/>
      <c r="D4" s="99"/>
      <c r="E4" s="99"/>
      <c r="F4" s="99"/>
      <c r="G4" s="99"/>
      <c r="H4" s="99"/>
    </row>
    <row r="5" spans="2:8" ht="7.5" customHeight="1" x14ac:dyDescent="0.45">
      <c r="B5" s="9"/>
      <c r="C5" s="9"/>
      <c r="D5" s="9"/>
      <c r="E5" s="9"/>
      <c r="F5" s="9"/>
      <c r="G5" s="9"/>
      <c r="H5" s="9"/>
    </row>
    <row r="6" spans="2:8" ht="21.75" customHeight="1" x14ac:dyDescent="0.45">
      <c r="B6" s="2" t="s">
        <v>244</v>
      </c>
      <c r="C6" s="2"/>
      <c r="D6" s="2"/>
      <c r="E6" s="2"/>
      <c r="F6" s="2"/>
      <c r="G6" s="2"/>
      <c r="H6" s="2"/>
    </row>
    <row r="7" spans="2:8" ht="21.75" customHeight="1" x14ac:dyDescent="0.45">
      <c r="B7" s="100" t="s">
        <v>245</v>
      </c>
      <c r="C7" s="100"/>
      <c r="D7" s="101">
        <f>'Client Profile'!D9</f>
        <v>0</v>
      </c>
      <c r="E7" s="101"/>
      <c r="F7" s="101"/>
      <c r="G7" s="101"/>
      <c r="H7" s="101"/>
    </row>
    <row r="8" spans="2:8" ht="21.75" customHeight="1" x14ac:dyDescent="0.45">
      <c r="B8" s="100" t="s">
        <v>246</v>
      </c>
      <c r="C8" s="100"/>
      <c r="D8" s="101">
        <f>'Client Profile'!D13</f>
        <v>0</v>
      </c>
      <c r="E8" s="101"/>
      <c r="F8" s="101"/>
      <c r="G8" s="101"/>
      <c r="H8" s="101"/>
    </row>
    <row r="9" spans="2:8" ht="21.75" customHeight="1" x14ac:dyDescent="0.45">
      <c r="B9" s="100" t="s">
        <v>247</v>
      </c>
      <c r="C9" s="100"/>
      <c r="D9" s="101">
        <f>'Client Profile'!D14</f>
        <v>0</v>
      </c>
      <c r="E9" s="101"/>
      <c r="F9" s="101"/>
      <c r="G9" s="101"/>
      <c r="H9" s="101"/>
    </row>
    <row r="10" spans="2:8" ht="21.75" customHeight="1" x14ac:dyDescent="0.45">
      <c r="B10" s="100" t="s">
        <v>248</v>
      </c>
      <c r="C10" s="100"/>
      <c r="D10" s="102">
        <f>'Client Profile'!D11</f>
        <v>0</v>
      </c>
      <c r="E10" s="102"/>
      <c r="F10" s="102"/>
      <c r="G10" s="102"/>
      <c r="H10" s="102"/>
    </row>
    <row r="11" spans="2:8" ht="21.75" customHeight="1" x14ac:dyDescent="0.45">
      <c r="B11" s="100" t="s">
        <v>249</v>
      </c>
      <c r="C11" s="100"/>
      <c r="D11" s="101">
        <f>'Client Profile'!D18</f>
        <v>0</v>
      </c>
      <c r="E11" s="101"/>
      <c r="F11" s="101"/>
      <c r="G11" s="101"/>
      <c r="H11" s="101"/>
    </row>
    <row r="12" spans="2:8" ht="21.75" customHeight="1" x14ac:dyDescent="0.45">
      <c r="B12" s="100" t="s">
        <v>250</v>
      </c>
      <c r="C12" s="100"/>
      <c r="D12" s="103">
        <f>'Client Profile'!D31</f>
        <v>0</v>
      </c>
      <c r="E12" s="103"/>
      <c r="F12" s="103"/>
      <c r="G12" s="103"/>
      <c r="H12" s="103"/>
    </row>
    <row r="13" spans="2:8" ht="21.75" customHeight="1" x14ac:dyDescent="0.45">
      <c r="B13" s="100" t="s">
        <v>251</v>
      </c>
      <c r="C13" s="100"/>
      <c r="D13" s="103">
        <f>'Client Profile'!D41</f>
        <v>0</v>
      </c>
      <c r="E13" s="103"/>
      <c r="F13" s="103"/>
      <c r="G13" s="103"/>
      <c r="H13" s="103"/>
    </row>
    <row r="14" spans="2:8" ht="21.75" customHeight="1" x14ac:dyDescent="0.45">
      <c r="B14" s="100" t="s">
        <v>252</v>
      </c>
      <c r="C14" s="100"/>
      <c r="D14" s="103">
        <f>'Client Profile'!D42</f>
        <v>0</v>
      </c>
      <c r="E14" s="103"/>
      <c r="F14" s="103"/>
      <c r="G14" s="103"/>
      <c r="H14" s="103"/>
    </row>
    <row r="15" spans="2:8" ht="21.75" customHeight="1" x14ac:dyDescent="0.45">
      <c r="B15" s="100" t="s">
        <v>253</v>
      </c>
      <c r="C15" s="100"/>
      <c r="D15" s="104" t="str">
        <f>'Client Profile'!D43</f>
        <v/>
      </c>
      <c r="E15" s="104"/>
      <c r="F15" s="104"/>
      <c r="G15" s="104"/>
      <c r="H15" s="104"/>
    </row>
    <row r="16" spans="2:8" ht="21.75" customHeight="1" x14ac:dyDescent="0.45">
      <c r="B16" s="100" t="s">
        <v>254</v>
      </c>
      <c r="C16" s="100"/>
      <c r="D16" s="103">
        <f>'Client Profile'!D120</f>
        <v>0</v>
      </c>
      <c r="E16" s="103"/>
      <c r="F16" s="103"/>
      <c r="G16" s="103"/>
      <c r="H16" s="103"/>
    </row>
    <row r="17" spans="2:8" ht="21.75" customHeight="1" x14ac:dyDescent="0.45">
      <c r="B17" s="100" t="s">
        <v>255</v>
      </c>
      <c r="C17" s="100"/>
      <c r="D17" s="103">
        <f>'Client Profile'!D87</f>
        <v>0</v>
      </c>
      <c r="E17" s="103"/>
      <c r="F17" s="103"/>
      <c r="G17" s="103"/>
      <c r="H17" s="103"/>
    </row>
    <row r="18" spans="2:8" ht="21.75" customHeight="1" x14ac:dyDescent="0.45">
      <c r="B18" s="100" t="s">
        <v>256</v>
      </c>
      <c r="C18" s="100"/>
      <c r="D18" s="103">
        <f>'Client Profile'!D140</f>
        <v>0</v>
      </c>
      <c r="E18" s="103"/>
      <c r="F18" s="103"/>
      <c r="G18" s="103"/>
      <c r="H18" s="103"/>
    </row>
    <row r="19" spans="2:8" ht="21.75" customHeight="1" x14ac:dyDescent="0.45">
      <c r="B19" s="100" t="s">
        <v>257</v>
      </c>
      <c r="C19" s="100"/>
      <c r="D19" s="103">
        <f>'Client Profile'!D136</f>
        <v>0</v>
      </c>
      <c r="E19" s="103"/>
      <c r="F19" s="103"/>
      <c r="G19" s="103"/>
      <c r="H19" s="103"/>
    </row>
    <row r="20" spans="2:8" ht="21.75" customHeight="1" x14ac:dyDescent="0.45">
      <c r="B20" s="100" t="s">
        <v>258</v>
      </c>
      <c r="C20" s="100"/>
      <c r="D20" s="101" t="str">
        <f>'Client Profile'!G176</f>
        <v/>
      </c>
      <c r="E20" s="101"/>
      <c r="F20" s="101"/>
      <c r="G20" s="101"/>
      <c r="H20" s="101"/>
    </row>
    <row r="21" spans="2:8" ht="21.75" customHeight="1" x14ac:dyDescent="0.45"/>
    <row r="22" spans="2:8" ht="21.75" customHeight="1" x14ac:dyDescent="0.45">
      <c r="B22" s="8" t="s">
        <v>259</v>
      </c>
      <c r="C22" s="8"/>
      <c r="D22" s="8"/>
      <c r="E22" s="8"/>
      <c r="F22" s="8"/>
      <c r="G22" s="8"/>
      <c r="H22" s="8"/>
    </row>
    <row r="23" spans="2:8" ht="21.75" customHeight="1" x14ac:dyDescent="0.45">
      <c r="B23" s="7" t="s">
        <v>260</v>
      </c>
      <c r="C23" s="7"/>
      <c r="D23" s="105" t="str">
        <f>IF('Client Profile'!D43="","Pending",IF('Client Profile'!D43&gt;=0.2,"✅ Good",IF('Client Profile'!D43&gt;=0.1,"⚠️ Improve","❌ Critical")))</f>
        <v>Pending</v>
      </c>
      <c r="E23" s="105"/>
      <c r="F23" s="105"/>
      <c r="G23" s="105"/>
      <c r="H23" s="105"/>
    </row>
    <row r="24" spans="2:8" ht="21.75" customHeight="1" x14ac:dyDescent="0.45">
      <c r="B24" s="7" t="s">
        <v>261</v>
      </c>
      <c r="C24" s="7"/>
      <c r="D24" s="105" t="str">
        <f>IF('Client Profile'!D31=0,"Pending",IF('Client Profile'!D44&lt;=0.4,"✅ Good","⚠️ High EMI Burden"))</f>
        <v>Pending</v>
      </c>
      <c r="E24" s="105"/>
      <c r="F24" s="105"/>
      <c r="G24" s="105"/>
      <c r="H24" s="105"/>
    </row>
    <row r="25" spans="2:8" ht="21.75" customHeight="1" x14ac:dyDescent="0.45">
      <c r="B25" s="7" t="s">
        <v>262</v>
      </c>
      <c r="C25" s="7"/>
      <c r="D25" s="105" t="str">
        <f>IF('Client Profile'!D50="","Pending",IF('Client Profile'!D50&gt;='Client Profile'!C52,"✅ Adequate","❌ Insufficient"))</f>
        <v>Pending</v>
      </c>
      <c r="E25" s="105"/>
      <c r="F25" s="105"/>
      <c r="G25" s="105"/>
      <c r="H25" s="105"/>
    </row>
    <row r="26" spans="2:8" ht="21.75" customHeight="1" x14ac:dyDescent="0.45">
      <c r="B26" s="7" t="s">
        <v>263</v>
      </c>
      <c r="C26" s="7"/>
      <c r="D26" s="105" t="str">
        <f>IF('Client Profile'!C58="Yes","✅ Covered",IF('Client Profile'!C58="Planned","⚠️ Planned","❌ Not Covered"))</f>
        <v>✅ Covered</v>
      </c>
      <c r="E26" s="105"/>
      <c r="F26" s="105"/>
      <c r="G26" s="105"/>
      <c r="H26" s="105"/>
    </row>
    <row r="27" spans="2:8" ht="21.75" customHeight="1" x14ac:dyDescent="0.45">
      <c r="B27" s="7" t="s">
        <v>264</v>
      </c>
      <c r="C27" s="7"/>
      <c r="D27" s="105" t="str">
        <f>IF('Client Profile'!C59="Yes","✅ Covered",IF('Client Profile'!C59="Planned","⚠️ Planned","❌ Not Covered"))</f>
        <v>❌ Not Covered</v>
      </c>
      <c r="E27" s="105"/>
      <c r="F27" s="105"/>
      <c r="G27" s="105"/>
      <c r="H27" s="105"/>
    </row>
    <row r="28" spans="2:8" ht="21.75" customHeight="1" x14ac:dyDescent="0.45">
      <c r="B28" s="7" t="s">
        <v>17</v>
      </c>
      <c r="C28" s="7"/>
      <c r="D28" s="105" t="str">
        <f>IF('Client Profile'!D18="","Pending",'Client Profile'!D18)</f>
        <v>Pending</v>
      </c>
      <c r="E28" s="105"/>
      <c r="F28" s="105"/>
      <c r="G28" s="105"/>
      <c r="H28" s="105"/>
    </row>
    <row r="29" spans="2:8" ht="21.75" customHeight="1" x14ac:dyDescent="0.45">
      <c r="B29" s="7" t="s">
        <v>265</v>
      </c>
      <c r="C29" s="7"/>
      <c r="D29" s="105" t="str">
        <f>IF('Client Profile'!D20="","⚠️ Not filled","✅ Done")</f>
        <v>⚠️ Not filled</v>
      </c>
      <c r="E29" s="105"/>
      <c r="F29" s="105"/>
      <c r="G29" s="105"/>
      <c r="H29" s="105"/>
    </row>
    <row r="30" spans="2:8" ht="21.75" customHeight="1" x14ac:dyDescent="0.45"/>
    <row r="31" spans="2:8" ht="21.75" customHeight="1" x14ac:dyDescent="0.45">
      <c r="B31" s="2" t="s">
        <v>266</v>
      </c>
      <c r="C31" s="2"/>
      <c r="D31" s="2"/>
      <c r="E31" s="2"/>
      <c r="F31" s="2"/>
      <c r="G31" s="2"/>
      <c r="H31" s="2"/>
    </row>
    <row r="32" spans="2:8" ht="19.5" customHeight="1" x14ac:dyDescent="0.45">
      <c r="B32" s="66" t="s">
        <v>267</v>
      </c>
      <c r="C32" s="66"/>
      <c r="D32" s="23" t="s">
        <v>65</v>
      </c>
      <c r="E32" s="66" t="s">
        <v>268</v>
      </c>
      <c r="F32" s="66"/>
      <c r="G32" s="23" t="s">
        <v>269</v>
      </c>
      <c r="H32" s="23" t="s">
        <v>270</v>
      </c>
    </row>
    <row r="33" spans="2:8" ht="21.75" customHeight="1" x14ac:dyDescent="0.45">
      <c r="B33" s="93" t="str">
        <f>'Client Profile'!B66</f>
        <v>Emergency Fund Top-Up</v>
      </c>
      <c r="C33" s="93"/>
      <c r="D33" s="38" t="str">
        <f>'Client Profile'!D66</f>
        <v>Short-Term (0-3 yrs)</v>
      </c>
      <c r="E33" s="106" t="str">
        <f>'Client Profile'!H66</f>
        <v/>
      </c>
      <c r="F33" s="106"/>
      <c r="G33" s="40" t="str">
        <f>'Client Profile'!B67</f>
        <v/>
      </c>
      <c r="H33" s="41">
        <f>'Client Profile'!D67</f>
        <v>0.12</v>
      </c>
    </row>
    <row r="34" spans="2:8" ht="21.75" customHeight="1" x14ac:dyDescent="0.45">
      <c r="B34" s="107" t="str">
        <f>'Client Profile'!B68</f>
        <v>Child's Education</v>
      </c>
      <c r="C34" s="107"/>
      <c r="D34" s="42" t="str">
        <f>'Client Profile'!D68</f>
        <v>Long-Term (7+ yrs)</v>
      </c>
      <c r="E34" s="108" t="str">
        <f>'Client Profile'!H68</f>
        <v/>
      </c>
      <c r="F34" s="108"/>
      <c r="G34" s="43" t="str">
        <f>'Client Profile'!B69</f>
        <v/>
      </c>
      <c r="H34" s="44">
        <f>'Client Profile'!D69</f>
        <v>0.12</v>
      </c>
    </row>
    <row r="35" spans="2:8" ht="21.75" customHeight="1" x14ac:dyDescent="0.45">
      <c r="B35" s="93" t="str">
        <f>'Client Profile'!B70</f>
        <v>Home / Down Payment</v>
      </c>
      <c r="C35" s="93"/>
      <c r="D35" s="38" t="str">
        <f>'Client Profile'!D70</f>
        <v>Mid-Term (3-7 yrs)</v>
      </c>
      <c r="E35" s="106" t="str">
        <f>'Client Profile'!H70</f>
        <v/>
      </c>
      <c r="F35" s="106"/>
      <c r="G35" s="40" t="str">
        <f>'Client Profile'!B71</f>
        <v/>
      </c>
      <c r="H35" s="41">
        <f>'Client Profile'!D71</f>
        <v>0.12</v>
      </c>
    </row>
    <row r="36" spans="2:8" ht="21.75" customHeight="1" x14ac:dyDescent="0.45">
      <c r="B36" s="107" t="str">
        <f>'Client Profile'!B72</f>
        <v>Retirement Corpus</v>
      </c>
      <c r="C36" s="107"/>
      <c r="D36" s="42" t="str">
        <f>'Client Profile'!D72</f>
        <v>Long-Term (7+ yrs)</v>
      </c>
      <c r="E36" s="108" t="str">
        <f>'Client Profile'!H72</f>
        <v/>
      </c>
      <c r="F36" s="108"/>
      <c r="G36" s="43" t="str">
        <f>'Client Profile'!B73</f>
        <v/>
      </c>
      <c r="H36" s="44">
        <f>'Client Profile'!D73</f>
        <v>0.14000000000000001</v>
      </c>
    </row>
    <row r="37" spans="2:8" ht="21.75" customHeight="1" x14ac:dyDescent="0.45">
      <c r="B37" s="93" t="str">
        <f>'Client Profile'!B74</f>
        <v>Vacation / Travel</v>
      </c>
      <c r="C37" s="93"/>
      <c r="D37" s="38" t="str">
        <f>'Client Profile'!D74</f>
        <v>Short-Term (0-3 yrs)</v>
      </c>
      <c r="E37" s="106" t="str">
        <f>'Client Profile'!H74</f>
        <v/>
      </c>
      <c r="F37" s="106"/>
      <c r="G37" s="40" t="str">
        <f>'Client Profile'!B75</f>
        <v/>
      </c>
      <c r="H37" s="41">
        <f>'Client Profile'!D75</f>
        <v>0.12</v>
      </c>
    </row>
    <row r="38" spans="2:8" ht="21.75" customHeight="1" x14ac:dyDescent="0.45">
      <c r="B38" s="107" t="str">
        <f>'Client Profile'!B76</f>
        <v>Vehicle Purchase</v>
      </c>
      <c r="C38" s="107"/>
      <c r="D38" s="42" t="str">
        <f>'Client Profile'!D76</f>
        <v>Short-Term (0-3 yrs)</v>
      </c>
      <c r="E38" s="108" t="str">
        <f>'Client Profile'!H76</f>
        <v/>
      </c>
      <c r="F38" s="108"/>
      <c r="G38" s="43" t="str">
        <f>'Client Profile'!B77</f>
        <v/>
      </c>
      <c r="H38" s="44">
        <f>'Client Profile'!D77</f>
        <v>0.12</v>
      </c>
    </row>
    <row r="39" spans="2:8" ht="21.75" customHeight="1" x14ac:dyDescent="0.45">
      <c r="B39" s="61" t="s">
        <v>271</v>
      </c>
      <c r="C39" s="61"/>
      <c r="D39" s="61"/>
      <c r="E39" s="61"/>
      <c r="F39" s="61"/>
      <c r="G39" s="28">
        <f>'Client Profile'!E78</f>
        <v>0</v>
      </c>
    </row>
    <row r="40" spans="2:8" ht="21.75" customHeight="1" x14ac:dyDescent="0.45"/>
    <row r="41" spans="2:8" ht="21.75" customHeight="1" x14ac:dyDescent="0.45">
      <c r="B41" s="8" t="s">
        <v>272</v>
      </c>
      <c r="C41" s="8"/>
      <c r="D41" s="8"/>
      <c r="E41" s="8"/>
      <c r="F41" s="8"/>
      <c r="G41" s="8"/>
      <c r="H41" s="8"/>
    </row>
    <row r="42" spans="2:8" ht="19.5" customHeight="1" x14ac:dyDescent="0.45">
      <c r="B42" s="66" t="s">
        <v>273</v>
      </c>
      <c r="C42" s="66"/>
      <c r="D42" s="66" t="s">
        <v>274</v>
      </c>
      <c r="E42" s="66"/>
      <c r="F42" s="66" t="s">
        <v>275</v>
      </c>
      <c r="G42" s="66"/>
      <c r="H42" s="23"/>
    </row>
    <row r="43" spans="2:8" ht="21.75" customHeight="1" x14ac:dyDescent="0.45">
      <c r="B43" s="109" t="s">
        <v>174</v>
      </c>
      <c r="C43" s="109"/>
      <c r="D43" s="110">
        <f>'Client Profile'!D94</f>
        <v>0</v>
      </c>
      <c r="E43" s="110"/>
      <c r="F43" s="111" t="str">
        <f>'Client Profile'!F94</f>
        <v/>
      </c>
      <c r="G43" s="111"/>
    </row>
    <row r="44" spans="2:8" ht="21.75" customHeight="1" x14ac:dyDescent="0.45">
      <c r="B44" s="112" t="s">
        <v>276</v>
      </c>
      <c r="C44" s="112"/>
      <c r="D44" s="113">
        <f>'Client Profile'!D101</f>
        <v>0</v>
      </c>
      <c r="E44" s="113"/>
      <c r="F44" s="114" t="str">
        <f>'Client Profile'!F101</f>
        <v/>
      </c>
      <c r="G44" s="114"/>
    </row>
    <row r="45" spans="2:8" ht="21.75" customHeight="1" x14ac:dyDescent="0.45">
      <c r="B45" s="109" t="s">
        <v>277</v>
      </c>
      <c r="C45" s="109"/>
      <c r="D45" s="110">
        <f>'Client Profile'!D107</f>
        <v>0</v>
      </c>
      <c r="E45" s="110"/>
      <c r="F45" s="111" t="str">
        <f>'Client Profile'!F107</f>
        <v/>
      </c>
      <c r="G45" s="111"/>
    </row>
    <row r="46" spans="2:8" ht="21.75" customHeight="1" x14ac:dyDescent="0.45">
      <c r="B46" s="112" t="s">
        <v>278</v>
      </c>
      <c r="C46" s="112"/>
      <c r="D46" s="113">
        <f>'Client Profile'!D111</f>
        <v>0</v>
      </c>
      <c r="E46" s="113"/>
      <c r="F46" s="114" t="str">
        <f>'Client Profile'!F111</f>
        <v/>
      </c>
      <c r="G46" s="114"/>
    </row>
    <row r="47" spans="2:8" ht="21.75" customHeight="1" x14ac:dyDescent="0.45">
      <c r="B47" s="109" t="s">
        <v>279</v>
      </c>
      <c r="C47" s="109"/>
      <c r="D47" s="110">
        <f>'Client Profile'!D114</f>
        <v>0</v>
      </c>
      <c r="E47" s="110"/>
      <c r="F47" s="111" t="str">
        <f>'Client Profile'!F114</f>
        <v/>
      </c>
      <c r="G47" s="111"/>
    </row>
    <row r="48" spans="2:8" ht="21.75" customHeight="1" x14ac:dyDescent="0.45">
      <c r="B48" s="112" t="s">
        <v>280</v>
      </c>
      <c r="C48" s="112"/>
      <c r="D48" s="113">
        <f>'Client Profile'!D119</f>
        <v>0</v>
      </c>
      <c r="E48" s="113"/>
      <c r="F48" s="114" t="str">
        <f>'Client Profile'!F119</f>
        <v/>
      </c>
      <c r="G48" s="114"/>
    </row>
    <row r="49" spans="2:11" ht="21.75" customHeight="1" x14ac:dyDescent="0.45">
      <c r="B49" s="79" t="s">
        <v>180</v>
      </c>
      <c r="C49" s="79"/>
      <c r="D49" s="77">
        <f>'Client Profile'!D140</f>
        <v>0</v>
      </c>
      <c r="E49" s="77"/>
    </row>
    <row r="50" spans="2:11" ht="21.75" customHeight="1" x14ac:dyDescent="0.45"/>
    <row r="51" spans="2:11" ht="21.75" customHeight="1" x14ac:dyDescent="0.45">
      <c r="B51" s="115" t="s">
        <v>281</v>
      </c>
      <c r="C51" s="115"/>
      <c r="D51" s="115"/>
      <c r="E51" s="115"/>
      <c r="F51" s="115"/>
      <c r="G51" s="115"/>
      <c r="H51" s="115"/>
    </row>
    <row r="52" spans="2:11" ht="19.5" customHeight="1" x14ac:dyDescent="0.45">
      <c r="B52" s="23" t="s">
        <v>282</v>
      </c>
      <c r="C52" s="23" t="s">
        <v>274</v>
      </c>
      <c r="J52" s="47" t="s">
        <v>283</v>
      </c>
      <c r="K52" s="47" t="s">
        <v>284</v>
      </c>
    </row>
    <row r="53" spans="2:11" ht="21.75" customHeight="1" x14ac:dyDescent="0.45">
      <c r="B53" s="48" t="s">
        <v>174</v>
      </c>
      <c r="C53" s="39">
        <f>MAX('Client Profile'!D94,0)</f>
        <v>0</v>
      </c>
      <c r="J53" s="49" t="s">
        <v>285</v>
      </c>
      <c r="K53" s="49">
        <f>MAX('Client Profile'!D33,0)</f>
        <v>0</v>
      </c>
    </row>
    <row r="54" spans="2:11" ht="21.75" customHeight="1" x14ac:dyDescent="0.45">
      <c r="B54" s="48" t="s">
        <v>276</v>
      </c>
      <c r="C54" s="39">
        <f>MAX('Client Profile'!D101,0)</f>
        <v>0</v>
      </c>
      <c r="J54" s="49" t="s">
        <v>286</v>
      </c>
      <c r="K54" s="49">
        <f>MAX('Client Profile'!D34,0)</f>
        <v>0</v>
      </c>
    </row>
    <row r="55" spans="2:11" ht="21.75" customHeight="1" x14ac:dyDescent="0.45">
      <c r="B55" s="48" t="s">
        <v>277</v>
      </c>
      <c r="C55" s="39">
        <f>MAX('Client Profile'!D107,0)</f>
        <v>0</v>
      </c>
      <c r="J55" s="49" t="s">
        <v>287</v>
      </c>
      <c r="K55" s="49">
        <f>MAX('Client Profile'!D35,0)</f>
        <v>0</v>
      </c>
    </row>
    <row r="56" spans="2:11" ht="21.75" customHeight="1" x14ac:dyDescent="0.45">
      <c r="B56" s="48" t="s">
        <v>278</v>
      </c>
      <c r="C56" s="39">
        <f>MAX('Client Profile'!D111,0)</f>
        <v>0</v>
      </c>
      <c r="J56" s="49" t="s">
        <v>288</v>
      </c>
      <c r="K56" s="49">
        <f>MAX('Client Profile'!D36,0)</f>
        <v>0</v>
      </c>
    </row>
    <row r="57" spans="2:11" ht="21.75" customHeight="1" x14ac:dyDescent="0.45">
      <c r="B57" s="48" t="s">
        <v>279</v>
      </c>
      <c r="C57" s="39">
        <f>MAX('Client Profile'!D114,0)</f>
        <v>0</v>
      </c>
      <c r="J57" s="49" t="s">
        <v>289</v>
      </c>
      <c r="K57" s="49">
        <f>MAX('Client Profile'!D37,0)</f>
        <v>0</v>
      </c>
    </row>
    <row r="58" spans="2:11" ht="21.75" customHeight="1" x14ac:dyDescent="0.45">
      <c r="B58" s="48" t="s">
        <v>280</v>
      </c>
      <c r="C58" s="39">
        <f>MAX('Client Profile'!D119,0)</f>
        <v>0</v>
      </c>
      <c r="J58" s="49" t="s">
        <v>290</v>
      </c>
      <c r="K58" s="49">
        <f>MAX('Client Profile'!D38,0)</f>
        <v>0</v>
      </c>
    </row>
    <row r="59" spans="2:11" ht="21.75" customHeight="1" x14ac:dyDescent="0.45">
      <c r="B59" s="124"/>
      <c r="C59" s="125"/>
      <c r="J59" s="49" t="s">
        <v>291</v>
      </c>
      <c r="K59" s="49">
        <f>MAX('Client Profile'!D39,0)</f>
        <v>0</v>
      </c>
    </row>
    <row r="60" spans="2:11" ht="21.75" customHeight="1" x14ac:dyDescent="0.45">
      <c r="J60" s="49" t="s">
        <v>292</v>
      </c>
      <c r="K60" s="49">
        <f>MAX('Client Profile'!D40,0)</f>
        <v>0</v>
      </c>
    </row>
    <row r="61" spans="2:11" ht="21.75" customHeight="1" x14ac:dyDescent="0.45">
      <c r="J61" s="49" t="s">
        <v>294</v>
      </c>
      <c r="K61" s="49">
        <f>MAX('Client Profile'!D42,0)</f>
        <v>0</v>
      </c>
    </row>
    <row r="62" spans="2:11" ht="21.75" customHeight="1" x14ac:dyDescent="0.45">
      <c r="J62" s="49"/>
      <c r="K62" s="49"/>
    </row>
    <row r="63" spans="2:11" ht="21.75" customHeight="1" x14ac:dyDescent="0.45">
      <c r="J63" s="49"/>
      <c r="K63" s="49"/>
    </row>
    <row r="64" spans="2:11" ht="21.75" customHeight="1" x14ac:dyDescent="0.45">
      <c r="J64" s="49"/>
      <c r="K64" s="49"/>
    </row>
    <row r="65" spans="2:11" ht="21.75" customHeight="1" x14ac:dyDescent="0.45">
      <c r="J65" s="49"/>
      <c r="K65" s="49"/>
    </row>
    <row r="66" spans="2:11" ht="21.75" customHeight="1" x14ac:dyDescent="0.45">
      <c r="J66" s="49"/>
      <c r="K66" s="49"/>
    </row>
    <row r="67" spans="2:11" ht="21.75" customHeight="1" x14ac:dyDescent="0.45">
      <c r="J67" s="49"/>
      <c r="K67" s="49"/>
    </row>
    <row r="68" spans="2:11" ht="21.75" customHeight="1" x14ac:dyDescent="0.45"/>
    <row r="69" spans="2:11" ht="21.75" customHeight="1" x14ac:dyDescent="0.45">
      <c r="B69" s="2" t="s">
        <v>293</v>
      </c>
      <c r="C69" s="2"/>
      <c r="D69" s="2"/>
      <c r="E69" s="2"/>
      <c r="F69" s="2"/>
      <c r="G69" s="2"/>
      <c r="H69" s="2"/>
    </row>
    <row r="70" spans="2:11" ht="19.5" customHeight="1" x14ac:dyDescent="0.45">
      <c r="B70" s="23" t="s">
        <v>295</v>
      </c>
      <c r="C70" s="23" t="s">
        <v>296</v>
      </c>
      <c r="D70" s="66" t="s">
        <v>297</v>
      </c>
      <c r="E70" s="66"/>
      <c r="F70" s="66"/>
      <c r="G70" s="66"/>
      <c r="H70" s="23" t="s">
        <v>298</v>
      </c>
    </row>
    <row r="71" spans="2:11" ht="25.5" customHeight="1" x14ac:dyDescent="0.45">
      <c r="B71" s="50"/>
      <c r="C71" s="17"/>
      <c r="D71" s="6"/>
      <c r="E71" s="6"/>
      <c r="F71" s="6"/>
      <c r="G71" s="6"/>
      <c r="H71" s="17"/>
    </row>
    <row r="72" spans="2:11" ht="25.5" customHeight="1" x14ac:dyDescent="0.45">
      <c r="B72" s="50"/>
      <c r="C72" s="17"/>
      <c r="D72" s="6"/>
      <c r="E72" s="6"/>
      <c r="F72" s="6"/>
      <c r="G72" s="6"/>
      <c r="H72" s="17"/>
    </row>
    <row r="73" spans="2:11" ht="25.5" customHeight="1" x14ac:dyDescent="0.45">
      <c r="B73" s="50"/>
      <c r="C73" s="17"/>
      <c r="D73" s="6"/>
      <c r="E73" s="6"/>
      <c r="F73" s="6"/>
      <c r="G73" s="6"/>
      <c r="H73" s="17"/>
    </row>
    <row r="74" spans="2:11" ht="25.5" customHeight="1" x14ac:dyDescent="0.45">
      <c r="B74" s="50"/>
      <c r="C74" s="17"/>
      <c r="D74" s="6"/>
      <c r="E74" s="6"/>
      <c r="F74" s="6"/>
      <c r="G74" s="6"/>
      <c r="H74" s="17"/>
    </row>
    <row r="75" spans="2:11" ht="25.5" customHeight="1" x14ac:dyDescent="0.45">
      <c r="B75" s="50"/>
      <c r="C75" s="17"/>
      <c r="D75" s="6"/>
      <c r="E75" s="6"/>
      <c r="F75" s="6"/>
      <c r="G75" s="6"/>
      <c r="H75" s="17"/>
    </row>
    <row r="76" spans="2:11" ht="21.75" customHeight="1" x14ac:dyDescent="0.45"/>
    <row r="77" spans="2:11" ht="21.75" customHeight="1" x14ac:dyDescent="0.45">
      <c r="B77" s="8" t="s">
        <v>299</v>
      </c>
      <c r="C77" s="8"/>
      <c r="D77" s="8"/>
      <c r="E77" s="8"/>
      <c r="F77" s="8"/>
      <c r="G77" s="8"/>
      <c r="H77" s="8"/>
    </row>
    <row r="78" spans="2:11" ht="30" customHeight="1" x14ac:dyDescent="0.45">
      <c r="B78" s="6"/>
      <c r="C78" s="6"/>
      <c r="D78" s="6"/>
      <c r="E78" s="6"/>
      <c r="F78" s="6"/>
      <c r="G78" s="6"/>
      <c r="H78" s="6"/>
    </row>
    <row r="79" spans="2:11" ht="30" customHeight="1" x14ac:dyDescent="0.45">
      <c r="B79" s="6"/>
      <c r="C79" s="6"/>
      <c r="D79" s="6"/>
      <c r="E79" s="6"/>
      <c r="F79" s="6"/>
      <c r="G79" s="6"/>
      <c r="H79" s="6"/>
    </row>
    <row r="80" spans="2:11" ht="30" customHeight="1" x14ac:dyDescent="0.45">
      <c r="B80" s="6"/>
      <c r="C80" s="6"/>
      <c r="D80" s="6"/>
      <c r="E80" s="6"/>
      <c r="F80" s="6"/>
      <c r="G80" s="6"/>
      <c r="H80" s="6"/>
    </row>
    <row r="81" spans="2:8" ht="30" customHeight="1" x14ac:dyDescent="0.45">
      <c r="B81" s="6"/>
      <c r="C81" s="6"/>
      <c r="D81" s="6"/>
      <c r="E81" s="6"/>
      <c r="F81" s="6"/>
      <c r="G81" s="6"/>
      <c r="H81" s="6"/>
    </row>
    <row r="82" spans="2:8" ht="30" customHeight="1" x14ac:dyDescent="0.45">
      <c r="B82" s="6"/>
      <c r="C82" s="6"/>
      <c r="D82" s="6"/>
      <c r="E82" s="6"/>
      <c r="F82" s="6"/>
      <c r="G82" s="6"/>
      <c r="H82" s="6"/>
    </row>
    <row r="83" spans="2:8" ht="21.75" customHeight="1" x14ac:dyDescent="0.45"/>
    <row r="84" spans="2:8" ht="25.5" customHeight="1" x14ac:dyDescent="0.45">
      <c r="B84" s="116" t="s">
        <v>300</v>
      </c>
      <c r="C84" s="116"/>
      <c r="D84" s="116" t="s">
        <v>239</v>
      </c>
      <c r="E84" s="116"/>
      <c r="F84" s="116"/>
      <c r="G84" s="116" t="s">
        <v>240</v>
      </c>
      <c r="H84" s="116"/>
    </row>
    <row r="85" spans="2:8" ht="21.75" customHeight="1" x14ac:dyDescent="0.45"/>
    <row r="86" spans="2:8" ht="21.75" customHeight="1" x14ac:dyDescent="0.45"/>
    <row r="87" spans="2:8" ht="21.75" customHeight="1" x14ac:dyDescent="0.45"/>
    <row r="88" spans="2:8" ht="21.75" customHeight="1" x14ac:dyDescent="0.45"/>
    <row r="89" spans="2:8" ht="21.75" customHeight="1" x14ac:dyDescent="0.45"/>
    <row r="90" spans="2:8" ht="21.75" customHeight="1" x14ac:dyDescent="0.45"/>
    <row r="91" spans="2:8" ht="21.75" customHeight="1" x14ac:dyDescent="0.45"/>
    <row r="92" spans="2:8" ht="21.75" customHeight="1" x14ac:dyDescent="0.45"/>
    <row r="93" spans="2:8" ht="21.75" customHeight="1" x14ac:dyDescent="0.45"/>
    <row r="94" spans="2:8" ht="21.75" customHeight="1" x14ac:dyDescent="0.45"/>
    <row r="95" spans="2:8" ht="21.75" customHeight="1" x14ac:dyDescent="0.45"/>
    <row r="96" spans="2:8" ht="21.75" customHeight="1" x14ac:dyDescent="0.45"/>
    <row r="97" ht="21.75" customHeight="1" x14ac:dyDescent="0.45"/>
    <row r="98" ht="21.75" customHeight="1" x14ac:dyDescent="0.45"/>
    <row r="99" ht="21.75" customHeight="1" x14ac:dyDescent="0.45"/>
    <row r="100" ht="21.75" customHeight="1" x14ac:dyDescent="0.45"/>
    <row r="101" ht="21.75" customHeight="1" x14ac:dyDescent="0.45"/>
    <row r="102" ht="21.75" customHeight="1" x14ac:dyDescent="0.45"/>
    <row r="103" ht="21.75" customHeight="1" x14ac:dyDescent="0.45"/>
    <row r="104" ht="21.75" customHeight="1" x14ac:dyDescent="0.45"/>
    <row r="105" ht="21.75" customHeight="1" x14ac:dyDescent="0.45"/>
    <row r="106" ht="21.75" customHeight="1" x14ac:dyDescent="0.45"/>
    <row r="107" ht="21.75" customHeight="1" x14ac:dyDescent="0.45"/>
    <row r="108" ht="21.75" customHeight="1" x14ac:dyDescent="0.45"/>
    <row r="109" ht="21.75" customHeight="1" x14ac:dyDescent="0.45"/>
    <row r="110" ht="21.75" customHeight="1" x14ac:dyDescent="0.45"/>
    <row r="111" ht="21.75" customHeight="1" x14ac:dyDescent="0.45"/>
    <row r="112" ht="21.75" customHeight="1" x14ac:dyDescent="0.45"/>
    <row r="113" ht="21.75" customHeight="1" x14ac:dyDescent="0.45"/>
    <row r="114" ht="21.75" customHeight="1" x14ac:dyDescent="0.45"/>
    <row r="115" ht="21.75" customHeight="1" x14ac:dyDescent="0.45"/>
    <row r="116" ht="21.75" customHeight="1" x14ac:dyDescent="0.45"/>
    <row r="117" ht="21.75" customHeight="1" x14ac:dyDescent="0.45"/>
    <row r="118" ht="21.75" customHeight="1" x14ac:dyDescent="0.45"/>
    <row r="119" ht="21.75" customHeight="1" x14ac:dyDescent="0.45"/>
    <row r="120" ht="21.75" customHeight="1" x14ac:dyDescent="0.45"/>
    <row r="121" ht="21.75" customHeight="1" x14ac:dyDescent="0.45"/>
    <row r="122" ht="21.75" customHeight="1" x14ac:dyDescent="0.45"/>
    <row r="123" ht="21.75" customHeight="1" x14ac:dyDescent="0.45"/>
    <row r="124" ht="21.75" customHeight="1" x14ac:dyDescent="0.45"/>
    <row r="125" ht="21.75" customHeight="1" x14ac:dyDescent="0.45"/>
    <row r="126" ht="21.75" customHeight="1" x14ac:dyDescent="0.45"/>
    <row r="127" ht="21.75" customHeight="1" x14ac:dyDescent="0.45"/>
    <row r="128" ht="21.75" customHeight="1" x14ac:dyDescent="0.45"/>
    <row r="129" ht="21.75" customHeight="1" x14ac:dyDescent="0.45"/>
    <row r="130" ht="21.75" customHeight="1" x14ac:dyDescent="0.45"/>
    <row r="131" ht="21.75" customHeight="1" x14ac:dyDescent="0.45"/>
    <row r="132" ht="21.75" customHeight="1" x14ac:dyDescent="0.45"/>
    <row r="133" ht="21.75" customHeight="1" x14ac:dyDescent="0.45"/>
    <row r="134" ht="21.75" customHeight="1" x14ac:dyDescent="0.45"/>
    <row r="135" ht="21.75" customHeight="1" x14ac:dyDescent="0.45"/>
    <row r="136" ht="21.75" customHeight="1" x14ac:dyDescent="0.45"/>
    <row r="137" ht="21.75" customHeight="1" x14ac:dyDescent="0.45"/>
    <row r="138" ht="21.75" customHeight="1" x14ac:dyDescent="0.45"/>
    <row r="139" ht="21.75" customHeight="1" x14ac:dyDescent="0.45"/>
    <row r="140" ht="21.75" customHeight="1" x14ac:dyDescent="0.45"/>
    <row r="141" ht="21.75" customHeight="1" x14ac:dyDescent="0.45"/>
    <row r="142" ht="21.75" customHeight="1" x14ac:dyDescent="0.45"/>
    <row r="143" ht="21.75" customHeight="1" x14ac:dyDescent="0.45"/>
    <row r="144" ht="21.75" customHeight="1" x14ac:dyDescent="0.45"/>
    <row r="145" ht="21.75" customHeight="1" x14ac:dyDescent="0.45"/>
    <row r="146" ht="21.75" customHeight="1" x14ac:dyDescent="0.45"/>
    <row r="147" ht="21.75" customHeight="1" x14ac:dyDescent="0.45"/>
  </sheetData>
  <mergeCells count="105">
    <mergeCell ref="D75:G75"/>
    <mergeCell ref="B77:H77"/>
    <mergeCell ref="B78:H78"/>
    <mergeCell ref="B79:H79"/>
    <mergeCell ref="B80:H80"/>
    <mergeCell ref="B81:H81"/>
    <mergeCell ref="B82:H82"/>
    <mergeCell ref="B84:C84"/>
    <mergeCell ref="D84:F84"/>
    <mergeCell ref="G84:H84"/>
    <mergeCell ref="B49:C49"/>
    <mergeCell ref="D49:E49"/>
    <mergeCell ref="B51:H51"/>
    <mergeCell ref="B69:H69"/>
    <mergeCell ref="D70:G70"/>
    <mergeCell ref="D71:G71"/>
    <mergeCell ref="D72:G72"/>
    <mergeCell ref="D73:G73"/>
    <mergeCell ref="D74:G74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36:C36"/>
    <mergeCell ref="E36:F36"/>
    <mergeCell ref="B37:C37"/>
    <mergeCell ref="E37:F37"/>
    <mergeCell ref="B38:C38"/>
    <mergeCell ref="E38:F38"/>
    <mergeCell ref="B39:F39"/>
    <mergeCell ref="B41:H41"/>
    <mergeCell ref="B42:C42"/>
    <mergeCell ref="D42:E42"/>
    <mergeCell ref="F42:G42"/>
    <mergeCell ref="B31:H31"/>
    <mergeCell ref="B32:C32"/>
    <mergeCell ref="E32:F32"/>
    <mergeCell ref="B33:C33"/>
    <mergeCell ref="E33:F33"/>
    <mergeCell ref="B34:C34"/>
    <mergeCell ref="E34:F34"/>
    <mergeCell ref="B35:C35"/>
    <mergeCell ref="E35:F35"/>
    <mergeCell ref="B25:C25"/>
    <mergeCell ref="D25:H25"/>
    <mergeCell ref="B26:C26"/>
    <mergeCell ref="D26:H26"/>
    <mergeCell ref="B27:C27"/>
    <mergeCell ref="D27:H27"/>
    <mergeCell ref="B28:C28"/>
    <mergeCell ref="D28:H28"/>
    <mergeCell ref="B29:C29"/>
    <mergeCell ref="D29:H29"/>
    <mergeCell ref="B19:C19"/>
    <mergeCell ref="D19:H19"/>
    <mergeCell ref="B20:C20"/>
    <mergeCell ref="D20:H20"/>
    <mergeCell ref="B22:H22"/>
    <mergeCell ref="B23:C23"/>
    <mergeCell ref="D23:H23"/>
    <mergeCell ref="B24:C24"/>
    <mergeCell ref="D24:H24"/>
    <mergeCell ref="B14:C14"/>
    <mergeCell ref="D14:H14"/>
    <mergeCell ref="B15:C15"/>
    <mergeCell ref="D15:H15"/>
    <mergeCell ref="B16:C16"/>
    <mergeCell ref="D16:H16"/>
    <mergeCell ref="B17:C17"/>
    <mergeCell ref="D17:H17"/>
    <mergeCell ref="B18:C18"/>
    <mergeCell ref="D18:H1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2:H2"/>
    <mergeCell ref="B3:H3"/>
    <mergeCell ref="B4:H4"/>
    <mergeCell ref="B5:H5"/>
    <mergeCell ref="B6:H6"/>
    <mergeCell ref="B7:C7"/>
    <mergeCell ref="D7:H7"/>
    <mergeCell ref="B8:C8"/>
    <mergeCell ref="D8:H8"/>
  </mergeCells>
  <dataValidations count="1">
    <dataValidation type="list" allowBlank="1" sqref="C71:C75" xr:uid="{00000000-0002-0000-0100-000000000000}">
      <formula1>"Initial,Annual Review,Goal Review,Portfolio Review,Ad-hoc"</formula1>
      <formula2>0</formula2>
    </dataValidation>
  </dataValidations>
  <hyperlinks>
    <hyperlink ref="B84" r:id="rId1" xr:uid="{00000000-0004-0000-0100-000000000000}"/>
    <hyperlink ref="D84" r:id="rId2" xr:uid="{00000000-0004-0000-0100-000001000000}"/>
    <hyperlink ref="G84" r:id="rId3" xr:uid="{00000000-0004-0000-0100-000002000000}"/>
  </hyperlinks>
  <pageMargins left="0.75" right="0.75" top="1" bottom="1" header="0.511811023622047" footer="0.511811023622047"/>
  <pageSetup paperSize="9" orientation="portrait" horizontalDpi="300" verticalDpi="30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79"/>
  <sheetViews>
    <sheetView showGridLines="0" topLeftCell="A14" zoomScaleNormal="100" workbookViewId="0">
      <selection activeCell="B24" sqref="B24:D24"/>
    </sheetView>
  </sheetViews>
  <sheetFormatPr defaultColWidth="8.6640625" defaultRowHeight="14.25" x14ac:dyDescent="0.45"/>
  <cols>
    <col min="1" max="1" width="2" customWidth="1"/>
    <col min="2" max="2" width="36" customWidth="1"/>
    <col min="3" max="3" width="50" customWidth="1"/>
    <col min="4" max="4" width="28" customWidth="1"/>
  </cols>
  <sheetData>
    <row r="1" spans="2:4" ht="7.5" customHeight="1" x14ac:dyDescent="0.45"/>
    <row r="2" spans="2:4" ht="72" customHeight="1" x14ac:dyDescent="0.45">
      <c r="B2" s="117" t="s">
        <v>301</v>
      </c>
      <c r="C2" s="117"/>
      <c r="D2" s="117"/>
    </row>
    <row r="3" spans="2:4" ht="24" customHeight="1" x14ac:dyDescent="0.45">
      <c r="B3" s="13" t="s">
        <v>302</v>
      </c>
      <c r="C3" s="13"/>
      <c r="D3" s="13"/>
    </row>
    <row r="4" spans="2:4" ht="21.75" customHeight="1" x14ac:dyDescent="0.45"/>
    <row r="5" spans="2:4" ht="49.5" customHeight="1" x14ac:dyDescent="0.45">
      <c r="B5" s="118" t="s">
        <v>417</v>
      </c>
      <c r="C5" s="118"/>
      <c r="D5" s="118"/>
    </row>
    <row r="6" spans="2:4" ht="21.75" customHeight="1" x14ac:dyDescent="0.45"/>
    <row r="7" spans="2:4" ht="19.5" customHeight="1" x14ac:dyDescent="0.45">
      <c r="B7" s="51" t="s">
        <v>303</v>
      </c>
      <c r="C7" s="51" t="s">
        <v>304</v>
      </c>
      <c r="D7" s="51" t="s">
        <v>305</v>
      </c>
    </row>
    <row r="8" spans="2:4" ht="61.5" customHeight="1" x14ac:dyDescent="0.45">
      <c r="B8" s="45" t="s">
        <v>306</v>
      </c>
      <c r="C8" s="19" t="s">
        <v>307</v>
      </c>
      <c r="D8" s="52" t="s">
        <v>308</v>
      </c>
    </row>
    <row r="9" spans="2:4" ht="61.5" customHeight="1" x14ac:dyDescent="0.45">
      <c r="B9" s="46" t="s">
        <v>309</v>
      </c>
      <c r="C9" s="53" t="s">
        <v>310</v>
      </c>
      <c r="D9" s="54" t="s">
        <v>311</v>
      </c>
    </row>
    <row r="10" spans="2:4" ht="61.5" customHeight="1" x14ac:dyDescent="0.45">
      <c r="B10" s="45" t="s">
        <v>312</v>
      </c>
      <c r="C10" s="19" t="s">
        <v>313</v>
      </c>
      <c r="D10" s="52" t="s">
        <v>314</v>
      </c>
    </row>
    <row r="11" spans="2:4" ht="61.5" customHeight="1" x14ac:dyDescent="0.45">
      <c r="B11" s="46" t="s">
        <v>315</v>
      </c>
      <c r="C11" s="53" t="s">
        <v>316</v>
      </c>
      <c r="D11" s="54" t="s">
        <v>317</v>
      </c>
    </row>
    <row r="12" spans="2:4" ht="61.5" customHeight="1" x14ac:dyDescent="0.45">
      <c r="B12" s="45" t="s">
        <v>318</v>
      </c>
      <c r="C12" s="19" t="s">
        <v>319</v>
      </c>
      <c r="D12" s="52" t="s">
        <v>320</v>
      </c>
    </row>
    <row r="13" spans="2:4" ht="61.5" customHeight="1" x14ac:dyDescent="0.45">
      <c r="B13" s="46" t="s">
        <v>321</v>
      </c>
      <c r="C13" s="53" t="s">
        <v>322</v>
      </c>
      <c r="D13" s="54" t="s">
        <v>323</v>
      </c>
    </row>
    <row r="14" spans="2:4" ht="61.5" customHeight="1" x14ac:dyDescent="0.45">
      <c r="B14" s="45" t="s">
        <v>324</v>
      </c>
      <c r="C14" s="19" t="s">
        <v>325</v>
      </c>
      <c r="D14" s="52" t="s">
        <v>326</v>
      </c>
    </row>
    <row r="15" spans="2:4" ht="61.5" customHeight="1" x14ac:dyDescent="0.45">
      <c r="B15" s="46" t="s">
        <v>327</v>
      </c>
      <c r="C15" s="53" t="s">
        <v>328</v>
      </c>
      <c r="D15" s="54" t="s">
        <v>329</v>
      </c>
    </row>
    <row r="16" spans="2:4" ht="21.75" customHeight="1" x14ac:dyDescent="0.45"/>
    <row r="17" spans="2:4" ht="21.75" customHeight="1" x14ac:dyDescent="0.45">
      <c r="B17" s="119" t="s">
        <v>330</v>
      </c>
      <c r="C17" s="119"/>
      <c r="D17" s="119"/>
    </row>
    <row r="18" spans="2:4" ht="21.75" customHeight="1" x14ac:dyDescent="0.45">
      <c r="B18" s="55" t="s">
        <v>331</v>
      </c>
      <c r="C18" s="118" t="s">
        <v>332</v>
      </c>
      <c r="D18" s="118"/>
    </row>
    <row r="19" spans="2:4" ht="21.75" customHeight="1" x14ac:dyDescent="0.45">
      <c r="B19" s="55" t="s">
        <v>333</v>
      </c>
      <c r="C19" s="118" t="s">
        <v>334</v>
      </c>
      <c r="D19" s="118"/>
    </row>
    <row r="20" spans="2:4" ht="21.75" customHeight="1" x14ac:dyDescent="0.45">
      <c r="B20" s="55" t="s">
        <v>335</v>
      </c>
      <c r="C20" s="118" t="s">
        <v>336</v>
      </c>
      <c r="D20" s="118"/>
    </row>
    <row r="21" spans="2:4" ht="21.75" customHeight="1" x14ac:dyDescent="0.45">
      <c r="B21" s="55" t="s">
        <v>337</v>
      </c>
      <c r="C21" s="118" t="s">
        <v>338</v>
      </c>
      <c r="D21" s="118"/>
    </row>
    <row r="22" spans="2:4" ht="21.75" customHeight="1" x14ac:dyDescent="0.45">
      <c r="B22" s="55" t="s">
        <v>339</v>
      </c>
      <c r="C22" s="118" t="s">
        <v>340</v>
      </c>
      <c r="D22" s="118"/>
    </row>
    <row r="23" spans="2:4" ht="21.75" customHeight="1" x14ac:dyDescent="0.45"/>
    <row r="24" spans="2:4" ht="30" customHeight="1" x14ac:dyDescent="0.45">
      <c r="B24" s="120" t="s">
        <v>341</v>
      </c>
      <c r="C24" s="120"/>
      <c r="D24" s="120"/>
    </row>
    <row r="25" spans="2:4" ht="21.75" customHeight="1" x14ac:dyDescent="0.45">
      <c r="B25" s="121" t="s">
        <v>342</v>
      </c>
      <c r="C25" s="121"/>
      <c r="D25" s="121"/>
    </row>
    <row r="26" spans="2:4" ht="21.75" customHeight="1" x14ac:dyDescent="0.45"/>
    <row r="27" spans="2:4" ht="21.75" customHeight="1" x14ac:dyDescent="0.45"/>
    <row r="28" spans="2:4" ht="21.75" customHeight="1" x14ac:dyDescent="0.45"/>
    <row r="29" spans="2:4" ht="21.75" customHeight="1" x14ac:dyDescent="0.45"/>
    <row r="30" spans="2:4" ht="21.75" customHeight="1" x14ac:dyDescent="0.45"/>
    <row r="31" spans="2:4" ht="21.75" customHeight="1" x14ac:dyDescent="0.45"/>
    <row r="32" spans="2:4" ht="21.75" customHeight="1" x14ac:dyDescent="0.45"/>
    <row r="33" ht="21.75" customHeight="1" x14ac:dyDescent="0.45"/>
    <row r="34" ht="21.75" customHeight="1" x14ac:dyDescent="0.45"/>
    <row r="35" ht="21.75" customHeight="1" x14ac:dyDescent="0.45"/>
    <row r="36" ht="21.75" customHeight="1" x14ac:dyDescent="0.45"/>
    <row r="37" ht="21.75" customHeight="1" x14ac:dyDescent="0.45"/>
    <row r="38" ht="21.75" customHeight="1" x14ac:dyDescent="0.45"/>
    <row r="39" ht="21.75" customHeight="1" x14ac:dyDescent="0.45"/>
    <row r="40" ht="21.75" customHeight="1" x14ac:dyDescent="0.45"/>
    <row r="41" ht="21.75" customHeight="1" x14ac:dyDescent="0.45"/>
    <row r="42" ht="21.75" customHeight="1" x14ac:dyDescent="0.45"/>
    <row r="43" ht="21.75" customHeight="1" x14ac:dyDescent="0.45"/>
    <row r="44" ht="21.75" customHeight="1" x14ac:dyDescent="0.45"/>
    <row r="45" ht="21.75" customHeight="1" x14ac:dyDescent="0.45"/>
    <row r="46" ht="21.75" customHeight="1" x14ac:dyDescent="0.45"/>
    <row r="47" ht="21.75" customHeight="1" x14ac:dyDescent="0.45"/>
    <row r="48" ht="21.75" customHeight="1" x14ac:dyDescent="0.45"/>
    <row r="49" ht="21.75" customHeight="1" x14ac:dyDescent="0.45"/>
    <row r="50" ht="21.75" customHeight="1" x14ac:dyDescent="0.45"/>
    <row r="51" ht="21.75" customHeight="1" x14ac:dyDescent="0.45"/>
    <row r="52" ht="21.75" customHeight="1" x14ac:dyDescent="0.45"/>
    <row r="53" ht="21.75" customHeight="1" x14ac:dyDescent="0.45"/>
    <row r="54" ht="21.75" customHeight="1" x14ac:dyDescent="0.45"/>
    <row r="55" ht="21.75" customHeight="1" x14ac:dyDescent="0.45"/>
    <row r="56" ht="21.75" customHeight="1" x14ac:dyDescent="0.45"/>
    <row r="57" ht="21.75" customHeight="1" x14ac:dyDescent="0.45"/>
    <row r="58" ht="21.75" customHeight="1" x14ac:dyDescent="0.45"/>
    <row r="59" ht="21.75" customHeight="1" x14ac:dyDescent="0.45"/>
    <row r="60" ht="21.75" customHeight="1" x14ac:dyDescent="0.45"/>
    <row r="61" ht="21.75" customHeight="1" x14ac:dyDescent="0.45"/>
    <row r="62" ht="21.75" customHeight="1" x14ac:dyDescent="0.45"/>
    <row r="63" ht="21.75" customHeight="1" x14ac:dyDescent="0.45"/>
    <row r="64" ht="21.7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  <row r="75" ht="21.75" customHeight="1" x14ac:dyDescent="0.45"/>
    <row r="76" ht="21.75" customHeight="1" x14ac:dyDescent="0.45"/>
    <row r="77" ht="21.75" customHeight="1" x14ac:dyDescent="0.45"/>
    <row r="78" ht="21.75" customHeight="1" x14ac:dyDescent="0.45"/>
    <row r="79" ht="21.75" customHeight="1" x14ac:dyDescent="0.45"/>
  </sheetData>
  <mergeCells count="11">
    <mergeCell ref="B25:D25"/>
    <mergeCell ref="C19:D19"/>
    <mergeCell ref="C20:D20"/>
    <mergeCell ref="C21:D21"/>
    <mergeCell ref="C22:D22"/>
    <mergeCell ref="B24:D24"/>
    <mergeCell ref="B2:D2"/>
    <mergeCell ref="B3:D3"/>
    <mergeCell ref="B5:D5"/>
    <mergeCell ref="B17:D17"/>
    <mergeCell ref="C18:D18"/>
  </mergeCells>
  <hyperlinks>
    <hyperlink ref="B24" r:id="rId1" xr:uid="{00000000-0004-0000-0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74"/>
  <sheetViews>
    <sheetView showGridLines="0" topLeftCell="A28" zoomScaleNormal="100" workbookViewId="0">
      <selection activeCell="D40" sqref="D40"/>
    </sheetView>
  </sheetViews>
  <sheetFormatPr defaultColWidth="8.6640625" defaultRowHeight="14.25" x14ac:dyDescent="0.45"/>
  <cols>
    <col min="1" max="1" width="2" customWidth="1"/>
    <col min="2" max="3" width="36" customWidth="1"/>
    <col min="4" max="4" width="40" customWidth="1"/>
  </cols>
  <sheetData>
    <row r="1" spans="2:4" ht="21.75" customHeight="1" x14ac:dyDescent="0.45"/>
    <row r="2" spans="2:4" ht="54.75" customHeight="1" x14ac:dyDescent="0.45">
      <c r="B2" s="122" t="s">
        <v>343</v>
      </c>
      <c r="C2" s="122"/>
      <c r="D2" s="122"/>
    </row>
    <row r="3" spans="2:4" ht="24" customHeight="1" x14ac:dyDescent="0.45">
      <c r="B3" s="13" t="s">
        <v>344</v>
      </c>
      <c r="C3" s="13"/>
      <c r="D3" s="13"/>
    </row>
    <row r="4" spans="2:4" ht="21.75" customHeight="1" x14ac:dyDescent="0.45"/>
    <row r="5" spans="2:4" ht="21.75" customHeight="1" x14ac:dyDescent="0.45">
      <c r="B5" s="2" t="s">
        <v>345</v>
      </c>
      <c r="C5" s="2"/>
      <c r="D5" s="2"/>
    </row>
    <row r="6" spans="2:4" ht="19.5" customHeight="1" x14ac:dyDescent="0.45">
      <c r="B6" s="23" t="s">
        <v>346</v>
      </c>
      <c r="C6" s="23" t="s">
        <v>347</v>
      </c>
      <c r="D6" s="23" t="s">
        <v>69</v>
      </c>
    </row>
    <row r="7" spans="2:4" ht="25.5" customHeight="1" x14ac:dyDescent="0.45">
      <c r="B7" s="53" t="s">
        <v>348</v>
      </c>
      <c r="C7" s="53" t="s">
        <v>349</v>
      </c>
      <c r="D7" s="53" t="s">
        <v>350</v>
      </c>
    </row>
    <row r="8" spans="2:4" ht="25.5" customHeight="1" x14ac:dyDescent="0.45">
      <c r="B8" s="19" t="s">
        <v>351</v>
      </c>
      <c r="C8" s="19" t="s">
        <v>352</v>
      </c>
      <c r="D8" s="19"/>
    </row>
    <row r="9" spans="2:4" ht="25.5" customHeight="1" x14ac:dyDescent="0.45">
      <c r="B9" s="53" t="s">
        <v>353</v>
      </c>
      <c r="C9" s="53" t="s">
        <v>354</v>
      </c>
      <c r="D9" s="53"/>
    </row>
    <row r="10" spans="2:4" ht="25.5" customHeight="1" x14ac:dyDescent="0.45">
      <c r="B10" s="19" t="s">
        <v>355</v>
      </c>
      <c r="C10" s="19" t="s">
        <v>356</v>
      </c>
      <c r="D10" s="19"/>
    </row>
    <row r="11" spans="2:4" ht="25.5" customHeight="1" x14ac:dyDescent="0.45">
      <c r="B11" s="53" t="s">
        <v>357</v>
      </c>
      <c r="C11" s="53" t="s">
        <v>358</v>
      </c>
      <c r="D11" s="53"/>
    </row>
    <row r="12" spans="2:4" ht="25.5" customHeight="1" x14ac:dyDescent="0.45">
      <c r="B12" s="19" t="s">
        <v>359</v>
      </c>
      <c r="C12" s="19" t="s">
        <v>360</v>
      </c>
      <c r="D12" s="19"/>
    </row>
    <row r="13" spans="2:4" ht="25.5" customHeight="1" x14ac:dyDescent="0.45">
      <c r="B13" s="53" t="s">
        <v>361</v>
      </c>
      <c r="C13" s="53" t="s">
        <v>362</v>
      </c>
      <c r="D13" s="53" t="s">
        <v>363</v>
      </c>
    </row>
    <row r="14" spans="2:4" ht="25.5" customHeight="1" x14ac:dyDescent="0.45">
      <c r="B14" s="19" t="s">
        <v>364</v>
      </c>
      <c r="C14" s="19" t="s">
        <v>365</v>
      </c>
      <c r="D14" s="19" t="s">
        <v>366</v>
      </c>
    </row>
    <row r="15" spans="2:4" ht="25.5" customHeight="1" x14ac:dyDescent="0.45">
      <c r="B15" s="53" t="s">
        <v>367</v>
      </c>
      <c r="C15" s="53" t="s">
        <v>368</v>
      </c>
      <c r="D15" s="53" t="s">
        <v>369</v>
      </c>
    </row>
    <row r="16" spans="2:4" ht="25.5" customHeight="1" x14ac:dyDescent="0.45">
      <c r="B16" s="19" t="s">
        <v>370</v>
      </c>
      <c r="C16" s="19" t="s">
        <v>371</v>
      </c>
      <c r="D16" s="19" t="s">
        <v>372</v>
      </c>
    </row>
    <row r="17" spans="2:4" ht="21.75" customHeight="1" x14ac:dyDescent="0.45"/>
    <row r="18" spans="2:4" ht="21.75" customHeight="1" x14ac:dyDescent="0.45">
      <c r="B18" s="8" t="s">
        <v>373</v>
      </c>
      <c r="C18" s="8"/>
      <c r="D18" s="8"/>
    </row>
    <row r="19" spans="2:4" ht="19.5" customHeight="1" x14ac:dyDescent="0.45">
      <c r="B19" s="23" t="s">
        <v>346</v>
      </c>
      <c r="C19" s="23" t="s">
        <v>347</v>
      </c>
      <c r="D19" s="23" t="s">
        <v>69</v>
      </c>
    </row>
    <row r="20" spans="2:4" ht="25.5" customHeight="1" x14ac:dyDescent="0.45">
      <c r="B20" s="19" t="s">
        <v>374</v>
      </c>
      <c r="C20" s="19" t="s">
        <v>349</v>
      </c>
      <c r="D20" s="19" t="s">
        <v>350</v>
      </c>
    </row>
    <row r="21" spans="2:4" ht="25.5" customHeight="1" x14ac:dyDescent="0.45">
      <c r="B21" s="53" t="s">
        <v>375</v>
      </c>
      <c r="C21" s="53" t="s">
        <v>352</v>
      </c>
      <c r="D21" s="53" t="s">
        <v>376</v>
      </c>
    </row>
    <row r="22" spans="2:4" ht="25.5" customHeight="1" x14ac:dyDescent="0.45">
      <c r="B22" s="19" t="s">
        <v>377</v>
      </c>
      <c r="C22" s="19" t="s">
        <v>358</v>
      </c>
      <c r="D22" s="19"/>
    </row>
    <row r="23" spans="2:4" ht="25.5" customHeight="1" x14ac:dyDescent="0.45">
      <c r="B23" s="53" t="s">
        <v>378</v>
      </c>
      <c r="C23" s="53" t="s">
        <v>362</v>
      </c>
      <c r="D23" s="53" t="s">
        <v>379</v>
      </c>
    </row>
    <row r="24" spans="2:4" ht="25.5" customHeight="1" x14ac:dyDescent="0.45">
      <c r="B24" s="19" t="s">
        <v>367</v>
      </c>
      <c r="C24" s="19" t="s">
        <v>380</v>
      </c>
      <c r="D24" s="19" t="s">
        <v>381</v>
      </c>
    </row>
    <row r="25" spans="2:4" ht="25.5" customHeight="1" x14ac:dyDescent="0.45">
      <c r="B25" s="53" t="s">
        <v>382</v>
      </c>
      <c r="C25" s="53" t="s">
        <v>383</v>
      </c>
      <c r="D25" s="53" t="s">
        <v>384</v>
      </c>
    </row>
    <row r="26" spans="2:4" ht="25.5" customHeight="1" x14ac:dyDescent="0.45">
      <c r="B26" s="19" t="s">
        <v>385</v>
      </c>
      <c r="C26" s="19" t="s">
        <v>386</v>
      </c>
      <c r="D26" s="19" t="s">
        <v>384</v>
      </c>
    </row>
    <row r="27" spans="2:4" ht="21.75" customHeight="1" x14ac:dyDescent="0.45"/>
    <row r="28" spans="2:4" ht="21.75" customHeight="1" x14ac:dyDescent="0.45">
      <c r="B28" s="2" t="s">
        <v>387</v>
      </c>
      <c r="C28" s="2"/>
      <c r="D28" s="2"/>
    </row>
    <row r="29" spans="2:4" ht="19.5" customHeight="1" x14ac:dyDescent="0.45">
      <c r="B29" s="23" t="s">
        <v>346</v>
      </c>
      <c r="C29" s="23" t="s">
        <v>347</v>
      </c>
      <c r="D29" s="23" t="s">
        <v>69</v>
      </c>
    </row>
    <row r="30" spans="2:4" ht="25.5" customHeight="1" x14ac:dyDescent="0.45">
      <c r="B30" s="19" t="s">
        <v>388</v>
      </c>
      <c r="C30" s="19" t="s">
        <v>389</v>
      </c>
      <c r="D30" s="19" t="s">
        <v>390</v>
      </c>
    </row>
    <row r="31" spans="2:4" ht="25.5" customHeight="1" x14ac:dyDescent="0.45">
      <c r="B31" s="53" t="s">
        <v>391</v>
      </c>
      <c r="C31" s="53" t="s">
        <v>392</v>
      </c>
      <c r="D31" s="53" t="s">
        <v>392</v>
      </c>
    </row>
    <row r="32" spans="2:4" ht="25.5" customHeight="1" x14ac:dyDescent="0.45">
      <c r="B32" s="19" t="s">
        <v>393</v>
      </c>
      <c r="C32" s="19" t="s">
        <v>394</v>
      </c>
      <c r="D32" s="19" t="s">
        <v>395</v>
      </c>
    </row>
    <row r="33" spans="2:4" ht="25.5" customHeight="1" x14ac:dyDescent="0.45">
      <c r="B33" s="53" t="s">
        <v>396</v>
      </c>
      <c r="C33" s="53" t="s">
        <v>389</v>
      </c>
      <c r="D33" s="53" t="s">
        <v>397</v>
      </c>
    </row>
    <row r="34" spans="2:4" ht="25.5" customHeight="1" x14ac:dyDescent="0.45">
      <c r="B34" s="19" t="s">
        <v>398</v>
      </c>
      <c r="C34" s="19" t="s">
        <v>399</v>
      </c>
      <c r="D34" s="19" t="s">
        <v>399</v>
      </c>
    </row>
    <row r="35" spans="2:4" ht="21.75" customHeight="1" x14ac:dyDescent="0.45"/>
    <row r="36" spans="2:4" ht="21.75" customHeight="1" x14ac:dyDescent="0.45">
      <c r="B36" s="123" t="s">
        <v>400</v>
      </c>
      <c r="C36" s="123"/>
      <c r="D36" s="123"/>
    </row>
    <row r="37" spans="2:4" ht="21.75" customHeight="1" x14ac:dyDescent="0.45"/>
    <row r="38" spans="2:4" ht="21.75" customHeight="1" x14ac:dyDescent="0.45"/>
    <row r="39" spans="2:4" ht="21.75" customHeight="1" x14ac:dyDescent="0.45"/>
    <row r="40" spans="2:4" ht="21.75" customHeight="1" x14ac:dyDescent="0.45"/>
    <row r="41" spans="2:4" ht="21.75" customHeight="1" x14ac:dyDescent="0.45"/>
    <row r="42" spans="2:4" ht="21.75" customHeight="1" x14ac:dyDescent="0.45"/>
    <row r="43" spans="2:4" ht="21.75" customHeight="1" x14ac:dyDescent="0.45"/>
    <row r="44" spans="2:4" ht="21.75" customHeight="1" x14ac:dyDescent="0.45"/>
    <row r="45" spans="2:4" ht="21.75" customHeight="1" x14ac:dyDescent="0.45"/>
    <row r="46" spans="2:4" ht="21.75" customHeight="1" x14ac:dyDescent="0.45"/>
    <row r="47" spans="2:4" ht="21.75" customHeight="1" x14ac:dyDescent="0.45"/>
    <row r="48" spans="2:4" ht="21.75" customHeight="1" x14ac:dyDescent="0.45"/>
    <row r="49" ht="21.75" customHeight="1" x14ac:dyDescent="0.45"/>
    <row r="50" ht="21.75" customHeight="1" x14ac:dyDescent="0.45"/>
    <row r="51" ht="21.75" customHeight="1" x14ac:dyDescent="0.45"/>
    <row r="52" ht="21.75" customHeight="1" x14ac:dyDescent="0.45"/>
    <row r="53" ht="21.75" customHeight="1" x14ac:dyDescent="0.45"/>
    <row r="54" ht="21.75" customHeight="1" x14ac:dyDescent="0.45"/>
    <row r="55" ht="21.75" customHeight="1" x14ac:dyDescent="0.45"/>
    <row r="56" ht="21.75" customHeight="1" x14ac:dyDescent="0.45"/>
    <row r="57" ht="21.75" customHeight="1" x14ac:dyDescent="0.45"/>
    <row r="58" ht="21.75" customHeight="1" x14ac:dyDescent="0.45"/>
    <row r="59" ht="21.75" customHeight="1" x14ac:dyDescent="0.45"/>
    <row r="60" ht="21.75" customHeight="1" x14ac:dyDescent="0.45"/>
    <row r="61" ht="21.75" customHeight="1" x14ac:dyDescent="0.45"/>
    <row r="62" ht="21.75" customHeight="1" x14ac:dyDescent="0.45"/>
    <row r="63" ht="21.75" customHeight="1" x14ac:dyDescent="0.45"/>
    <row r="64" ht="21.7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</sheetData>
  <mergeCells count="6">
    <mergeCell ref="B36:D36"/>
    <mergeCell ref="B2:D2"/>
    <mergeCell ref="B3:D3"/>
    <mergeCell ref="B5:D5"/>
    <mergeCell ref="B18:D18"/>
    <mergeCell ref="B28:D28"/>
  </mergeCells>
  <hyperlinks>
    <hyperlink ref="B36" r:id="rId1" xr:uid="{00000000-0004-0000-0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24"/>
  <sheetViews>
    <sheetView showGridLines="0" topLeftCell="A9" zoomScaleNormal="100" workbookViewId="0">
      <selection activeCell="B13" sqref="B13"/>
    </sheetView>
  </sheetViews>
  <sheetFormatPr defaultColWidth="8.6640625" defaultRowHeight="14.25" x14ac:dyDescent="0.45"/>
  <cols>
    <col min="1" max="1" width="2" customWidth="1"/>
    <col min="2" max="2" width="110" customWidth="1"/>
  </cols>
  <sheetData>
    <row r="1" spans="2:2" ht="25.5" customHeight="1" x14ac:dyDescent="0.45"/>
    <row r="2" spans="2:2" ht="54.75" customHeight="1" x14ac:dyDescent="0.45">
      <c r="B2" s="56" t="s">
        <v>401</v>
      </c>
    </row>
    <row r="3" spans="2:2" ht="24" customHeight="1" x14ac:dyDescent="0.45"/>
    <row r="4" spans="2:2" ht="27.75" customHeight="1" x14ac:dyDescent="0.45">
      <c r="B4" s="57" t="s">
        <v>402</v>
      </c>
    </row>
    <row r="5" spans="2:2" ht="27.75" customHeight="1" x14ac:dyDescent="0.45">
      <c r="B5" s="53" t="s">
        <v>403</v>
      </c>
    </row>
    <row r="6" spans="2:2" ht="27.75" customHeight="1" x14ac:dyDescent="0.45">
      <c r="B6" s="19" t="s">
        <v>404</v>
      </c>
    </row>
    <row r="7" spans="2:2" ht="27.75" customHeight="1" x14ac:dyDescent="0.45">
      <c r="B7" s="53" t="s">
        <v>405</v>
      </c>
    </row>
    <row r="8" spans="2:2" ht="27.75" customHeight="1" x14ac:dyDescent="0.45">
      <c r="B8" s="19" t="s">
        <v>406</v>
      </c>
    </row>
    <row r="9" spans="2:2" ht="27.75" customHeight="1" x14ac:dyDescent="0.45">
      <c r="B9" s="53" t="s">
        <v>407</v>
      </c>
    </row>
    <row r="10" spans="2:2" ht="12" customHeight="1" x14ac:dyDescent="0.45">
      <c r="B10" s="19"/>
    </row>
    <row r="11" spans="2:2" ht="27.75" customHeight="1" x14ac:dyDescent="0.45">
      <c r="B11" s="57" t="s">
        <v>408</v>
      </c>
    </row>
    <row r="12" spans="2:2" ht="27.75" customHeight="1" x14ac:dyDescent="0.45">
      <c r="B12" s="19" t="s">
        <v>409</v>
      </c>
    </row>
    <row r="13" spans="2:2" ht="27.75" customHeight="1" x14ac:dyDescent="0.45">
      <c r="B13" s="53" t="s">
        <v>410</v>
      </c>
    </row>
    <row r="14" spans="2:2" ht="27.75" customHeight="1" x14ac:dyDescent="0.45">
      <c r="B14" s="19" t="s">
        <v>411</v>
      </c>
    </row>
    <row r="15" spans="2:2" ht="27.75" customHeight="1" x14ac:dyDescent="0.45">
      <c r="B15" s="53" t="s">
        <v>412</v>
      </c>
    </row>
    <row r="16" spans="2:2" ht="27.75" customHeight="1" x14ac:dyDescent="0.45">
      <c r="B16" s="19" t="s">
        <v>413</v>
      </c>
    </row>
    <row r="17" spans="2:2" ht="12" customHeight="1" x14ac:dyDescent="0.45">
      <c r="B17" s="53"/>
    </row>
    <row r="18" spans="2:2" ht="27.75" customHeight="1" x14ac:dyDescent="0.45">
      <c r="B18" s="57" t="s">
        <v>414</v>
      </c>
    </row>
    <row r="19" spans="2:2" ht="25.5" customHeight="1" x14ac:dyDescent="0.45"/>
    <row r="20" spans="2:2" ht="25.5" customHeight="1" x14ac:dyDescent="0.45"/>
    <row r="21" spans="2:2" ht="25.5" customHeight="1" x14ac:dyDescent="0.45"/>
    <row r="22" spans="2:2" ht="25.5" customHeight="1" x14ac:dyDescent="0.45"/>
    <row r="23" spans="2:2" ht="25.5" customHeight="1" x14ac:dyDescent="0.45"/>
    <row r="24" spans="2:2" ht="25.5" customHeight="1" x14ac:dyDescent="0.45"/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Client Profile</vt:lpstr>
      <vt:lpstr>Summary Dashboard</vt:lpstr>
      <vt:lpstr>How We Assist You</vt:lpstr>
      <vt:lpstr>Tax Reference FY26-27</vt:lpstr>
      <vt:lpstr>AMFI Compliance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Rahul Kotha</cp:lastModifiedBy>
  <cp:revision>1</cp:revision>
  <dcterms:created xsi:type="dcterms:W3CDTF">2026-04-04T16:04:32Z</dcterms:created>
  <dcterms:modified xsi:type="dcterms:W3CDTF">2026-04-05T00:40:11Z</dcterms:modified>
  <dc:language>en-US</dc:language>
</cp:coreProperties>
</file>