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amlathlean/Dropbox/OUTPOST/REMOTE PROJECTS/"/>
    </mc:Choice>
  </mc:AlternateContent>
  <xr:revisionPtr revIDLastSave="0" documentId="13_ncr:1_{AF5CEC4B-89F1-4B4C-95B0-34968496742E}" xr6:coauthVersionLast="47" xr6:coauthVersionMax="47" xr10:uidLastSave="{00000000-0000-0000-0000-000000000000}"/>
  <bookViews>
    <workbookView xWindow="0" yWindow="760" windowWidth="30240" windowHeight="18880" tabRatio="500" xr2:uid="{00000000-000D-0000-FFFF-FFFF00000000}"/>
  </bookViews>
  <sheets>
    <sheet name="Order Form" sheetId="1" r:id="rId1"/>
  </sheets>
  <definedNames>
    <definedName name="_xlnm.Print_Area" localSheetId="0">'Order Form'!$A$1:$J$59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6" i="1" l="1"/>
  <c r="J55" i="1"/>
  <c r="G55" i="1"/>
  <c r="F55" i="1"/>
  <c r="J54" i="1"/>
  <c r="G54" i="1"/>
  <c r="F54" i="1"/>
  <c r="J53" i="1"/>
  <c r="G53" i="1"/>
  <c r="F53" i="1"/>
  <c r="J52" i="1"/>
  <c r="G52" i="1"/>
  <c r="F52" i="1"/>
  <c r="J51" i="1"/>
  <c r="G51" i="1"/>
  <c r="F51" i="1"/>
  <c r="J50" i="1"/>
  <c r="J56" i="1" s="1"/>
  <c r="G50" i="1"/>
  <c r="F50" i="1"/>
  <c r="I46" i="1"/>
  <c r="I6" i="1" s="1"/>
  <c r="J45" i="1"/>
  <c r="G45" i="1"/>
  <c r="F45" i="1"/>
  <c r="J44" i="1"/>
  <c r="G44" i="1"/>
  <c r="F44" i="1"/>
  <c r="J43" i="1"/>
  <c r="G43" i="1"/>
  <c r="F43" i="1"/>
  <c r="J42" i="1"/>
  <c r="G42" i="1"/>
  <c r="F42" i="1"/>
  <c r="J41" i="1"/>
  <c r="G41" i="1"/>
  <c r="F41" i="1"/>
  <c r="J40" i="1"/>
  <c r="G40" i="1"/>
  <c r="F40" i="1"/>
  <c r="J39" i="1"/>
  <c r="G39" i="1"/>
  <c r="F39" i="1"/>
  <c r="J38" i="1"/>
  <c r="G38" i="1"/>
  <c r="F38" i="1"/>
  <c r="J37" i="1"/>
  <c r="G37" i="1"/>
  <c r="F37" i="1"/>
  <c r="J36" i="1"/>
  <c r="G36" i="1"/>
  <c r="F36" i="1"/>
  <c r="J35" i="1"/>
  <c r="G35" i="1"/>
  <c r="F35" i="1"/>
  <c r="J34" i="1"/>
  <c r="G34" i="1"/>
  <c r="F34" i="1"/>
  <c r="J33" i="1"/>
  <c r="G33" i="1"/>
  <c r="F33" i="1"/>
  <c r="J32" i="1"/>
  <c r="G32" i="1"/>
  <c r="F32" i="1"/>
  <c r="J31" i="1"/>
  <c r="G31" i="1"/>
  <c r="F31" i="1"/>
  <c r="J30" i="1"/>
  <c r="G30" i="1"/>
  <c r="F30" i="1"/>
  <c r="J29" i="1"/>
  <c r="G29" i="1"/>
  <c r="F29" i="1"/>
  <c r="J28" i="1"/>
  <c r="G28" i="1"/>
  <c r="F28" i="1"/>
  <c r="J27" i="1"/>
  <c r="G27" i="1"/>
  <c r="F27" i="1"/>
  <c r="J26" i="1"/>
  <c r="G26" i="1"/>
  <c r="F26" i="1"/>
  <c r="J25" i="1"/>
  <c r="G25" i="1"/>
  <c r="F25" i="1"/>
  <c r="J24" i="1"/>
  <c r="G24" i="1"/>
  <c r="F24" i="1"/>
  <c r="J23" i="1"/>
  <c r="G23" i="1"/>
  <c r="F23" i="1"/>
  <c r="J22" i="1"/>
  <c r="G22" i="1"/>
  <c r="F22" i="1"/>
  <c r="J21" i="1"/>
  <c r="G21" i="1"/>
  <c r="F21" i="1"/>
  <c r="J20" i="1"/>
  <c r="G20" i="1"/>
  <c r="F20" i="1"/>
  <c r="J19" i="1"/>
  <c r="J46" i="1" s="1"/>
  <c r="G19" i="1"/>
  <c r="F19" i="1"/>
  <c r="J18" i="1"/>
  <c r="G18" i="1"/>
  <c r="F18" i="1"/>
  <c r="I11" i="1"/>
  <c r="I7" i="1"/>
  <c r="J57" i="1" l="1"/>
  <c r="I8" i="1"/>
  <c r="I12" i="1"/>
  <c r="I5" i="1"/>
  <c r="I57" i="1"/>
  <c r="I9" i="1" l="1"/>
  <c r="I10" i="1"/>
</calcChain>
</file>

<file path=xl/sharedStrings.xml><?xml version="1.0" encoding="utf-8"?>
<sst xmlns="http://schemas.openxmlformats.org/spreadsheetml/2006/main" count="150" uniqueCount="83">
  <si>
    <t>REMOTE PROJECTS</t>
  </si>
  <si>
    <t>Wholesale Order Form  ·  AU / NZ Prebook  ·  Distributed by Outpost Goods</t>
  </si>
  <si>
    <t>ACCOUNT &amp; DELIVERY</t>
  </si>
  <si>
    <t>ORDER SUMMARY</t>
  </si>
  <si>
    <t>Store / Account Name</t>
  </si>
  <si>
    <t>Total Units</t>
  </si>
  <si>
    <t>Contact Name</t>
  </si>
  <si>
    <t xml:space="preserve">  ATS Units</t>
  </si>
  <si>
    <t>Email</t>
  </si>
  <si>
    <t xml:space="preserve">  Pre-Order Units</t>
  </si>
  <si>
    <t>Phone</t>
  </si>
  <si>
    <t>Subtotal — Wholesale</t>
  </si>
  <si>
    <t>Delivery Address</t>
  </si>
  <si>
    <t>GST (10%)</t>
  </si>
  <si>
    <t>Order Date</t>
  </si>
  <si>
    <t>Order Total (inc GST)</t>
  </si>
  <si>
    <t>Requested Delivery</t>
  </si>
  <si>
    <t>Retail Sell-Through (RRP)</t>
  </si>
  <si>
    <t>Payment Terms</t>
  </si>
  <si>
    <t>ATS: immediate  ·  Pre-order: Sep 2026</t>
  </si>
  <si>
    <t>Blended Retail Margin</t>
  </si>
  <si>
    <t>Sales Rep</t>
  </si>
  <si>
    <t>AVAILABLE TO SELL (ATS)  —  Immediate Despatch</t>
  </si>
  <si>
    <t>Product Name</t>
  </si>
  <si>
    <t>Category</t>
  </si>
  <si>
    <t>Colour</t>
  </si>
  <si>
    <t>Wholesale
(ex GST)</t>
  </si>
  <si>
    <t>RRP
(inc GST)</t>
  </si>
  <si>
    <t>Margin</t>
  </si>
  <si>
    <t>Markup</t>
  </si>
  <si>
    <t>MOQ</t>
  </si>
  <si>
    <t>Order Qty</t>
  </si>
  <si>
    <t>Line Total
(ex GST)</t>
  </si>
  <si>
    <t>Everyday Tote - Desert</t>
  </si>
  <si>
    <t>Carry</t>
  </si>
  <si>
    <t>Desert</t>
  </si>
  <si>
    <t>Everyday Tote - Sea</t>
  </si>
  <si>
    <t>Sea</t>
  </si>
  <si>
    <t>Everyday Tote - Bush</t>
  </si>
  <si>
    <t>Bush</t>
  </si>
  <si>
    <t>Easy Tote - Bush</t>
  </si>
  <si>
    <t>Easy Tote - Ironbark</t>
  </si>
  <si>
    <t>Ironbark</t>
  </si>
  <si>
    <t>Easy Tote - Midnight</t>
  </si>
  <si>
    <t>Midnight</t>
  </si>
  <si>
    <t>Utility Bag - Bush</t>
  </si>
  <si>
    <t>Utility Bag - Desert</t>
  </si>
  <si>
    <t>Utility Bag - Midnight</t>
  </si>
  <si>
    <t>Utility Bag - Sea</t>
  </si>
  <si>
    <t>Weekender - Black</t>
  </si>
  <si>
    <t>Black</t>
  </si>
  <si>
    <t>Weekender - Bush</t>
  </si>
  <si>
    <t>Rugged Backpack</t>
  </si>
  <si>
    <t>Bush Tucker Bag</t>
  </si>
  <si>
    <t>Foraging Pouch</t>
  </si>
  <si>
    <t>Haversack</t>
  </si>
  <si>
    <t>Gear Bag</t>
  </si>
  <si>
    <t>Messenger Saddle Bag - Black</t>
  </si>
  <si>
    <t>Utility Blanket - Bush</t>
  </si>
  <si>
    <t>Utility Blanket - Sea</t>
  </si>
  <si>
    <t>Utility Blanket - Desert</t>
  </si>
  <si>
    <t>Oilskin Shelter 2.5m x 2.5m</t>
  </si>
  <si>
    <t>Tropics Travel Hammock</t>
  </si>
  <si>
    <t>Utility Pocket Roll</t>
  </si>
  <si>
    <t>Utility Pouch</t>
  </si>
  <si>
    <t>Travel Kit - Bush</t>
  </si>
  <si>
    <t>Travel Kit - Black</t>
  </si>
  <si>
    <t>Platypus Wax Reproofing Bar</t>
  </si>
  <si>
    <t>ATS Subtotal</t>
  </si>
  <si>
    <t>The Remote Tote - Pacific Blue</t>
  </si>
  <si>
    <t>Pacific Blue</t>
  </si>
  <si>
    <t>The Remote Tote - Sand</t>
  </si>
  <si>
    <t>Sand</t>
  </si>
  <si>
    <t>The Remote Tote - Midnight</t>
  </si>
  <si>
    <t>The Remote Tote - Daintree</t>
  </si>
  <si>
    <t>Daintree</t>
  </si>
  <si>
    <t>The Remote Tote - Rosella</t>
  </si>
  <si>
    <t>Rosella</t>
  </si>
  <si>
    <t>The Remote Tote - Bush</t>
  </si>
  <si>
    <t>Pre-Order Subtotal</t>
  </si>
  <si>
    <t>TOTAL ORDER  (Wholesale, ex GST)</t>
  </si>
  <si>
    <t>All wholesale prices are in AUD and GST-exclusive; 10% GST is added at the order total. Margin is calculated on GST-exclusive retail (RRP ÷ 1.1) vs wholesale. Quantities below the minimum order qty are flagged in red. Enter units in the shaded Order Qty column.</t>
  </si>
  <si>
    <t>PRE-ORDER / INDENT  —  Sep 2026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</si>
</sst>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.00;&quot;($&quot;#,##0.00\);\–"/>
    <numFmt numFmtId="165" formatCode="dd\ mmm\ yyyy"/>
    <numFmt numFmtId="166" formatCode="0.0%"/>
    <numFmt numFmtId="167" formatCode="\$#,##0.00"/>
    <numFmt numFmtId="168" formatCode="0.0\x"/>
  </numFmts>
  <fonts count="17" x14ac:knownFonts="1">
    <font>
      <sz val="11"/>
      <color theme="1"/>
      <name val="Calibri"/>
      <family val="2"/>
      <charset val="1"/>
    </font>
    <font>
      <b/>
      <sz val="22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5B5240"/>
      <name val="Arial"/>
      <family val="2"/>
    </font>
    <font>
      <sz val="10"/>
      <color rgb="FF1F4E79"/>
      <name val="Arial"/>
      <family val="2"/>
    </font>
    <font>
      <b/>
      <sz val="10"/>
      <color rgb="FF23271F"/>
      <name val="Arial"/>
      <family val="2"/>
    </font>
    <font>
      <sz val="10"/>
      <color rgb="FF23271F"/>
      <name val="Arial"/>
      <family val="2"/>
    </font>
    <font>
      <b/>
      <sz val="10"/>
      <color rgb="FFB86B2E"/>
      <name val="Arial"/>
      <family val="2"/>
    </font>
    <font>
      <b/>
      <sz val="11"/>
      <color rgb="FFB86B2E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6B6250"/>
      <name val="Arial"/>
      <family val="2"/>
    </font>
    <font>
      <sz val="10"/>
      <color rgb="FF8A8270"/>
      <name val="Arial"/>
      <family val="2"/>
    </font>
    <font>
      <sz val="10"/>
      <color rgb="FF6B6250"/>
      <name val="Arial"/>
      <family val="2"/>
    </font>
    <font>
      <b/>
      <sz val="11"/>
      <color rgb="FF1F4E79"/>
      <name val="Arial"/>
      <family val="2"/>
    </font>
    <font>
      <sz val="8"/>
      <color rgb="FF8A827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7432F"/>
        <bgColor rgb="FF5B5240"/>
      </patternFill>
    </fill>
    <fill>
      <patternFill patternType="solid">
        <fgColor rgb="FFB86B2E"/>
        <bgColor rgb="FF8A8270"/>
      </patternFill>
    </fill>
    <fill>
      <patternFill patternType="solid">
        <fgColor rgb="FF4E5C40"/>
        <bgColor rgb="FF5B5240"/>
      </patternFill>
    </fill>
    <fill>
      <patternFill patternType="solid">
        <fgColor rgb="FFFFFBF0"/>
        <bgColor rgb="FFFFFFFF"/>
      </patternFill>
    </fill>
    <fill>
      <patternFill patternType="solid">
        <fgColor rgb="FFF4EFE5"/>
        <bgColor rgb="FFFFFBF0"/>
      </patternFill>
    </fill>
    <fill>
      <patternFill patternType="solid">
        <fgColor rgb="FFFFFFFF"/>
        <bgColor rgb="FFFFFBF0"/>
      </patternFill>
    </fill>
  </fills>
  <borders count="7">
    <border>
      <left/>
      <right/>
      <top/>
      <bottom/>
      <diagonal/>
    </border>
    <border>
      <left style="medium">
        <color rgb="FF37432F"/>
      </left>
      <right style="medium">
        <color rgb="FF37432F"/>
      </right>
      <top/>
      <bottom/>
      <diagonal/>
    </border>
    <border>
      <left/>
      <right/>
      <top/>
      <bottom style="thin">
        <color rgb="FFC9C0AE"/>
      </bottom>
      <diagonal/>
    </border>
    <border>
      <left style="medium">
        <color rgb="FF37432F"/>
      </left>
      <right/>
      <top/>
      <bottom style="thin">
        <color rgb="FFC9C0AE"/>
      </bottom>
      <diagonal/>
    </border>
    <border>
      <left/>
      <right style="medium">
        <color rgb="FF37432F"/>
      </right>
      <top/>
      <bottom style="thin">
        <color rgb="FFC9C0AE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C9C0AE"/>
      </left>
      <right style="thin">
        <color rgb="FFC9C0AE"/>
      </right>
      <top style="medium">
        <color rgb="FF37432F"/>
      </top>
      <bottom style="medium">
        <color rgb="FF37432F"/>
      </bottom>
      <diagonal/>
    </border>
  </borders>
  <cellStyleXfs count="1">
    <xf numFmtId="0" fontId="0" fillId="0" borderId="0"/>
  </cellStyleXfs>
  <cellXfs count="42">
    <xf numFmtId="0" fontId="0" fillId="0" borderId="0" xfId="0"/>
    <xf numFmtId="166" fontId="7" fillId="6" borderId="4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left" vertical="center" indent="1"/>
    </xf>
    <xf numFmtId="164" fontId="9" fillId="6" borderId="4" xfId="0" applyNumberFormat="1" applyFont="1" applyFill="1" applyBorder="1" applyAlignment="1">
      <alignment horizontal="right" vertical="center"/>
    </xf>
    <xf numFmtId="0" fontId="8" fillId="6" borderId="3" xfId="0" applyFont="1" applyFill="1" applyBorder="1" applyAlignment="1">
      <alignment horizontal="left" vertical="center" indent="1"/>
    </xf>
    <xf numFmtId="164" fontId="7" fillId="6" borderId="4" xfId="0" applyNumberFormat="1" applyFont="1" applyFill="1" applyBorder="1" applyAlignment="1">
      <alignment horizontal="right" vertical="center"/>
    </xf>
    <xf numFmtId="3" fontId="7" fillId="6" borderId="4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 indent="1"/>
    </xf>
    <xf numFmtId="3" fontId="6" fillId="6" borderId="4" xfId="0" applyNumberFormat="1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center" indent="1"/>
    </xf>
    <xf numFmtId="0" fontId="12" fillId="7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left" vertical="center"/>
    </xf>
    <xf numFmtId="167" fontId="7" fillId="7" borderId="5" xfId="0" applyNumberFormat="1" applyFont="1" applyFill="1" applyBorder="1" applyAlignment="1">
      <alignment horizontal="right" vertical="center"/>
    </xf>
    <xf numFmtId="167" fontId="13" fillId="7" borderId="5" xfId="0" applyNumberFormat="1" applyFont="1" applyFill="1" applyBorder="1" applyAlignment="1">
      <alignment horizontal="right" vertical="center"/>
    </xf>
    <xf numFmtId="166" fontId="7" fillId="7" borderId="5" xfId="0" applyNumberFormat="1" applyFont="1" applyFill="1" applyBorder="1" applyAlignment="1">
      <alignment horizontal="center" vertical="center"/>
    </xf>
    <xf numFmtId="168" fontId="14" fillId="7" borderId="5" xfId="0" applyNumberFormat="1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164" fontId="6" fillId="7" borderId="5" xfId="0" applyNumberFormat="1" applyFont="1" applyFill="1" applyBorder="1" applyAlignment="1">
      <alignment horizontal="right" vertical="center"/>
    </xf>
    <xf numFmtId="0" fontId="7" fillId="6" borderId="5" xfId="0" applyFont="1" applyFill="1" applyBorder="1" applyAlignment="1">
      <alignment horizontal="left" vertical="center" indent="1"/>
    </xf>
    <xf numFmtId="0" fontId="12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left" vertical="center"/>
    </xf>
    <xf numFmtId="167" fontId="7" fillId="6" borderId="5" xfId="0" applyNumberFormat="1" applyFont="1" applyFill="1" applyBorder="1" applyAlignment="1">
      <alignment horizontal="right" vertical="center"/>
    </xf>
    <xf numFmtId="167" fontId="13" fillId="6" borderId="5" xfId="0" applyNumberFormat="1" applyFont="1" applyFill="1" applyBorder="1" applyAlignment="1">
      <alignment horizontal="right" vertical="center"/>
    </xf>
    <xf numFmtId="166" fontId="7" fillId="6" borderId="5" xfId="0" applyNumberFormat="1" applyFont="1" applyFill="1" applyBorder="1" applyAlignment="1">
      <alignment horizontal="center" vertical="center"/>
    </xf>
    <xf numFmtId="168" fontId="14" fillId="6" borderId="5" xfId="0" applyNumberFormat="1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right" vertical="center"/>
    </xf>
    <xf numFmtId="3" fontId="10" fillId="3" borderId="6" xfId="0" applyNumberFormat="1" applyFont="1" applyFill="1" applyBorder="1" applyAlignment="1">
      <alignment horizontal="center" vertical="center"/>
    </xf>
    <xf numFmtId="164" fontId="10" fillId="3" borderId="6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 indent="1"/>
    </xf>
    <xf numFmtId="0" fontId="3" fillId="4" borderId="5" xfId="0" applyFont="1" applyFill="1" applyBorder="1" applyAlignment="1">
      <alignment horizontal="right" vertical="center" indent="1"/>
    </xf>
    <xf numFmtId="0" fontId="10" fillId="3" borderId="6" xfId="0" applyFont="1" applyFill="1" applyBorder="1" applyAlignment="1">
      <alignment horizontal="right" vertical="center" indent="1"/>
    </xf>
    <xf numFmtId="0" fontId="16" fillId="0" borderId="0" xfId="0" applyFont="1" applyAlignment="1">
      <alignment horizontal="left" vertical="center" wrapText="1"/>
    </xf>
  </cellXfs>
  <cellStyles count="1">
    <cellStyle name="Normal" xfId="0" builtinId="0"/>
  </cellStyles>
  <dxfs count="2">
    <dxf>
      <fill>
        <patternFill>
          <bgColor rgb="FFF6D3C4"/>
        </patternFill>
      </fill>
    </dxf>
    <dxf>
      <fill>
        <patternFill>
          <bgColor rgb="FFF6D3C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6B2E"/>
      <rgbColor rgb="FF800080"/>
      <rgbColor rgb="FF008080"/>
      <rgbColor rgb="FFC9C0AE"/>
      <rgbColor rgb="FF8A8270"/>
      <rgbColor rgb="FF9999FF"/>
      <rgbColor rgb="FF5B5240"/>
      <rgbColor rgb="FFFFFB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4EFE5"/>
      <rgbColor rgb="FFFFFF99"/>
      <rgbColor rgb="FF99CCFF"/>
      <rgbColor rgb="FFFF99CC"/>
      <rgbColor rgb="FFCC99FF"/>
      <rgbColor rgb="FFF6D3C4"/>
      <rgbColor rgb="FF3366FF"/>
      <rgbColor rgb="FF33CCCC"/>
      <rgbColor rgb="FF99CC00"/>
      <rgbColor rgb="FFFFCC00"/>
      <rgbColor rgb="FFFF9900"/>
      <rgbColor rgb="FFFF6600"/>
      <rgbColor rgb="FF6B6250"/>
      <rgbColor rgb="FF969696"/>
      <rgbColor rgb="FF003366"/>
      <rgbColor rgb="FF4E5C40"/>
      <rgbColor rgb="FF003300"/>
      <rgbColor rgb="FF23271F"/>
      <rgbColor rgb="FF993300"/>
      <rgbColor rgb="FF993366"/>
      <rgbColor rgb="FF1F4E79"/>
      <rgbColor rgb="FF3743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showGridLines="0" tabSelected="1" zoomScaleNormal="100" workbookViewId="0">
      <pane ySplit="15" topLeftCell="A16" activePane="bottomLeft" state="frozen"/>
      <selection pane="bottomLeft" activeCell="J64" sqref="J64"/>
    </sheetView>
  </sheetViews>
  <sheetFormatPr baseColWidth="10" defaultColWidth="8.6640625" defaultRowHeight="15" x14ac:dyDescent="0.2"/>
  <cols>
    <col min="1" max="1" width="30" customWidth="1"/>
    <col min="2" max="2" width="11" customWidth="1"/>
    <col min="3" max="3" width="14" customWidth="1"/>
    <col min="4" max="4" width="15" customWidth="1"/>
    <col min="5" max="5" width="13" customWidth="1"/>
    <col min="6" max="6" width="10" customWidth="1"/>
    <col min="7" max="7" width="9" customWidth="1"/>
    <col min="8" max="8" width="7" customWidth="1"/>
    <col min="9" max="9" width="11" customWidth="1"/>
    <col min="10" max="10" width="15" customWidth="1"/>
  </cols>
  <sheetData>
    <row r="1" spans="1:10" ht="33.7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5" customHeight="1" x14ac:dyDescent="0.2">
      <c r="A4" s="12" t="s">
        <v>2</v>
      </c>
      <c r="B4" s="12"/>
      <c r="C4" s="12"/>
      <c r="D4" s="12"/>
      <c r="F4" s="11" t="s">
        <v>3</v>
      </c>
      <c r="G4" s="11"/>
      <c r="H4" s="11"/>
      <c r="I4" s="11"/>
      <c r="J4" s="11"/>
    </row>
    <row r="5" spans="1:10" ht="15" customHeight="1" x14ac:dyDescent="0.2">
      <c r="A5" s="15" t="s">
        <v>4</v>
      </c>
      <c r="B5" s="10"/>
      <c r="C5" s="10"/>
      <c r="D5" s="10"/>
      <c r="F5" s="9" t="s">
        <v>5</v>
      </c>
      <c r="G5" s="9"/>
      <c r="H5" s="9"/>
      <c r="I5" s="8">
        <f>I46+I56</f>
        <v>0</v>
      </c>
      <c r="J5" s="8"/>
    </row>
    <row r="6" spans="1:10" ht="15" customHeight="1" x14ac:dyDescent="0.2">
      <c r="A6" s="15" t="s">
        <v>6</v>
      </c>
      <c r="B6" s="10"/>
      <c r="C6" s="10"/>
      <c r="D6" s="10"/>
      <c r="F6" s="7" t="s">
        <v>7</v>
      </c>
      <c r="G6" s="7"/>
      <c r="H6" s="7"/>
      <c r="I6" s="6">
        <f>I46</f>
        <v>0</v>
      </c>
      <c r="J6" s="6"/>
    </row>
    <row r="7" spans="1:10" ht="15" customHeight="1" x14ac:dyDescent="0.2">
      <c r="A7" s="15" t="s">
        <v>8</v>
      </c>
      <c r="B7" s="10"/>
      <c r="C7" s="10"/>
      <c r="D7" s="10"/>
      <c r="F7" s="7" t="s">
        <v>9</v>
      </c>
      <c r="G7" s="7"/>
      <c r="H7" s="7"/>
      <c r="I7" s="6">
        <f>I56</f>
        <v>0</v>
      </c>
      <c r="J7" s="6"/>
    </row>
    <row r="8" spans="1:10" ht="15" customHeight="1" x14ac:dyDescent="0.2">
      <c r="A8" s="15" t="s">
        <v>10</v>
      </c>
      <c r="B8" s="10"/>
      <c r="C8" s="10"/>
      <c r="D8" s="10"/>
      <c r="F8" s="7" t="s">
        <v>11</v>
      </c>
      <c r="G8" s="7"/>
      <c r="H8" s="7"/>
      <c r="I8" s="5">
        <f>J46+J56</f>
        <v>0</v>
      </c>
      <c r="J8" s="5"/>
    </row>
    <row r="9" spans="1:10" ht="15" customHeight="1" x14ac:dyDescent="0.2">
      <c r="A9" s="15" t="s">
        <v>12</v>
      </c>
      <c r="B9" s="10"/>
      <c r="C9" s="10"/>
      <c r="D9" s="10"/>
      <c r="F9" s="7" t="s">
        <v>13</v>
      </c>
      <c r="G9" s="7"/>
      <c r="H9" s="7"/>
      <c r="I9" s="5">
        <f>I8*0.1</f>
        <v>0</v>
      </c>
      <c r="J9" s="5"/>
    </row>
    <row r="10" spans="1:10" ht="15" customHeight="1" x14ac:dyDescent="0.2">
      <c r="A10" s="15" t="s">
        <v>14</v>
      </c>
      <c r="B10" s="10"/>
      <c r="C10" s="10"/>
      <c r="D10" s="10"/>
      <c r="F10" s="4" t="s">
        <v>15</v>
      </c>
      <c r="G10" s="4"/>
      <c r="H10" s="4"/>
      <c r="I10" s="3">
        <f>I8*1.1</f>
        <v>0</v>
      </c>
      <c r="J10" s="3"/>
    </row>
    <row r="11" spans="1:10" ht="15" customHeight="1" x14ac:dyDescent="0.2">
      <c r="A11" s="15" t="s">
        <v>16</v>
      </c>
      <c r="B11" s="2"/>
      <c r="C11" s="2"/>
      <c r="D11" s="2"/>
      <c r="F11" s="7" t="s">
        <v>17</v>
      </c>
      <c r="G11" s="7"/>
      <c r="H11" s="7"/>
      <c r="I11" s="5">
        <f>SUMPRODUCT(I18:I45,E18:E45)+SUMPRODUCT(I50:I55,E50:E55)</f>
        <v>0</v>
      </c>
      <c r="J11" s="5"/>
    </row>
    <row r="12" spans="1:10" ht="15" customHeight="1" x14ac:dyDescent="0.2">
      <c r="A12" s="15" t="s">
        <v>18</v>
      </c>
      <c r="B12" s="10" t="s">
        <v>19</v>
      </c>
      <c r="C12" s="10"/>
      <c r="D12" s="10"/>
      <c r="F12" s="7" t="s">
        <v>20</v>
      </c>
      <c r="G12" s="7"/>
      <c r="H12" s="7"/>
      <c r="I12" s="1" t="str">
        <f>IFERROR((I11/1.1-I8)/(I11/1.1),"")</f>
        <v/>
      </c>
      <c r="J12" s="1"/>
    </row>
    <row r="13" spans="1:10" ht="15" customHeight="1" x14ac:dyDescent="0.2">
      <c r="A13" s="15" t="s">
        <v>21</v>
      </c>
      <c r="B13" s="10"/>
      <c r="C13" s="10"/>
      <c r="D13" s="10"/>
    </row>
    <row r="16" spans="1:10" ht="24" customHeight="1" x14ac:dyDescent="0.2">
      <c r="A16" s="38" t="s">
        <v>22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customHeight="1" x14ac:dyDescent="0.2">
      <c r="A17" s="16" t="s">
        <v>23</v>
      </c>
      <c r="B17" s="16" t="s">
        <v>24</v>
      </c>
      <c r="C17" s="16" t="s">
        <v>25</v>
      </c>
      <c r="D17" s="16" t="s">
        <v>26</v>
      </c>
      <c r="E17" s="16" t="s">
        <v>27</v>
      </c>
      <c r="F17" s="16" t="s">
        <v>28</v>
      </c>
      <c r="G17" s="16" t="s">
        <v>29</v>
      </c>
      <c r="H17" s="16" t="s">
        <v>30</v>
      </c>
      <c r="I17" s="16" t="s">
        <v>31</v>
      </c>
      <c r="J17" s="16" t="s">
        <v>32</v>
      </c>
    </row>
    <row r="18" spans="1:10" ht="16.5" customHeight="1" x14ac:dyDescent="0.2">
      <c r="A18" s="17" t="s">
        <v>33</v>
      </c>
      <c r="B18" s="18" t="s">
        <v>34</v>
      </c>
      <c r="C18" s="19" t="s">
        <v>35</v>
      </c>
      <c r="D18" s="20">
        <v>58.64</v>
      </c>
      <c r="E18" s="21">
        <v>129</v>
      </c>
      <c r="F18" s="22">
        <f t="shared" ref="F18:F45" si="0">IFERROR((E18/1.1-D18)/(E18/1.1),"")</f>
        <v>0.49996899224806196</v>
      </c>
      <c r="G18" s="23">
        <f t="shared" ref="G18:G45" si="1">IFERROR(E18/D18,"")</f>
        <v>2.1998635743519781</v>
      </c>
      <c r="H18" s="18">
        <v>1</v>
      </c>
      <c r="I18" s="24"/>
      <c r="J18" s="25" t="str">
        <f t="shared" ref="J18:J45" si="2">IF(N(I18)=0,"",I18*D18)</f>
        <v/>
      </c>
    </row>
    <row r="19" spans="1:10" ht="16.5" customHeight="1" x14ac:dyDescent="0.2">
      <c r="A19" s="26" t="s">
        <v>36</v>
      </c>
      <c r="B19" s="27" t="s">
        <v>34</v>
      </c>
      <c r="C19" s="28" t="s">
        <v>37</v>
      </c>
      <c r="D19" s="29">
        <v>58.64</v>
      </c>
      <c r="E19" s="30">
        <v>129</v>
      </c>
      <c r="F19" s="31">
        <f t="shared" si="0"/>
        <v>0.49996899224806196</v>
      </c>
      <c r="G19" s="32">
        <f t="shared" si="1"/>
        <v>2.1998635743519781</v>
      </c>
      <c r="H19" s="27">
        <v>1</v>
      </c>
      <c r="I19" s="24"/>
      <c r="J19" s="33" t="str">
        <f t="shared" si="2"/>
        <v/>
      </c>
    </row>
    <row r="20" spans="1:10" ht="16.5" customHeight="1" x14ac:dyDescent="0.2">
      <c r="A20" s="17" t="s">
        <v>38</v>
      </c>
      <c r="B20" s="18" t="s">
        <v>34</v>
      </c>
      <c r="C20" s="19" t="s">
        <v>39</v>
      </c>
      <c r="D20" s="20">
        <v>58.64</v>
      </c>
      <c r="E20" s="21">
        <v>129</v>
      </c>
      <c r="F20" s="22">
        <f t="shared" si="0"/>
        <v>0.49996899224806196</v>
      </c>
      <c r="G20" s="23">
        <f t="shared" si="1"/>
        <v>2.1998635743519781</v>
      </c>
      <c r="H20" s="18">
        <v>1</v>
      </c>
      <c r="I20" s="24"/>
      <c r="J20" s="25" t="str">
        <f t="shared" si="2"/>
        <v/>
      </c>
    </row>
    <row r="21" spans="1:10" ht="16.5" customHeight="1" x14ac:dyDescent="0.2">
      <c r="A21" s="26" t="s">
        <v>40</v>
      </c>
      <c r="B21" s="27" t="s">
        <v>34</v>
      </c>
      <c r="C21" s="28" t="s">
        <v>39</v>
      </c>
      <c r="D21" s="29">
        <v>45</v>
      </c>
      <c r="E21" s="30">
        <v>99</v>
      </c>
      <c r="F21" s="31">
        <f t="shared" si="0"/>
        <v>0.49999999999999994</v>
      </c>
      <c r="G21" s="32">
        <f t="shared" si="1"/>
        <v>2.2000000000000002</v>
      </c>
      <c r="H21" s="27">
        <v>1</v>
      </c>
      <c r="I21" s="24"/>
      <c r="J21" s="33" t="str">
        <f t="shared" si="2"/>
        <v/>
      </c>
    </row>
    <row r="22" spans="1:10" ht="16.5" customHeight="1" x14ac:dyDescent="0.2">
      <c r="A22" s="17" t="s">
        <v>41</v>
      </c>
      <c r="B22" s="18" t="s">
        <v>34</v>
      </c>
      <c r="C22" s="19" t="s">
        <v>42</v>
      </c>
      <c r="D22" s="20">
        <v>45</v>
      </c>
      <c r="E22" s="21">
        <v>99</v>
      </c>
      <c r="F22" s="22">
        <f t="shared" si="0"/>
        <v>0.49999999999999994</v>
      </c>
      <c r="G22" s="23">
        <f t="shared" si="1"/>
        <v>2.2000000000000002</v>
      </c>
      <c r="H22" s="18">
        <v>1</v>
      </c>
      <c r="I22" s="24"/>
      <c r="J22" s="25" t="str">
        <f t="shared" si="2"/>
        <v/>
      </c>
    </row>
    <row r="23" spans="1:10" ht="16.5" customHeight="1" x14ac:dyDescent="0.2">
      <c r="A23" s="26" t="s">
        <v>43</v>
      </c>
      <c r="B23" s="27" t="s">
        <v>34</v>
      </c>
      <c r="C23" s="28" t="s">
        <v>44</v>
      </c>
      <c r="D23" s="29">
        <v>45</v>
      </c>
      <c r="E23" s="30">
        <v>99</v>
      </c>
      <c r="F23" s="31">
        <f t="shared" si="0"/>
        <v>0.49999999999999994</v>
      </c>
      <c r="G23" s="32">
        <f t="shared" si="1"/>
        <v>2.2000000000000002</v>
      </c>
      <c r="H23" s="27">
        <v>1</v>
      </c>
      <c r="I23" s="24"/>
      <c r="J23" s="33" t="str">
        <f t="shared" si="2"/>
        <v/>
      </c>
    </row>
    <row r="24" spans="1:10" ht="16.5" customHeight="1" x14ac:dyDescent="0.2">
      <c r="A24" s="17" t="s">
        <v>45</v>
      </c>
      <c r="B24" s="18" t="s">
        <v>34</v>
      </c>
      <c r="C24" s="19" t="s">
        <v>39</v>
      </c>
      <c r="D24" s="20">
        <v>67.73</v>
      </c>
      <c r="E24" s="21">
        <v>149</v>
      </c>
      <c r="F24" s="22">
        <f t="shared" si="0"/>
        <v>0.49997986577181197</v>
      </c>
      <c r="G24" s="23">
        <f t="shared" si="1"/>
        <v>2.1999114129632362</v>
      </c>
      <c r="H24" s="18">
        <v>1</v>
      </c>
      <c r="I24" s="24"/>
      <c r="J24" s="25" t="str">
        <f t="shared" si="2"/>
        <v/>
      </c>
    </row>
    <row r="25" spans="1:10" ht="16.5" customHeight="1" x14ac:dyDescent="0.2">
      <c r="A25" s="26" t="s">
        <v>46</v>
      </c>
      <c r="B25" s="27" t="s">
        <v>34</v>
      </c>
      <c r="C25" s="28" t="s">
        <v>35</v>
      </c>
      <c r="D25" s="29">
        <v>67.73</v>
      </c>
      <c r="E25" s="30">
        <v>149</v>
      </c>
      <c r="F25" s="31">
        <f t="shared" si="0"/>
        <v>0.49997986577181197</v>
      </c>
      <c r="G25" s="32">
        <f t="shared" si="1"/>
        <v>2.1999114129632362</v>
      </c>
      <c r="H25" s="27">
        <v>1</v>
      </c>
      <c r="I25" s="24"/>
      <c r="J25" s="33" t="str">
        <f t="shared" si="2"/>
        <v/>
      </c>
    </row>
    <row r="26" spans="1:10" ht="16.5" customHeight="1" x14ac:dyDescent="0.2">
      <c r="A26" s="17" t="s">
        <v>47</v>
      </c>
      <c r="B26" s="18" t="s">
        <v>34</v>
      </c>
      <c r="C26" s="19" t="s">
        <v>44</v>
      </c>
      <c r="D26" s="20">
        <v>67.73</v>
      </c>
      <c r="E26" s="21">
        <v>149</v>
      </c>
      <c r="F26" s="22">
        <f t="shared" si="0"/>
        <v>0.49997986577181197</v>
      </c>
      <c r="G26" s="23">
        <f t="shared" si="1"/>
        <v>2.1999114129632362</v>
      </c>
      <c r="H26" s="18">
        <v>1</v>
      </c>
      <c r="I26" s="24"/>
      <c r="J26" s="25" t="str">
        <f t="shared" si="2"/>
        <v/>
      </c>
    </row>
    <row r="27" spans="1:10" ht="16.5" customHeight="1" x14ac:dyDescent="0.2">
      <c r="A27" s="26" t="s">
        <v>48</v>
      </c>
      <c r="B27" s="27" t="s">
        <v>34</v>
      </c>
      <c r="C27" s="28" t="s">
        <v>37</v>
      </c>
      <c r="D27" s="29">
        <v>67.73</v>
      </c>
      <c r="E27" s="30">
        <v>149</v>
      </c>
      <c r="F27" s="31">
        <f t="shared" si="0"/>
        <v>0.49997986577181197</v>
      </c>
      <c r="G27" s="32">
        <f t="shared" si="1"/>
        <v>2.1999114129632362</v>
      </c>
      <c r="H27" s="27">
        <v>1</v>
      </c>
      <c r="I27" s="24"/>
      <c r="J27" s="33" t="str">
        <f t="shared" si="2"/>
        <v/>
      </c>
    </row>
    <row r="28" spans="1:10" ht="16.5" customHeight="1" x14ac:dyDescent="0.2">
      <c r="A28" s="17" t="s">
        <v>49</v>
      </c>
      <c r="B28" s="18" t="s">
        <v>34</v>
      </c>
      <c r="C28" s="19" t="s">
        <v>50</v>
      </c>
      <c r="D28" s="20">
        <v>126.82</v>
      </c>
      <c r="E28" s="21">
        <v>279</v>
      </c>
      <c r="F28" s="22">
        <f t="shared" si="0"/>
        <v>0.49999283154121865</v>
      </c>
      <c r="G28" s="23">
        <f t="shared" si="1"/>
        <v>2.1999684592335593</v>
      </c>
      <c r="H28" s="18">
        <v>1</v>
      </c>
      <c r="I28" s="24"/>
      <c r="J28" s="25" t="str">
        <f t="shared" si="2"/>
        <v/>
      </c>
    </row>
    <row r="29" spans="1:10" ht="16.5" customHeight="1" x14ac:dyDescent="0.2">
      <c r="A29" s="26" t="s">
        <v>51</v>
      </c>
      <c r="B29" s="27" t="s">
        <v>34</v>
      </c>
      <c r="C29" s="28" t="s">
        <v>39</v>
      </c>
      <c r="D29" s="29">
        <v>126.82</v>
      </c>
      <c r="E29" s="30">
        <v>279</v>
      </c>
      <c r="F29" s="31">
        <f t="shared" si="0"/>
        <v>0.49999283154121865</v>
      </c>
      <c r="G29" s="32">
        <f t="shared" si="1"/>
        <v>2.1999684592335593</v>
      </c>
      <c r="H29" s="27">
        <v>1</v>
      </c>
      <c r="I29" s="24"/>
      <c r="J29" s="33" t="str">
        <f t="shared" si="2"/>
        <v/>
      </c>
    </row>
    <row r="30" spans="1:10" ht="16.5" customHeight="1" x14ac:dyDescent="0.2">
      <c r="A30" s="17" t="s">
        <v>52</v>
      </c>
      <c r="B30" s="18" t="s">
        <v>34</v>
      </c>
      <c r="C30" s="19" t="s">
        <v>39</v>
      </c>
      <c r="D30" s="20">
        <v>172.27</v>
      </c>
      <c r="E30" s="21">
        <v>379</v>
      </c>
      <c r="F30" s="22">
        <f t="shared" si="0"/>
        <v>0.50000791556728219</v>
      </c>
      <c r="G30" s="23">
        <f t="shared" si="1"/>
        <v>2.2000348290474254</v>
      </c>
      <c r="H30" s="18">
        <v>1</v>
      </c>
      <c r="I30" s="24"/>
      <c r="J30" s="25" t="str">
        <f t="shared" si="2"/>
        <v/>
      </c>
    </row>
    <row r="31" spans="1:10" ht="16.5" customHeight="1" x14ac:dyDescent="0.2">
      <c r="A31" s="26" t="s">
        <v>53</v>
      </c>
      <c r="B31" s="27" t="s">
        <v>34</v>
      </c>
      <c r="C31" s="28" t="s">
        <v>39</v>
      </c>
      <c r="D31" s="29">
        <v>54.09</v>
      </c>
      <c r="E31" s="30">
        <v>119</v>
      </c>
      <c r="F31" s="31">
        <f t="shared" si="0"/>
        <v>0.50000840336134444</v>
      </c>
      <c r="G31" s="32">
        <f t="shared" si="1"/>
        <v>2.2000369754113511</v>
      </c>
      <c r="H31" s="27">
        <v>1</v>
      </c>
      <c r="I31" s="24"/>
      <c r="J31" s="33" t="str">
        <f t="shared" si="2"/>
        <v/>
      </c>
    </row>
    <row r="32" spans="1:10" ht="16.5" customHeight="1" x14ac:dyDescent="0.2">
      <c r="A32" s="17" t="s">
        <v>54</v>
      </c>
      <c r="B32" s="18" t="s">
        <v>34</v>
      </c>
      <c r="C32" s="19" t="s">
        <v>39</v>
      </c>
      <c r="D32" s="20">
        <v>38.64</v>
      </c>
      <c r="E32" s="21">
        <v>85</v>
      </c>
      <c r="F32" s="22">
        <f t="shared" si="0"/>
        <v>0.49995294117647054</v>
      </c>
      <c r="G32" s="23">
        <f t="shared" si="1"/>
        <v>2.1997929606625259</v>
      </c>
      <c r="H32" s="18">
        <v>1</v>
      </c>
      <c r="I32" s="24"/>
      <c r="J32" s="25" t="str">
        <f t="shared" si="2"/>
        <v/>
      </c>
    </row>
    <row r="33" spans="1:10" ht="16.5" customHeight="1" x14ac:dyDescent="0.2">
      <c r="A33" s="26" t="s">
        <v>55</v>
      </c>
      <c r="B33" s="27" t="s">
        <v>34</v>
      </c>
      <c r="C33" s="28" t="s">
        <v>39</v>
      </c>
      <c r="D33" s="29">
        <v>100</v>
      </c>
      <c r="E33" s="30">
        <v>220</v>
      </c>
      <c r="F33" s="31">
        <f t="shared" si="0"/>
        <v>0.49999999999999994</v>
      </c>
      <c r="G33" s="32">
        <f t="shared" si="1"/>
        <v>2.2000000000000002</v>
      </c>
      <c r="H33" s="27">
        <v>1</v>
      </c>
      <c r="I33" s="24"/>
      <c r="J33" s="33" t="str">
        <f t="shared" si="2"/>
        <v/>
      </c>
    </row>
    <row r="34" spans="1:10" ht="16.5" customHeight="1" x14ac:dyDescent="0.2">
      <c r="A34" s="17" t="s">
        <v>56</v>
      </c>
      <c r="B34" s="18" t="s">
        <v>34</v>
      </c>
      <c r="C34" s="19" t="s">
        <v>39</v>
      </c>
      <c r="D34" s="20">
        <v>127.27</v>
      </c>
      <c r="E34" s="21">
        <v>280</v>
      </c>
      <c r="F34" s="22">
        <f t="shared" si="0"/>
        <v>0.50001071428571431</v>
      </c>
      <c r="G34" s="23">
        <f t="shared" si="1"/>
        <v>2.2000471438673688</v>
      </c>
      <c r="H34" s="18">
        <v>1</v>
      </c>
      <c r="I34" s="24"/>
      <c r="J34" s="25" t="str">
        <f t="shared" si="2"/>
        <v/>
      </c>
    </row>
    <row r="35" spans="1:10" ht="16.5" customHeight="1" x14ac:dyDescent="0.2">
      <c r="A35" s="26" t="s">
        <v>57</v>
      </c>
      <c r="B35" s="27" t="s">
        <v>34</v>
      </c>
      <c r="C35" s="28" t="s">
        <v>50</v>
      </c>
      <c r="D35" s="29">
        <v>158.63999999999999</v>
      </c>
      <c r="E35" s="30">
        <v>349</v>
      </c>
      <c r="F35" s="31">
        <f t="shared" si="0"/>
        <v>0.49998853868194842</v>
      </c>
      <c r="G35" s="32">
        <f t="shared" si="1"/>
        <v>2.1999495713565307</v>
      </c>
      <c r="H35" s="27">
        <v>1</v>
      </c>
      <c r="I35" s="24"/>
      <c r="J35" s="33" t="str">
        <f t="shared" si="2"/>
        <v/>
      </c>
    </row>
    <row r="36" spans="1:10" ht="16.5" customHeight="1" x14ac:dyDescent="0.2">
      <c r="A36" s="17" t="s">
        <v>58</v>
      </c>
      <c r="B36" s="18" t="s">
        <v>34</v>
      </c>
      <c r="C36" s="19" t="s">
        <v>39</v>
      </c>
      <c r="D36" s="20">
        <v>76.819999999999993</v>
      </c>
      <c r="E36" s="21">
        <v>169</v>
      </c>
      <c r="F36" s="22">
        <f t="shared" si="0"/>
        <v>0.49998816568047338</v>
      </c>
      <c r="G36" s="23">
        <f t="shared" si="1"/>
        <v>2.1999479302265037</v>
      </c>
      <c r="H36" s="18">
        <v>1</v>
      </c>
      <c r="I36" s="24"/>
      <c r="J36" s="25" t="str">
        <f t="shared" si="2"/>
        <v/>
      </c>
    </row>
    <row r="37" spans="1:10" ht="16.5" customHeight="1" x14ac:dyDescent="0.2">
      <c r="A37" s="26" t="s">
        <v>59</v>
      </c>
      <c r="B37" s="27" t="s">
        <v>34</v>
      </c>
      <c r="C37" s="28" t="s">
        <v>37</v>
      </c>
      <c r="D37" s="29">
        <v>76.819999999999993</v>
      </c>
      <c r="E37" s="30">
        <v>169</v>
      </c>
      <c r="F37" s="31">
        <f t="shared" si="0"/>
        <v>0.49998816568047338</v>
      </c>
      <c r="G37" s="32">
        <f t="shared" si="1"/>
        <v>2.1999479302265037</v>
      </c>
      <c r="H37" s="27">
        <v>1</v>
      </c>
      <c r="I37" s="24"/>
      <c r="J37" s="33" t="str">
        <f t="shared" si="2"/>
        <v/>
      </c>
    </row>
    <row r="38" spans="1:10" ht="16.5" customHeight="1" x14ac:dyDescent="0.2">
      <c r="A38" s="17" t="s">
        <v>60</v>
      </c>
      <c r="B38" s="18" t="s">
        <v>34</v>
      </c>
      <c r="C38" s="19" t="s">
        <v>35</v>
      </c>
      <c r="D38" s="20">
        <v>76.819999999999993</v>
      </c>
      <c r="E38" s="21">
        <v>169</v>
      </c>
      <c r="F38" s="22">
        <f t="shared" si="0"/>
        <v>0.49998816568047338</v>
      </c>
      <c r="G38" s="23">
        <f t="shared" si="1"/>
        <v>2.1999479302265037</v>
      </c>
      <c r="H38" s="18">
        <v>1</v>
      </c>
      <c r="I38" s="24"/>
      <c r="J38" s="25" t="str">
        <f t="shared" si="2"/>
        <v/>
      </c>
    </row>
    <row r="39" spans="1:10" ht="16.5" customHeight="1" x14ac:dyDescent="0.2">
      <c r="A39" s="26" t="s">
        <v>61</v>
      </c>
      <c r="B39" s="27" t="s">
        <v>34</v>
      </c>
      <c r="C39" s="28" t="s">
        <v>39</v>
      </c>
      <c r="D39" s="29">
        <v>158.63999999999999</v>
      </c>
      <c r="E39" s="30">
        <v>349</v>
      </c>
      <c r="F39" s="31">
        <f t="shared" si="0"/>
        <v>0.49998853868194842</v>
      </c>
      <c r="G39" s="32">
        <f t="shared" si="1"/>
        <v>2.1999495713565307</v>
      </c>
      <c r="H39" s="27">
        <v>1</v>
      </c>
      <c r="I39" s="24"/>
      <c r="J39" s="33" t="str">
        <f t="shared" si="2"/>
        <v/>
      </c>
    </row>
    <row r="40" spans="1:10" ht="16.5" customHeight="1" x14ac:dyDescent="0.2">
      <c r="A40" s="17" t="s">
        <v>62</v>
      </c>
      <c r="B40" s="18" t="s">
        <v>34</v>
      </c>
      <c r="C40" s="19" t="s">
        <v>39</v>
      </c>
      <c r="D40" s="20">
        <v>58.64</v>
      </c>
      <c r="E40" s="21">
        <v>129</v>
      </c>
      <c r="F40" s="22">
        <f t="shared" si="0"/>
        <v>0.49996899224806196</v>
      </c>
      <c r="G40" s="23">
        <f t="shared" si="1"/>
        <v>2.1998635743519781</v>
      </c>
      <c r="H40" s="18">
        <v>1</v>
      </c>
      <c r="I40" s="24"/>
      <c r="J40" s="25" t="str">
        <f t="shared" si="2"/>
        <v/>
      </c>
    </row>
    <row r="41" spans="1:10" ht="16.5" customHeight="1" x14ac:dyDescent="0.2">
      <c r="A41" s="26" t="s">
        <v>63</v>
      </c>
      <c r="B41" s="27" t="s">
        <v>34</v>
      </c>
      <c r="C41" s="28" t="s">
        <v>39</v>
      </c>
      <c r="D41" s="29">
        <v>26.82</v>
      </c>
      <c r="E41" s="30">
        <v>59</v>
      </c>
      <c r="F41" s="31">
        <f t="shared" si="0"/>
        <v>0.49996610169491523</v>
      </c>
      <c r="G41" s="32">
        <f t="shared" si="1"/>
        <v>2.1998508575689781</v>
      </c>
      <c r="H41" s="27">
        <v>1</v>
      </c>
      <c r="I41" s="24"/>
      <c r="J41" s="33" t="str">
        <f t="shared" si="2"/>
        <v/>
      </c>
    </row>
    <row r="42" spans="1:10" ht="16.5" customHeight="1" x14ac:dyDescent="0.2">
      <c r="A42" s="17" t="s">
        <v>64</v>
      </c>
      <c r="B42" s="18" t="s">
        <v>34</v>
      </c>
      <c r="C42" s="19" t="s">
        <v>50</v>
      </c>
      <c r="D42" s="20">
        <v>26.82</v>
      </c>
      <c r="E42" s="21">
        <v>59</v>
      </c>
      <c r="F42" s="22">
        <f t="shared" si="0"/>
        <v>0.49996610169491523</v>
      </c>
      <c r="G42" s="23">
        <f t="shared" si="1"/>
        <v>2.1998508575689781</v>
      </c>
      <c r="H42" s="18">
        <v>1</v>
      </c>
      <c r="I42" s="24"/>
      <c r="J42" s="25" t="str">
        <f t="shared" si="2"/>
        <v/>
      </c>
    </row>
    <row r="43" spans="1:10" ht="16.5" customHeight="1" x14ac:dyDescent="0.2">
      <c r="A43" s="26" t="s">
        <v>65</v>
      </c>
      <c r="B43" s="27" t="s">
        <v>34</v>
      </c>
      <c r="C43" s="28" t="s">
        <v>39</v>
      </c>
      <c r="D43" s="29">
        <v>40.450000000000003</v>
      </c>
      <c r="E43" s="30">
        <v>89</v>
      </c>
      <c r="F43" s="31">
        <f t="shared" si="0"/>
        <v>0.50005617977528083</v>
      </c>
      <c r="G43" s="32">
        <f t="shared" si="1"/>
        <v>2.2002472187886277</v>
      </c>
      <c r="H43" s="27">
        <v>1</v>
      </c>
      <c r="I43" s="24"/>
      <c r="J43" s="33" t="str">
        <f t="shared" si="2"/>
        <v/>
      </c>
    </row>
    <row r="44" spans="1:10" ht="16.5" customHeight="1" x14ac:dyDescent="0.2">
      <c r="A44" s="17" t="s">
        <v>66</v>
      </c>
      <c r="B44" s="18" t="s">
        <v>34</v>
      </c>
      <c r="C44" s="19" t="s">
        <v>50</v>
      </c>
      <c r="D44" s="20">
        <v>40.450000000000003</v>
      </c>
      <c r="E44" s="21">
        <v>89</v>
      </c>
      <c r="F44" s="22">
        <f t="shared" si="0"/>
        <v>0.50005617977528083</v>
      </c>
      <c r="G44" s="23">
        <f t="shared" si="1"/>
        <v>2.2002472187886277</v>
      </c>
      <c r="H44" s="18">
        <v>1</v>
      </c>
      <c r="I44" s="24"/>
      <c r="J44" s="25" t="str">
        <f t="shared" si="2"/>
        <v/>
      </c>
    </row>
    <row r="45" spans="1:10" ht="16.5" customHeight="1" x14ac:dyDescent="0.2">
      <c r="A45" s="26" t="s">
        <v>67</v>
      </c>
      <c r="B45" s="27" t="s">
        <v>34</v>
      </c>
      <c r="C45" s="28" t="s">
        <v>39</v>
      </c>
      <c r="D45" s="29">
        <v>9.07</v>
      </c>
      <c r="E45" s="30">
        <v>19.95</v>
      </c>
      <c r="F45" s="31">
        <f t="shared" si="0"/>
        <v>0.49989974937343346</v>
      </c>
      <c r="G45" s="32">
        <f t="shared" si="1"/>
        <v>2.1995589856670339</v>
      </c>
      <c r="H45" s="27">
        <v>1</v>
      </c>
      <c r="I45" s="24"/>
      <c r="J45" s="33" t="str">
        <f t="shared" si="2"/>
        <v/>
      </c>
    </row>
    <row r="46" spans="1:10" ht="19.5" customHeight="1" x14ac:dyDescent="0.2">
      <c r="A46" s="39" t="s">
        <v>68</v>
      </c>
      <c r="B46" s="39"/>
      <c r="C46" s="39"/>
      <c r="D46" s="39"/>
      <c r="E46" s="39"/>
      <c r="F46" s="39"/>
      <c r="G46" s="39"/>
      <c r="H46" s="39"/>
      <c r="I46" s="34">
        <f>SUM(I18:I45)</f>
        <v>0</v>
      </c>
      <c r="J46" s="35">
        <f>SUM(J18:J45)</f>
        <v>0</v>
      </c>
    </row>
    <row r="48" spans="1:10" ht="24" customHeight="1" x14ac:dyDescent="0.2">
      <c r="A48" s="38" t="s">
        <v>82</v>
      </c>
      <c r="B48" s="38"/>
      <c r="C48" s="38"/>
      <c r="D48" s="38"/>
      <c r="E48" s="38"/>
      <c r="F48" s="38"/>
      <c r="G48" s="38"/>
      <c r="H48" s="38"/>
      <c r="I48" s="38"/>
      <c r="J48" s="38"/>
    </row>
    <row r="49" spans="1:10" ht="27.75" customHeight="1" x14ac:dyDescent="0.2">
      <c r="A49" s="16" t="s">
        <v>23</v>
      </c>
      <c r="B49" s="16" t="s">
        <v>24</v>
      </c>
      <c r="C49" s="16" t="s">
        <v>25</v>
      </c>
      <c r="D49" s="16" t="s">
        <v>26</v>
      </c>
      <c r="E49" s="16" t="s">
        <v>27</v>
      </c>
      <c r="F49" s="16" t="s">
        <v>28</v>
      </c>
      <c r="G49" s="16" t="s">
        <v>29</v>
      </c>
      <c r="H49" s="16" t="s">
        <v>30</v>
      </c>
      <c r="I49" s="16" t="s">
        <v>31</v>
      </c>
      <c r="J49" s="16" t="s">
        <v>32</v>
      </c>
    </row>
    <row r="50" spans="1:10" ht="16.5" customHeight="1" x14ac:dyDescent="0.2">
      <c r="A50" s="17" t="s">
        <v>69</v>
      </c>
      <c r="B50" s="18" t="s">
        <v>34</v>
      </c>
      <c r="C50" s="19" t="s">
        <v>70</v>
      </c>
      <c r="D50" s="20">
        <v>81.36</v>
      </c>
      <c r="E50" s="21">
        <v>179</v>
      </c>
      <c r="F50" s="22">
        <f t="shared" ref="F50:F55" si="3">IFERROR((E50/1.1-D50)/(E50/1.1),"")</f>
        <v>0.50002234636871501</v>
      </c>
      <c r="G50" s="23">
        <f t="shared" ref="G50:G55" si="4">IFERROR(E50/D50,"")</f>
        <v>2.2000983284169124</v>
      </c>
      <c r="H50" s="18">
        <v>2</v>
      </c>
      <c r="I50" s="24"/>
      <c r="J50" s="25" t="str">
        <f t="shared" ref="J50:J55" si="5">IF(N(I50)=0,"",I50*D50)</f>
        <v/>
      </c>
    </row>
    <row r="51" spans="1:10" ht="16.5" customHeight="1" x14ac:dyDescent="0.2">
      <c r="A51" s="26" t="s">
        <v>71</v>
      </c>
      <c r="B51" s="27" t="s">
        <v>34</v>
      </c>
      <c r="C51" s="28" t="s">
        <v>72</v>
      </c>
      <c r="D51" s="29">
        <v>81.36</v>
      </c>
      <c r="E51" s="30">
        <v>179</v>
      </c>
      <c r="F51" s="31">
        <f t="shared" si="3"/>
        <v>0.50002234636871501</v>
      </c>
      <c r="G51" s="32">
        <f t="shared" si="4"/>
        <v>2.2000983284169124</v>
      </c>
      <c r="H51" s="27">
        <v>2</v>
      </c>
      <c r="I51" s="24"/>
      <c r="J51" s="33" t="str">
        <f t="shared" si="5"/>
        <v/>
      </c>
    </row>
    <row r="52" spans="1:10" ht="16.5" customHeight="1" x14ac:dyDescent="0.2">
      <c r="A52" s="17" t="s">
        <v>73</v>
      </c>
      <c r="B52" s="18" t="s">
        <v>34</v>
      </c>
      <c r="C52" s="19" t="s">
        <v>44</v>
      </c>
      <c r="D52" s="20">
        <v>81.36</v>
      </c>
      <c r="E52" s="21">
        <v>179</v>
      </c>
      <c r="F52" s="22">
        <f t="shared" si="3"/>
        <v>0.50002234636871501</v>
      </c>
      <c r="G52" s="23">
        <f t="shared" si="4"/>
        <v>2.2000983284169124</v>
      </c>
      <c r="H52" s="18">
        <v>2</v>
      </c>
      <c r="I52" s="24"/>
      <c r="J52" s="25" t="str">
        <f t="shared" si="5"/>
        <v/>
      </c>
    </row>
    <row r="53" spans="1:10" ht="16.5" customHeight="1" x14ac:dyDescent="0.2">
      <c r="A53" s="26" t="s">
        <v>74</v>
      </c>
      <c r="B53" s="27" t="s">
        <v>34</v>
      </c>
      <c r="C53" s="28" t="s">
        <v>75</v>
      </c>
      <c r="D53" s="29">
        <v>81.36</v>
      </c>
      <c r="E53" s="30">
        <v>179</v>
      </c>
      <c r="F53" s="31">
        <f t="shared" si="3"/>
        <v>0.50002234636871501</v>
      </c>
      <c r="G53" s="32">
        <f t="shared" si="4"/>
        <v>2.2000983284169124</v>
      </c>
      <c r="H53" s="27">
        <v>2</v>
      </c>
      <c r="I53" s="24"/>
      <c r="J53" s="33" t="str">
        <f t="shared" si="5"/>
        <v/>
      </c>
    </row>
    <row r="54" spans="1:10" ht="16.5" customHeight="1" x14ac:dyDescent="0.2">
      <c r="A54" s="17" t="s">
        <v>76</v>
      </c>
      <c r="B54" s="18" t="s">
        <v>34</v>
      </c>
      <c r="C54" s="19" t="s">
        <v>77</v>
      </c>
      <c r="D54" s="20">
        <v>81.36</v>
      </c>
      <c r="E54" s="21">
        <v>179</v>
      </c>
      <c r="F54" s="22">
        <f t="shared" si="3"/>
        <v>0.50002234636871501</v>
      </c>
      <c r="G54" s="23">
        <f t="shared" si="4"/>
        <v>2.2000983284169124</v>
      </c>
      <c r="H54" s="18">
        <v>2</v>
      </c>
      <c r="I54" s="24"/>
      <c r="J54" s="25" t="str">
        <f t="shared" si="5"/>
        <v/>
      </c>
    </row>
    <row r="55" spans="1:10" ht="16.5" customHeight="1" x14ac:dyDescent="0.2">
      <c r="A55" s="26" t="s">
        <v>78</v>
      </c>
      <c r="B55" s="27" t="s">
        <v>34</v>
      </c>
      <c r="C55" s="28" t="s">
        <v>39</v>
      </c>
      <c r="D55" s="29">
        <v>81.36</v>
      </c>
      <c r="E55" s="30">
        <v>179</v>
      </c>
      <c r="F55" s="31">
        <f t="shared" si="3"/>
        <v>0.50002234636871501</v>
      </c>
      <c r="G55" s="32">
        <f t="shared" si="4"/>
        <v>2.2000983284169124</v>
      </c>
      <c r="H55" s="27">
        <v>2</v>
      </c>
      <c r="I55" s="24"/>
      <c r="J55" s="33" t="str">
        <f t="shared" si="5"/>
        <v/>
      </c>
    </row>
    <row r="56" spans="1:10" ht="19.5" customHeight="1" x14ac:dyDescent="0.2">
      <c r="A56" s="39" t="s">
        <v>79</v>
      </c>
      <c r="B56" s="39"/>
      <c r="C56" s="39"/>
      <c r="D56" s="39"/>
      <c r="E56" s="39"/>
      <c r="F56" s="39"/>
      <c r="G56" s="39"/>
      <c r="H56" s="39"/>
      <c r="I56" s="34">
        <f>SUM(I50:I55)</f>
        <v>0</v>
      </c>
      <c r="J56" s="35">
        <f>SUM(J50:J55)</f>
        <v>0</v>
      </c>
    </row>
    <row r="57" spans="1:10" ht="24" customHeight="1" x14ac:dyDescent="0.2">
      <c r="A57" s="40" t="s">
        <v>80</v>
      </c>
      <c r="B57" s="40"/>
      <c r="C57" s="40"/>
      <c r="D57" s="40"/>
      <c r="E57" s="40"/>
      <c r="F57" s="40"/>
      <c r="G57" s="40"/>
      <c r="H57" s="40"/>
      <c r="I57" s="36">
        <f>I46+I56</f>
        <v>0</v>
      </c>
      <c r="J57" s="37">
        <f>J46+J56</f>
        <v>0</v>
      </c>
    </row>
    <row r="59" spans="1:10" ht="27.75" customHeight="1" x14ac:dyDescent="0.2">
      <c r="A59" s="41" t="s">
        <v>81</v>
      </c>
      <c r="B59" s="41"/>
      <c r="C59" s="41"/>
      <c r="D59" s="41"/>
      <c r="E59" s="41"/>
      <c r="F59" s="41"/>
      <c r="G59" s="41"/>
      <c r="H59" s="41"/>
      <c r="I59" s="41"/>
      <c r="J59" s="41"/>
    </row>
  </sheetData>
  <mergeCells count="35">
    <mergeCell ref="A46:H46"/>
    <mergeCell ref="A48:J48"/>
    <mergeCell ref="A56:H56"/>
    <mergeCell ref="A57:H57"/>
    <mergeCell ref="A59:J59"/>
    <mergeCell ref="B12:D12"/>
    <mergeCell ref="F12:H12"/>
    <mergeCell ref="I12:J12"/>
    <mergeCell ref="B13:D13"/>
    <mergeCell ref="A16:J16"/>
    <mergeCell ref="B10:D10"/>
    <mergeCell ref="F10:H10"/>
    <mergeCell ref="I10:J10"/>
    <mergeCell ref="B11:D11"/>
    <mergeCell ref="F11:H11"/>
    <mergeCell ref="I11:J11"/>
    <mergeCell ref="B8:D8"/>
    <mergeCell ref="F8:H8"/>
    <mergeCell ref="I8:J8"/>
    <mergeCell ref="B9:D9"/>
    <mergeCell ref="F9:H9"/>
    <mergeCell ref="I9:J9"/>
    <mergeCell ref="B6:D6"/>
    <mergeCell ref="F6:H6"/>
    <mergeCell ref="I6:J6"/>
    <mergeCell ref="B7:D7"/>
    <mergeCell ref="F7:H7"/>
    <mergeCell ref="I7:J7"/>
    <mergeCell ref="A1:J1"/>
    <mergeCell ref="A2:J2"/>
    <mergeCell ref="A4:D4"/>
    <mergeCell ref="F4:J4"/>
    <mergeCell ref="B5:D5"/>
    <mergeCell ref="F5:H5"/>
    <mergeCell ref="I5:J5"/>
  </mergeCells>
  <conditionalFormatting sqref="I18:I45">
    <cfRule type="expression" dxfId="1" priority="2">
      <formula>AND(I18&gt;0,I18&lt;H18)</formula>
    </cfRule>
  </conditionalFormatting>
  <conditionalFormatting sqref="I50:I55">
    <cfRule type="expression" dxfId="0" priority="3">
      <formula>AND(I50&gt;0,I50&lt;H50)</formula>
    </cfRule>
  </conditionalFormatting>
  <dataValidations count="1">
    <dataValidation type="whole" operator="greaterThanOrEqual" allowBlank="1" showInputMessage="1" showErrorMessage="1" errorTitle="Invalid quantity" error="Enter whole units (0 or more)." promptTitle="Order Qty" prompt="Enter units. Minimum order qty applies (see MOQ column)." sqref="I18:I45 I50:I55" xr:uid="{00000000-0002-0000-0000-000000000000}">
      <formula1>0</formula1>
      <formula2>0</formula2>
    </dataValidation>
  </dataValidations>
  <pageMargins left="0.3" right="0.3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</vt:lpstr>
      <vt:lpstr>'Order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Flash</cp:lastModifiedBy>
  <cp:revision>0</cp:revision>
  <dcterms:created xsi:type="dcterms:W3CDTF">2026-06-18T09:42:21Z</dcterms:created>
  <dcterms:modified xsi:type="dcterms:W3CDTF">2026-06-18T09:50:04Z</dcterms:modified>
  <dc:language>en-US</dc:language>
</cp:coreProperties>
</file>