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01-Root\03-Learning\03-Career\Blog\Posts\Frameworks &amp; Tools\New\"/>
    </mc:Choice>
  </mc:AlternateContent>
  <xr:revisionPtr revIDLastSave="0" documentId="13_ncr:1_{A7DC819E-D7DA-4D69-98EF-259B22DB1AAE}" xr6:coauthVersionLast="47" xr6:coauthVersionMax="47" xr10:uidLastSave="{00000000-0000-0000-0000-000000000000}"/>
  <bookViews>
    <workbookView xWindow="-110" yWindow="-110" windowWidth="19420" windowHeight="11500" tabRatio="500" xr2:uid="{00000000-000D-0000-FFFF-FFFF00000000}"/>
  </bookViews>
  <sheets>
    <sheet name="Instructions" sheetId="1" r:id="rId1"/>
    <sheet name="Fit Finder" sheetId="2" r:id="rId2"/>
    <sheet name="Approach Guide" sheetId="3" r:id="rId3"/>
    <sheet name="Approach Profiles" sheetId="4" r:id="rId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41" i="2" l="1"/>
  <c r="G41" i="2"/>
  <c r="F41" i="2"/>
  <c r="F32" i="2" s="1"/>
  <c r="E41" i="2"/>
  <c r="E32" i="2" s="1"/>
  <c r="D41" i="2"/>
  <c r="C41" i="2"/>
  <c r="B41" i="2"/>
  <c r="B32" i="2" s="1"/>
  <c r="B23" i="2" s="1"/>
  <c r="H23" i="2" s="1"/>
  <c r="H40" i="2"/>
  <c r="H31" i="2" s="1"/>
  <c r="G40" i="2"/>
  <c r="F40" i="2"/>
  <c r="E40" i="2"/>
  <c r="E31" i="2" s="1"/>
  <c r="D40" i="2"/>
  <c r="D22" i="2" s="1"/>
  <c r="C40" i="2"/>
  <c r="B40" i="2"/>
  <c r="H39" i="2"/>
  <c r="H30" i="2" s="1"/>
  <c r="G39" i="2"/>
  <c r="G30" i="2" s="1"/>
  <c r="F39" i="2"/>
  <c r="E39" i="2"/>
  <c r="D39" i="2"/>
  <c r="D30" i="2" s="1"/>
  <c r="C39" i="2"/>
  <c r="C30" i="2" s="1"/>
  <c r="B39" i="2"/>
  <c r="H38" i="2"/>
  <c r="G38" i="2"/>
  <c r="G29" i="2" s="1"/>
  <c r="F38" i="2"/>
  <c r="F29" i="2" s="1"/>
  <c r="E38" i="2"/>
  <c r="D38" i="2"/>
  <c r="C38" i="2"/>
  <c r="C29" i="2" s="1"/>
  <c r="B38" i="2"/>
  <c r="D20" i="2" s="1"/>
  <c r="H37" i="2"/>
  <c r="G37" i="2"/>
  <c r="F37" i="2"/>
  <c r="F28" i="2" s="1"/>
  <c r="E37" i="2"/>
  <c r="E28" i="2" s="1"/>
  <c r="D37" i="2"/>
  <c r="C37" i="2"/>
  <c r="B37" i="2"/>
  <c r="B28" i="2" s="1"/>
  <c r="H36" i="2"/>
  <c r="H27" i="2" s="1"/>
  <c r="G36" i="2"/>
  <c r="F36" i="2"/>
  <c r="E36" i="2"/>
  <c r="E27" i="2" s="1"/>
  <c r="D36" i="2"/>
  <c r="D27" i="2" s="1"/>
  <c r="B18" i="2" s="1"/>
  <c r="H18" i="2" s="1"/>
  <c r="C36" i="2"/>
  <c r="B36" i="2"/>
  <c r="H32" i="2"/>
  <c r="G32" i="2"/>
  <c r="D32" i="2"/>
  <c r="C32" i="2"/>
  <c r="G31" i="2"/>
  <c r="F31" i="2"/>
  <c r="C31" i="2"/>
  <c r="B31" i="2"/>
  <c r="F30" i="2"/>
  <c r="E30" i="2"/>
  <c r="B30" i="2"/>
  <c r="H29" i="2"/>
  <c r="E29" i="2"/>
  <c r="D29" i="2"/>
  <c r="H28" i="2"/>
  <c r="G28" i="2"/>
  <c r="D28" i="2"/>
  <c r="C28" i="2"/>
  <c r="G27" i="2"/>
  <c r="F27" i="2"/>
  <c r="C27" i="2"/>
  <c r="B27" i="2"/>
  <c r="B21" i="2" l="1"/>
  <c r="H21" i="2" s="1"/>
  <c r="B19" i="2"/>
  <c r="H19" i="2" s="1"/>
  <c r="C19" i="2" s="1"/>
  <c r="D19" i="2"/>
  <c r="D21" i="2"/>
  <c r="D23" i="2"/>
  <c r="B29" i="2"/>
  <c r="B20" i="2" s="1"/>
  <c r="H20" i="2" s="1"/>
  <c r="C20" i="2" s="1"/>
  <c r="D31" i="2"/>
  <c r="B22" i="2" s="1"/>
  <c r="H22" i="2" s="1"/>
  <c r="D18" i="2"/>
  <c r="C21" i="2" l="1"/>
  <c r="C18" i="2"/>
  <c r="C22" i="2"/>
  <c r="C23" i="2"/>
  <c r="B4" i="2" l="1"/>
  <c r="B3" i="2"/>
</calcChain>
</file>

<file path=xl/sharedStrings.xml><?xml version="1.0" encoding="utf-8"?>
<sst xmlns="http://schemas.openxmlformats.org/spreadsheetml/2006/main" count="201" uniqueCount="150">
  <si>
    <t>Build Tool Selection Framework</t>
  </si>
  <si>
    <t>Six ways to build software with AI, from connecting existing apps to a full engineering team. Compare them on the trade-offs that matter, then score your own situation to find the best-fit approach.</t>
  </si>
  <si>
    <t>When this fits</t>
  </si>
  <si>
    <t>Anyone who has decided to build rather than buy, and now needs to choose how. Use the Build vs Buy framework first if that decision is still open.</t>
  </si>
  <si>
    <t>Non-technical founders and domain experts weighing an AI app builder against agentic coding, now that both put real software within reach.</t>
  </si>
  <si>
    <t>Teams that built a first version quickly and are asking whether they have outgrown the tool they built it in.</t>
  </si>
  <si>
    <t>When it doesn't fit</t>
  </si>
  <si>
    <t>Choosing between specific products within one approach. The framework tells you the approach; compare the tools in it separately, since this market changes month to month.</t>
  </si>
  <si>
    <t>Pure data or analytics work such as dashboards and reporting. Those have their own tool categories.</t>
  </si>
  <si>
    <t>How to use this</t>
  </si>
  <si>
    <t>1. Read the 'Approach Guide' tab for what each of the six approaches is, example tools, and its trade-offs.</t>
  </si>
  <si>
    <t>2. On the 'Fit Finder' tab, answer the seven questions from 1 to 5, using the descriptions of what 1 and 5 mean. The answers filled in are a worked example. Overwrite them with your own.</t>
  </si>
  <si>
    <t>3. Set a weight from 1 to 5 for how much each question matters to this project.</t>
  </si>
  <si>
    <t>4. The Fit Finder then ranks the six approaches, names the best fit and runner-up, and shows the biggest mismatch for each approach. The biggest mismatch is usually what you would have to live with if you chose it.</t>
  </si>
  <si>
    <t>5. The ratings behind each approach are on the 'Approach Profiles' tab. Adjust them if your experience of a category differs.</t>
  </si>
  <si>
    <t>Colour legend</t>
  </si>
  <si>
    <t>Yellow fill = fill this in with your own data</t>
  </si>
  <si>
    <t>Blue text = an input value</t>
  </si>
  <si>
    <t>Black text = a formula, do not overwrite</t>
  </si>
  <si>
    <t>How the fit is calculated</t>
  </si>
  <si>
    <t>Each approach has a rating from 1 to 5 on the same seven factors. For the first four (customisation, speed, ownership, scale), an approach loses points when it offers less than you need. For the last three (skill, budget, maintenance), it loses points when it demands more than you have. Offering more than you need is not penalised.</t>
  </si>
  <si>
    <t>Each point of shortfall costs 1.5 of a possible 4 points on that factor, so a gap of three or more scores zero. The penalty is an input cell on the Fit Finder tab if you want a gentler or harsher reading.</t>
  </si>
  <si>
    <t>The approach ratings are practitioner judgement, not measured benchmarks. Treat the result as a structured starting point for the decision, not the decision itself.</t>
  </si>
  <si>
    <t>The worked example reflects the rebuild described in 'Claude Code: The Strategic Case for Building with AI': an AI Solution Advisor first built quickly on an AI app builder, then rebuilt with agentic coding once owning every layer mattered.</t>
  </si>
  <si>
    <t>Fit Finder</t>
  </si>
  <si>
    <t>Best-fit approach</t>
  </si>
  <si>
    <t>Runner-up</t>
  </si>
  <si>
    <t>Penalty per point of shortfall</t>
  </si>
  <si>
    <t>Factor</t>
  </si>
  <si>
    <t>Question</t>
  </si>
  <si>
    <t>1 means</t>
  </si>
  <si>
    <t>5 means</t>
  </si>
  <si>
    <t>Your answer (1-5)</t>
  </si>
  <si>
    <t>Weight (1-5)</t>
  </si>
  <si>
    <t>Customisation</t>
  </si>
  <si>
    <t>How bespoke is what you need?</t>
  </si>
  <si>
    <t>Standard workflows between apps you already use</t>
  </si>
  <si>
    <t>Fully custom logic, data model and interface</t>
  </si>
  <si>
    <t>Speed</t>
  </si>
  <si>
    <t>How soon do you need a first working version?</t>
  </si>
  <si>
    <t>Months is fine</t>
  </si>
  <si>
    <t>Within days</t>
  </si>
  <si>
    <t>Ownership</t>
  </si>
  <si>
    <t>How important is owning the code, data and hosting?</t>
  </si>
  <si>
    <t>Not important</t>
  </si>
  <si>
    <t>Must own it and be able to move it</t>
  </si>
  <si>
    <t>Scale</t>
  </si>
  <si>
    <t>How large and critical will it become?</t>
  </si>
  <si>
    <t>Internal tool with a few users</t>
  </si>
  <si>
    <t>Customer-facing, high volume</t>
  </si>
  <si>
    <t>Skill</t>
  </si>
  <si>
    <t>What technical skill do you have available?</t>
  </si>
  <si>
    <t>None</t>
  </si>
  <si>
    <t>An engineering team</t>
  </si>
  <si>
    <t>Budget</t>
  </si>
  <si>
    <t>What budget do you have to build and run it?</t>
  </si>
  <si>
    <t>Minimal</t>
  </si>
  <si>
    <t>Significant</t>
  </si>
  <si>
    <t>Maintenance</t>
  </si>
  <si>
    <t>How much capacity do you have to maintain it?</t>
  </si>
  <si>
    <t>Dedicated people</t>
  </si>
  <si>
    <t>Customisation, Speed, Ownership and Scale are what you need. Skill, Budget and Maintenance are what you have.</t>
  </si>
  <si>
    <t>Results</t>
  </si>
  <si>
    <t>Approach</t>
  </si>
  <si>
    <t>Fit</t>
  </si>
  <si>
    <t>Rank</t>
  </si>
  <si>
    <t>Biggest mismatch</t>
  </si>
  <si>
    <t>No-code automation</t>
  </si>
  <si>
    <t>AI app builders</t>
  </si>
  <si>
    <t>Low-code platforms</t>
  </si>
  <si>
    <t>AI-assisted coding</t>
  </si>
  <si>
    <t>Agentic coding</t>
  </si>
  <si>
    <t>Custom engineering</t>
  </si>
  <si>
    <t>How each approach scores on each factor (0 to 4)</t>
  </si>
  <si>
    <t>Points of shortfall on each factor</t>
  </si>
  <si>
    <t>What it is</t>
  </si>
  <si>
    <t>Example tools</t>
  </si>
  <si>
    <t>Speed to first version</t>
  </si>
  <si>
    <t>Skill needed</t>
  </si>
  <si>
    <t>Flexibility</t>
  </si>
  <si>
    <t>Ownership and lock-in</t>
  </si>
  <si>
    <t>Cost pattern</t>
  </si>
  <si>
    <t>Best for</t>
  </si>
  <si>
    <t>Watch out for</t>
  </si>
  <si>
    <t>1. No-code automation</t>
  </si>
  <si>
    <t>Connects apps you already use with triggers and actions. Builds workflows, not applications.</t>
  </si>
  <si>
    <t>Zapier, Make, n8n</t>
  </si>
  <si>
    <t>Hours to days</t>
  </si>
  <si>
    <t>None; clear process thinking helps</t>
  </si>
  <si>
    <t>Limited to what each app's connectors expose</t>
  </si>
  <si>
    <t>Workflows live on the platform. n8n can be self-hosted.</t>
  </si>
  <si>
    <t>Subscription, usually priced by tasks or runs</t>
  </si>
  <si>
    <t>Low, until workflows multiply</t>
  </si>
  <si>
    <t>Moving data between tools, notifications, simple automations</t>
  </si>
  <si>
    <t>Undocumented, fragile workflows nobody owns; per-task pricing at volume</t>
  </si>
  <si>
    <t>2. AI app builders</t>
  </si>
  <si>
    <t>Describe an app in plain language and the platform generates the interface, backend and database, then hosts it.</t>
  </si>
  <si>
    <t>Lovable, Bolt.new, Base44, v0, Replit</t>
  </si>
  <si>
    <t>Little or none</t>
  </si>
  <si>
    <t>Good for standard app patterns; harder for unusual logic</t>
  </si>
  <si>
    <t>Varies: some sync your code to GitHub (Lovable), others keep the app and backend on the platform (Base44)</t>
  </si>
  <si>
    <t>Subscription plus usage credits</t>
  </si>
  <si>
    <t>Low at first; rises as features pile up and changes start breaking earlier work</t>
  </si>
  <si>
    <t>Prototypes, MVPs, internal tools, validating an idea quickly</t>
  </si>
  <si>
    <t>Lock-in where code cannot be exported; regressions as the app grows</t>
  </si>
  <si>
    <t>3. Low-code platforms</t>
  </si>
  <si>
    <t>Visual builders for apps and internal tools, with more control over data and logic than AI app builders.</t>
  </si>
  <si>
    <t>Bubble, Retool, FlutterFlow</t>
  </si>
  <si>
    <t>Days to weeks</t>
  </si>
  <si>
    <t>Some technical comfort</t>
  </si>
  <si>
    <t>Good within the platform's model</t>
  </si>
  <si>
    <t>Mostly platform-bound; some export code (FlutterFlow)</t>
  </si>
  <si>
    <t>Subscription, often per user or per app</t>
  </si>
  <si>
    <t>Moderate</t>
  </si>
  <si>
    <t>Internal dashboards and business apps with a clear data model</t>
  </si>
  <si>
    <t>Platform ceilings on complex logic; per-seat pricing as teams grow</t>
  </si>
  <si>
    <t>4. AI-assisted coding</t>
  </si>
  <si>
    <t>You write the code in an editor while AI suggests, completes and edits it.</t>
  </si>
  <si>
    <t>Cursor, GitHub Copilot, Windsurf</t>
  </si>
  <si>
    <t>Weeks</t>
  </si>
  <si>
    <t>Programming skill</t>
  </si>
  <si>
    <t>Full</t>
  </si>
  <si>
    <t>You own the code and choose where it runs</t>
  </si>
  <si>
    <t>Low tool cost; developer time is the main cost</t>
  </si>
  <si>
    <t>You own every layer</t>
  </si>
  <si>
    <t>Developers who want speed without giving up control</t>
  </si>
  <si>
    <t>Still needs developer time; AI suggestions need review</t>
  </si>
  <si>
    <t>5. Agentic coding</t>
  </si>
  <si>
    <t>An agent plans, writes, runs and fixes code across a codebase you own, working from your instructions.</t>
  </si>
  <si>
    <t>Claude Code, OpenAI Codex</t>
  </si>
  <si>
    <t>Technical literacy and the discipline to verify; less coding than you might expect</t>
  </si>
  <si>
    <t>You own the code, database and hosting, and can move them</t>
  </si>
  <si>
    <t>Subscription or API usage, plus hosting</t>
  </si>
  <si>
    <t>You own it, including infrastructure, where failures can be silent</t>
  </si>
  <si>
    <t>Domain experts building bespoke tools; rebuilding a prototype you have outgrown</t>
  </si>
  <si>
    <t>What looks finished can still be broken; checking the real result is on you</t>
  </si>
  <si>
    <t>6. Custom engineering</t>
  </si>
  <si>
    <t>An in-house team or agency designs and builds it.</t>
  </si>
  <si>
    <t>Your own team or an agency</t>
  </si>
  <si>
    <t>Months</t>
  </si>
  <si>
    <t>Salaries or agency fees; the highest</t>
  </si>
  <si>
    <t>An ongoing team</t>
  </si>
  <si>
    <t>Core products, regulated or high-scale systems</t>
  </si>
  <si>
    <t>Cost and time; overkill for validating an idea</t>
  </si>
  <si>
    <t>Example tools are illustrative and current as of September 2026. This market changes quickly, so check current options within an approach before choosing one.</t>
  </si>
  <si>
    <t>Ratings from 1 to 5. For Customisation, Speed, Ownership and Scale, 5 means the approach offers the most. For Skill, Budget and Maintenance, 5 means it demands the most.</t>
  </si>
  <si>
    <t>These are practitioner judgements. Adjust them if your experience of a category differs; the Fit Finder recalculates.</t>
  </si>
  <si>
    <t>Referred Post</t>
  </si>
  <si>
    <t>Claude Code: The Strategic Case for Building with AI</t>
  </si>
  <si>
    <t>No-Code and Low-Code AI: What Your Team Can Actually Build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</si>
</sst>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1"/>
    </font>
    <font>
      <u/>
      <sz val="11"/>
      <color theme="10"/>
      <name val="Calibri"/>
      <family val="2"/>
      <charset val="1"/>
    </font>
    <font>
      <i/>
      <sz val="11"/>
      <color rgb="FF595959"/>
      <name val="Calibri"/>
    </font>
    <font>
      <sz val="11"/>
      <color theme="1"/>
      <name val="Calibri"/>
    </font>
    <font>
      <b/>
      <sz val="11"/>
      <name val="Calibri"/>
    </font>
    <font>
      <sz val="11"/>
      <name val="Calibri"/>
    </font>
    <font>
      <u/>
      <sz val="11"/>
      <color theme="10"/>
      <name val="Calibri"/>
    </font>
    <font>
      <b/>
      <sz val="11"/>
      <color rgb="FF1F3864"/>
      <name val="Calibri"/>
    </font>
    <font>
      <b/>
      <sz val="14"/>
      <color rgb="FF1F3864"/>
      <name val="Calibri"/>
    </font>
    <font>
      <sz val="11"/>
      <color rgb="FF0000FF"/>
      <name val="Calibri"/>
    </font>
    <font>
      <sz val="11"/>
      <color rgb="FF000000"/>
      <name val="Calibri"/>
    </font>
    <font>
      <b/>
      <sz val="11"/>
      <color rgb="FFFFFFFF"/>
      <name val="Calibri"/>
    </font>
    <font>
      <sz val="11"/>
      <color rgb="FFFFFFFF"/>
      <name val="Calibri"/>
    </font>
    <font>
      <b/>
      <sz val="11"/>
      <color rgb="FF595959"/>
      <name val="Calibri"/>
    </font>
    <font>
      <sz val="11"/>
      <color rgb="FF595959"/>
      <name val="Calibri"/>
    </font>
  </fonts>
  <fills count="5">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rgb="FF1F3864"/>
        <bgColor indexed="64"/>
      </patternFill>
    </fill>
  </fills>
  <borders count="14">
    <border>
      <left/>
      <right/>
      <top/>
      <bottom/>
      <diagonal/>
    </border>
    <border>
      <left/>
      <right/>
      <top/>
      <bottom style="thin">
        <color rgb="FF8EA9DB"/>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1F3864"/>
      </bottom>
      <diagonal/>
    </border>
    <border>
      <left style="thin">
        <color rgb="FF1F3864"/>
      </left>
      <right style="thin">
        <color rgb="FFD9D9D9"/>
      </right>
      <top style="thin">
        <color rgb="FFD9D9D9"/>
      </top>
      <bottom style="thin">
        <color rgb="FFD9D9D9"/>
      </bottom>
      <diagonal/>
    </border>
    <border>
      <left style="thin">
        <color rgb="FF1F3864"/>
      </left>
      <right style="thin">
        <color rgb="FFD9D9D9"/>
      </right>
      <top style="thin">
        <color rgb="FFD9D9D9"/>
      </top>
      <bottom style="thin">
        <color rgb="FF1F3864"/>
      </bottom>
      <diagonal/>
    </border>
    <border>
      <left style="thin">
        <color rgb="FFD9D9D9"/>
      </left>
      <right style="thin">
        <color rgb="FF1F3864"/>
      </right>
      <top style="thin">
        <color rgb="FFD9D9D9"/>
      </top>
      <bottom style="thin">
        <color rgb="FFD9D9D9"/>
      </bottom>
      <diagonal/>
    </border>
    <border>
      <left style="thin">
        <color rgb="FFD9D9D9"/>
      </left>
      <right style="thin">
        <color rgb="FF1F3864"/>
      </right>
      <top style="thin">
        <color rgb="FFD9D9D9"/>
      </top>
      <bottom style="thin">
        <color rgb="FF1F3864"/>
      </bottom>
      <diagonal/>
    </border>
    <border>
      <left style="thin">
        <color rgb="FF1F38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1F3864"/>
      </right>
      <top/>
      <bottom style="thin">
        <color rgb="FFD9D9D9"/>
      </bottom>
      <diagonal/>
    </border>
    <border>
      <left style="thin">
        <color rgb="FF1F3864"/>
      </left>
      <right style="thin">
        <color rgb="FFFFFFFF"/>
      </right>
      <top style="thin">
        <color rgb="FF1F3864"/>
      </top>
      <bottom style="medium">
        <color rgb="FF1F3864"/>
      </bottom>
      <diagonal/>
    </border>
    <border>
      <left style="thin">
        <color rgb="FFFFFFFF"/>
      </left>
      <right style="thin">
        <color rgb="FFFFFFFF"/>
      </right>
      <top style="thin">
        <color rgb="FF1F3864"/>
      </top>
      <bottom style="medium">
        <color rgb="FF1F3864"/>
      </bottom>
      <diagonal/>
    </border>
    <border>
      <left style="thin">
        <color rgb="FFFFFFFF"/>
      </left>
      <right style="thin">
        <color rgb="FF1F3864"/>
      </right>
      <top style="thin">
        <color rgb="FF1F3864"/>
      </top>
      <bottom style="medium">
        <color rgb="FF1F3864"/>
      </bottom>
      <diagonal/>
    </border>
  </borders>
  <cellStyleXfs count="2">
    <xf numFmtId="0" fontId="0" fillId="0" borderId="0"/>
    <xf numFmtId="0" fontId="1" fillId="0" borderId="0" applyNumberFormat="0" applyFill="0" applyBorder="0" applyAlignment="0" applyProtection="0"/>
  </cellStyleXfs>
  <cellXfs count="61">
    <xf numFmtId="0" fontId="0" fillId="0" borderId="0" xfId="0"/>
    <xf numFmtId="0" fontId="2" fillId="0" borderId="0" xfId="0" applyFont="1" applyAlignment="1">
      <alignment vertical="top" wrapText="1"/>
    </xf>
    <xf numFmtId="0" fontId="3" fillId="0" borderId="0" xfId="0" applyFont="1"/>
    <xf numFmtId="0" fontId="7" fillId="0" borderId="0" xfId="0" applyFont="1"/>
    <xf numFmtId="0" fontId="8" fillId="0" borderId="0" xfId="0" applyFont="1"/>
    <xf numFmtId="0" fontId="7" fillId="0" borderId="1" xfId="0" applyFont="1" applyBorder="1" applyAlignment="1"/>
    <xf numFmtId="0" fontId="5" fillId="0" borderId="0" xfId="0" applyFont="1" applyAlignment="1">
      <alignment vertical="top" wrapText="1" indent="1"/>
    </xf>
    <xf numFmtId="0" fontId="6" fillId="0" borderId="0" xfId="1" applyFont="1" applyAlignment="1">
      <alignment vertical="top" wrapText="1" indent="1"/>
    </xf>
    <xf numFmtId="0" fontId="5" fillId="3" borderId="0" xfId="0" applyFont="1" applyFill="1" applyAlignment="1">
      <alignment vertical="top" wrapText="1" indent="1"/>
    </xf>
    <xf numFmtId="0" fontId="9" fillId="0" borderId="0" xfId="0" applyFont="1" applyAlignment="1">
      <alignment vertical="top" wrapText="1" indent="1"/>
    </xf>
    <xf numFmtId="0" fontId="10" fillId="0" borderId="0" xfId="0" applyFont="1" applyAlignment="1">
      <alignment vertical="top" wrapText="1" indent="1"/>
    </xf>
    <xf numFmtId="0" fontId="2" fillId="0" borderId="0" xfId="0" applyFont="1"/>
    <xf numFmtId="10" fontId="12" fillId="0" borderId="0" xfId="0" applyNumberFormat="1" applyFont="1"/>
    <xf numFmtId="0" fontId="13" fillId="0" borderId="0" xfId="0" applyFont="1"/>
    <xf numFmtId="0" fontId="4" fillId="0" borderId="0" xfId="0" applyFont="1" applyBorder="1" applyAlignment="1">
      <alignment horizontal="left"/>
    </xf>
    <xf numFmtId="0" fontId="10" fillId="0" borderId="0" xfId="0" applyFont="1" applyBorder="1" applyAlignment="1">
      <alignment horizontal="left"/>
    </xf>
    <xf numFmtId="0" fontId="4" fillId="0" borderId="0" xfId="0" applyFont="1" applyBorder="1" applyAlignment="1">
      <alignment vertical="center" wrapText="1"/>
    </xf>
    <xf numFmtId="0" fontId="4" fillId="0" borderId="0" xfId="0" applyFont="1" applyBorder="1" applyAlignment="1">
      <alignment horizontal="left" vertical="center"/>
    </xf>
    <xf numFmtId="0" fontId="10" fillId="0" borderId="0" xfId="0" applyFont="1" applyBorder="1" applyAlignment="1">
      <alignment horizontal="left" vertical="center"/>
    </xf>
    <xf numFmtId="164" fontId="9" fillId="2" borderId="0" xfId="0" applyNumberFormat="1" applyFont="1" applyFill="1" applyBorder="1" applyAlignment="1">
      <alignment horizontal="left" vertical="center"/>
    </xf>
    <xf numFmtId="0" fontId="11" fillId="4" borderId="1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4" fillId="0" borderId="8" xfId="0" applyFont="1" applyBorder="1" applyAlignment="1">
      <alignment vertical="center" wrapText="1"/>
    </xf>
    <xf numFmtId="0" fontId="10" fillId="0" borderId="9" xfId="0" applyFont="1" applyBorder="1" applyAlignment="1">
      <alignmen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4" fillId="0" borderId="4" xfId="0" applyFont="1" applyBorder="1" applyAlignment="1">
      <alignment vertical="center" wrapText="1"/>
    </xf>
    <xf numFmtId="0" fontId="10" fillId="0" borderId="2" xfId="0" applyFont="1" applyBorder="1" applyAlignment="1">
      <alignment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0" borderId="5" xfId="0" applyFont="1" applyBorder="1" applyAlignment="1">
      <alignment vertical="center" wrapText="1"/>
    </xf>
    <xf numFmtId="0" fontId="10" fillId="0" borderId="3" xfId="0" applyFont="1" applyBorder="1" applyAlignment="1">
      <alignment vertical="center" wrapText="1"/>
    </xf>
    <xf numFmtId="0" fontId="9" fillId="2" borderId="3" xfId="0" applyFont="1" applyFill="1" applyBorder="1" applyAlignment="1">
      <alignment horizontal="center" vertical="center" wrapText="1"/>
    </xf>
    <xf numFmtId="0" fontId="9" fillId="2" borderId="7" xfId="0" applyFont="1" applyFill="1" applyBorder="1" applyAlignment="1">
      <alignment horizontal="center" vertical="center" wrapText="1"/>
    </xf>
    <xf numFmtId="9" fontId="10" fillId="0" borderId="9" xfId="0"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vertical="center" wrapText="1"/>
    </xf>
    <xf numFmtId="9" fontId="10"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6" xfId="0" applyFont="1" applyBorder="1" applyAlignment="1">
      <alignment vertical="center" wrapText="1"/>
    </xf>
    <xf numFmtId="9" fontId="10"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vertical="center" wrapText="1"/>
    </xf>
    <xf numFmtId="0" fontId="11" fillId="4" borderId="11" xfId="0" applyFont="1" applyFill="1" applyBorder="1" applyAlignment="1">
      <alignment vertical="center" wrapText="1"/>
    </xf>
    <xf numFmtId="0" fontId="14" fillId="0" borderId="8" xfId="0" applyFont="1" applyBorder="1" applyAlignment="1">
      <alignment vertical="center"/>
    </xf>
    <xf numFmtId="164" fontId="14" fillId="0" borderId="9" xfId="0" applyNumberFormat="1" applyFont="1" applyBorder="1" applyAlignment="1">
      <alignment horizontal="center" vertical="center" wrapText="1"/>
    </xf>
    <xf numFmtId="164" fontId="14" fillId="0" borderId="10" xfId="0" applyNumberFormat="1" applyFont="1" applyBorder="1" applyAlignment="1">
      <alignment horizontal="center" vertical="center" wrapText="1"/>
    </xf>
    <xf numFmtId="0" fontId="14" fillId="0" borderId="4" xfId="0" applyFont="1" applyBorder="1" applyAlignment="1">
      <alignment vertical="center"/>
    </xf>
    <xf numFmtId="164" fontId="14" fillId="0" borderId="2" xfId="0" applyNumberFormat="1" applyFont="1" applyBorder="1" applyAlignment="1">
      <alignment horizontal="center" vertical="center" wrapText="1"/>
    </xf>
    <xf numFmtId="164" fontId="14" fillId="0" borderId="6" xfId="0" applyNumberFormat="1" applyFont="1" applyBorder="1" applyAlignment="1">
      <alignment horizontal="center" vertical="center" wrapText="1"/>
    </xf>
    <xf numFmtId="0" fontId="14" fillId="0" borderId="5" xfId="0" applyFont="1" applyBorder="1" applyAlignment="1">
      <alignment vertical="center"/>
    </xf>
    <xf numFmtId="164" fontId="14" fillId="0" borderId="3" xfId="0" applyNumberFormat="1" applyFont="1" applyBorder="1" applyAlignment="1">
      <alignment horizontal="center" vertical="center" wrapText="1"/>
    </xf>
    <xf numFmtId="164" fontId="14" fillId="0" borderId="7"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0" xfId="0" applyFont="1" applyBorder="1"/>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400">
                <a:latin typeface="Calibri"/>
                <a:ea typeface="Calibri"/>
                <a:cs typeface="Calibri"/>
              </a:defRPr>
            </a:pPr>
            <a:r>
              <a:rPr lang="en-US"/>
              <a:t>Fit by approach</a:t>
            </a:r>
          </a:p>
        </c:rich>
      </c:tx>
      <c:overlay val="0"/>
      <c:spPr>
        <a:noFill/>
        <a:ln w="0">
          <a:noFill/>
        </a:ln>
      </c:spPr>
    </c:title>
    <c:autoTitleDeleted val="0"/>
    <c:plotArea>
      <c:layout/>
      <c:barChart>
        <c:barDir val="col"/>
        <c:grouping val="clustered"/>
        <c:varyColors val="0"/>
        <c:ser>
          <c:idx val="0"/>
          <c:order val="0"/>
          <c:spPr>
            <a:solidFill>
              <a:srgbClr val="1F3864"/>
            </a:solidFill>
            <a:ln w="0">
              <a:noFill/>
            </a:ln>
          </c:spPr>
          <c:invertIfNegative val="0"/>
          <c:dLbls>
            <c:spPr>
              <a:noFill/>
              <a:ln>
                <a:noFill/>
              </a:ln>
              <a:effectLst/>
            </c:spPr>
            <c:txPr>
              <a:bodyPr/>
              <a:lstStyle/>
              <a:p>
                <a:pPr>
                  <a:defRPr sz="1100">
                    <a:latin typeface="Calibri"/>
                    <a:ea typeface="Calibri"/>
                    <a:cs typeface="Calibri"/>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'Fit Finder'!$A$18:$A$23</c:f>
              <c:strCache>
                <c:ptCount val="6"/>
                <c:pt idx="0">
                  <c:v>No-code automation</c:v>
                </c:pt>
                <c:pt idx="1">
                  <c:v>AI app builders</c:v>
                </c:pt>
                <c:pt idx="2">
                  <c:v>Low-code platforms</c:v>
                </c:pt>
                <c:pt idx="3">
                  <c:v>AI-assisted coding</c:v>
                </c:pt>
                <c:pt idx="4">
                  <c:v>Agentic coding</c:v>
                </c:pt>
                <c:pt idx="5">
                  <c:v>Custom engineering</c:v>
                </c:pt>
              </c:strCache>
            </c:strRef>
          </c:cat>
          <c:val>
            <c:numRef>
              <c:f>'Fit Finder'!$B$18:$B$23</c:f>
              <c:numCache>
                <c:formatCode>0%</c:formatCode>
                <c:ptCount val="6"/>
                <c:pt idx="0">
                  <c:v>0.6964285714285714</c:v>
                </c:pt>
                <c:pt idx="1">
                  <c:v>0.8035714285714286</c:v>
                </c:pt>
                <c:pt idx="2">
                  <c:v>0.75</c:v>
                </c:pt>
                <c:pt idx="3">
                  <c:v>0.8392857142857143</c:v>
                </c:pt>
                <c:pt idx="4">
                  <c:v>1</c:v>
                </c:pt>
                <c:pt idx="5">
                  <c:v>0.5357142857142857</c:v>
                </c:pt>
              </c:numCache>
            </c:numRef>
          </c:val>
          <c:extLst>
            <c:ext xmlns:c16="http://schemas.microsoft.com/office/drawing/2014/chart" uri="{C3380CC4-5D6E-409C-BE32-E72D297353CC}">
              <c16:uniqueId val="{00000000-869C-4247-99D5-A8956543F95C}"/>
            </c:ext>
          </c:extLst>
        </c:ser>
        <c:dLbls>
          <c:showLegendKey val="0"/>
          <c:showVal val="0"/>
          <c:showCatName val="0"/>
          <c:showSerName val="0"/>
          <c:showPercent val="0"/>
          <c:showBubbleSize val="0"/>
        </c:dLbls>
        <c:gapWidth val="150"/>
        <c:axId val="20545289"/>
        <c:axId val="22116609"/>
      </c:barChart>
      <c:catAx>
        <c:axId val="205452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22116609"/>
        <c:crosses val="autoZero"/>
        <c:auto val="1"/>
        <c:lblAlgn val="ctr"/>
        <c:lblOffset val="100"/>
        <c:noMultiLvlLbl val="0"/>
      </c:catAx>
      <c:valAx>
        <c:axId val="22116609"/>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sz="1100">
                <a:latin typeface="Calibri"/>
                <a:ea typeface="Calibri"/>
                <a:cs typeface="Calibri"/>
              </a:defRPr>
            </a:pPr>
            <a:endParaRPr lang="en-US"/>
          </a:p>
        </c:txPr>
        <c:crossAx val="20545289"/>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txPr>
    <a:bodyPr/>
    <a:lstStyle/>
    <a:p>
      <a:pPr>
        <a:defRPr sz="1100">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14</xdr:row>
      <xdr:rowOff>10080</xdr:rowOff>
    </xdr:from>
    <xdr:to>
      <xdr:col>11</xdr:col>
      <xdr:colOff>307800</xdr:colOff>
      <xdr:row>24</xdr:row>
      <xdr:rowOff>116840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038F48-DCEC-4A68-AE07-0C5B246F22AA}">
  <we:reference id="WA200009404" version="1.0.0.8" store="Omex" storeType="OMEX"/>
  <we:alternateReferences>
    <we:reference id="WA200009404" version="1.0.0.8" store="WA200009404" storeType="OMEX"/>
  </we:alternateReferences>
  <we:properties>
    <we:property name="claude.fileId" value="&quot;188a0d8e-1859-46f3-b582-f17d73a06f96&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hyperlink" Target="https://asktanzz.com/blog/no-code-and-low-code-ai-what-your-team-can-actually-build" TargetMode="External"/><Relationship Id="rId1" Type="http://schemas.openxmlformats.org/officeDocument/2006/relationships/hyperlink" Target="https://asktanzz.com/blog/claude-code-strategic-case-building-with-ai"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showGridLines="0" tabSelected="1" zoomScaleNormal="100" workbookViewId="0"/>
  </sheetViews>
  <sheetFormatPr defaultColWidth="8.6328125" defaultRowHeight="14.5" x14ac:dyDescent="0.35"/>
  <cols>
    <col min="1" max="1" width="87.26953125" customWidth="1"/>
  </cols>
  <sheetData>
    <row r="1" spans="1:1" ht="18.5" x14ac:dyDescent="0.45">
      <c r="A1" s="4" t="s">
        <v>0</v>
      </c>
    </row>
    <row r="2" spans="1:1" ht="29" x14ac:dyDescent="0.35">
      <c r="A2" s="1" t="s">
        <v>1</v>
      </c>
    </row>
    <row r="3" spans="1:1" ht="12" customHeight="1" x14ac:dyDescent="0.35">
      <c r="A3" s="2"/>
    </row>
    <row r="4" spans="1:1" x14ac:dyDescent="0.35">
      <c r="A4" s="5" t="s">
        <v>2</v>
      </c>
    </row>
    <row r="5" spans="1:1" ht="34" customHeight="1" x14ac:dyDescent="0.35">
      <c r="A5" s="6" t="s">
        <v>3</v>
      </c>
    </row>
    <row r="6" spans="1:1" ht="34" customHeight="1" x14ac:dyDescent="0.35">
      <c r="A6" s="6" t="s">
        <v>4</v>
      </c>
    </row>
    <row r="7" spans="1:1" ht="34" customHeight="1" x14ac:dyDescent="0.35">
      <c r="A7" s="6" t="s">
        <v>5</v>
      </c>
    </row>
    <row r="8" spans="1:1" ht="12" customHeight="1" x14ac:dyDescent="0.35">
      <c r="A8" s="2"/>
    </row>
    <row r="9" spans="1:1" x14ac:dyDescent="0.35">
      <c r="A9" s="5" t="s">
        <v>6</v>
      </c>
    </row>
    <row r="10" spans="1:1" ht="34" customHeight="1" x14ac:dyDescent="0.35">
      <c r="A10" s="6" t="s">
        <v>7</v>
      </c>
    </row>
    <row r="11" spans="1:1" ht="19.5" customHeight="1" x14ac:dyDescent="0.35">
      <c r="A11" s="6" t="s">
        <v>8</v>
      </c>
    </row>
    <row r="12" spans="1:1" ht="12" customHeight="1" x14ac:dyDescent="0.35">
      <c r="A12" s="2"/>
    </row>
    <row r="13" spans="1:1" x14ac:dyDescent="0.35">
      <c r="A13" s="5" t="s">
        <v>9</v>
      </c>
    </row>
    <row r="14" spans="1:1" ht="34" customHeight="1" x14ac:dyDescent="0.35">
      <c r="A14" s="6" t="s">
        <v>10</v>
      </c>
    </row>
    <row r="15" spans="1:1" ht="34" customHeight="1" x14ac:dyDescent="0.35">
      <c r="A15" s="6" t="s">
        <v>11</v>
      </c>
    </row>
    <row r="16" spans="1:1" ht="19.5" customHeight="1" x14ac:dyDescent="0.35">
      <c r="A16" s="6" t="s">
        <v>12</v>
      </c>
    </row>
    <row r="17" spans="1:1" ht="48.5" customHeight="1" x14ac:dyDescent="0.35">
      <c r="A17" s="6" t="s">
        <v>13</v>
      </c>
    </row>
    <row r="18" spans="1:1" ht="34" customHeight="1" x14ac:dyDescent="0.35">
      <c r="A18" s="6" t="s">
        <v>14</v>
      </c>
    </row>
    <row r="19" spans="1:1" ht="12" customHeight="1" x14ac:dyDescent="0.35">
      <c r="A19" s="2"/>
    </row>
    <row r="20" spans="1:1" x14ac:dyDescent="0.35">
      <c r="A20" s="5" t="s">
        <v>15</v>
      </c>
    </row>
    <row r="21" spans="1:1" ht="19.5" customHeight="1" x14ac:dyDescent="0.35">
      <c r="A21" s="8" t="s">
        <v>16</v>
      </c>
    </row>
    <row r="22" spans="1:1" ht="19.5" customHeight="1" x14ac:dyDescent="0.35">
      <c r="A22" s="9" t="s">
        <v>17</v>
      </c>
    </row>
    <row r="23" spans="1:1" ht="19.5" customHeight="1" x14ac:dyDescent="0.35">
      <c r="A23" s="10" t="s">
        <v>18</v>
      </c>
    </row>
    <row r="24" spans="1:1" ht="12" customHeight="1" x14ac:dyDescent="0.35">
      <c r="A24" s="2"/>
    </row>
    <row r="25" spans="1:1" x14ac:dyDescent="0.35">
      <c r="A25" s="5" t="s">
        <v>19</v>
      </c>
    </row>
    <row r="26" spans="1:1" ht="63" customHeight="1" x14ac:dyDescent="0.35">
      <c r="A26" s="6" t="s">
        <v>20</v>
      </c>
    </row>
    <row r="27" spans="1:1" ht="34" customHeight="1" x14ac:dyDescent="0.35">
      <c r="A27" s="6" t="s">
        <v>21</v>
      </c>
    </row>
    <row r="28" spans="1:1" ht="34" customHeight="1" x14ac:dyDescent="0.35">
      <c r="A28" s="6" t="s">
        <v>22</v>
      </c>
    </row>
    <row r="29" spans="1:1" ht="48.5" customHeight="1" x14ac:dyDescent="0.35">
      <c r="A29" s="6" t="s">
        <v>23</v>
      </c>
    </row>
    <row r="30" spans="1:1" ht="12" customHeight="1" x14ac:dyDescent="0.35">
      <c r="A30" s="2"/>
    </row>
    <row r="31" spans="1:1" x14ac:dyDescent="0.35">
      <c r="A31" s="5" t="s">
        <v>147</v>
      </c>
    </row>
    <row r="32" spans="1:1" ht="19.5" customHeight="1" x14ac:dyDescent="0.35">
      <c r="A32" s="7" t="s">
        <v>148</v>
      </c>
    </row>
    <row r="33" spans="1:1" ht="19.5" customHeight="1" x14ac:dyDescent="0.35">
      <c r="A33" s="7" t="s">
        <v>149</v>
      </c>
    </row>
  </sheetData>
  <hyperlinks>
    <hyperlink ref="A32" r:id="rId1" xr:uid="{00000000-0004-0000-0000-000000000000}"/>
    <hyperlink ref="A33" r:id="rId2" xr:uid="{00000000-0004-0000-0000-000001000000}"/>
  </hyperlink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1"/>
  <sheetViews>
    <sheetView zoomScaleNormal="100" workbookViewId="0"/>
  </sheetViews>
  <sheetFormatPr defaultColWidth="8.6328125" defaultRowHeight="14.5" x14ac:dyDescent="0.35"/>
  <cols>
    <col min="1" max="1" width="26" customWidth="1"/>
    <col min="2" max="2" width="40" customWidth="1"/>
    <col min="3" max="4" width="26" customWidth="1"/>
    <col min="5" max="8" width="12" customWidth="1"/>
  </cols>
  <sheetData>
    <row r="1" spans="1:8" ht="18.5" x14ac:dyDescent="0.45">
      <c r="A1" s="4" t="s">
        <v>24</v>
      </c>
      <c r="B1" s="2"/>
      <c r="C1" s="2"/>
      <c r="D1" s="2"/>
      <c r="E1" s="2"/>
      <c r="F1" s="2"/>
      <c r="G1" s="2"/>
      <c r="H1" s="2"/>
    </row>
    <row r="2" spans="1:8" x14ac:dyDescent="0.35">
      <c r="A2" s="2"/>
      <c r="B2" s="2"/>
      <c r="C2" s="2"/>
      <c r="D2" s="2"/>
      <c r="E2" s="2"/>
      <c r="F2" s="2"/>
      <c r="G2" s="2"/>
      <c r="H2" s="2"/>
    </row>
    <row r="3" spans="1:8" ht="20" customHeight="1" x14ac:dyDescent="0.35">
      <c r="A3" s="16" t="s">
        <v>25</v>
      </c>
      <c r="B3" s="17" t="str">
        <f>INDEX($A$18:$A$23,MATCH(1,$C$18:$C$23,0))</f>
        <v>Agentic coding</v>
      </c>
      <c r="C3" s="14"/>
      <c r="D3" s="14"/>
      <c r="E3" s="2"/>
      <c r="F3" s="2"/>
      <c r="G3" s="2"/>
      <c r="H3" s="2"/>
    </row>
    <row r="4" spans="1:8" ht="20" customHeight="1" x14ac:dyDescent="0.35">
      <c r="A4" s="16" t="s">
        <v>26</v>
      </c>
      <c r="B4" s="18" t="str">
        <f>INDEX($A$18:$A$23,MATCH(2,$C$18:$C$23,0))</f>
        <v>AI-assisted coding</v>
      </c>
      <c r="C4" s="15"/>
      <c r="D4" s="15"/>
      <c r="E4" s="2"/>
      <c r="F4" s="2"/>
      <c r="G4" s="2"/>
      <c r="H4" s="2"/>
    </row>
    <row r="5" spans="1:8" ht="32" customHeight="1" x14ac:dyDescent="0.35">
      <c r="A5" s="16" t="s">
        <v>27</v>
      </c>
      <c r="B5" s="19">
        <v>1.5</v>
      </c>
      <c r="C5" s="60"/>
      <c r="D5" s="60"/>
      <c r="E5" s="2"/>
      <c r="F5" s="2"/>
      <c r="G5" s="2"/>
      <c r="H5" s="2"/>
    </row>
    <row r="6" spans="1:8" x14ac:dyDescent="0.35">
      <c r="A6" s="2"/>
      <c r="B6" s="2"/>
      <c r="C6" s="2"/>
      <c r="D6" s="2"/>
      <c r="E6" s="2"/>
      <c r="F6" s="2"/>
      <c r="G6" s="2"/>
      <c r="H6" s="2"/>
    </row>
    <row r="7" spans="1:8" ht="33.5" customHeight="1" thickBot="1" x14ac:dyDescent="0.4">
      <c r="A7" s="20" t="s">
        <v>28</v>
      </c>
      <c r="B7" s="21" t="s">
        <v>29</v>
      </c>
      <c r="C7" s="21" t="s">
        <v>30</v>
      </c>
      <c r="D7" s="21" t="s">
        <v>31</v>
      </c>
      <c r="E7" s="21" t="s">
        <v>32</v>
      </c>
      <c r="F7" s="22" t="s">
        <v>33</v>
      </c>
      <c r="G7" s="2"/>
      <c r="H7" s="2"/>
    </row>
    <row r="8" spans="1:8" ht="35" customHeight="1" x14ac:dyDescent="0.35">
      <c r="A8" s="23" t="s">
        <v>34</v>
      </c>
      <c r="B8" s="24" t="s">
        <v>35</v>
      </c>
      <c r="C8" s="24" t="s">
        <v>36</v>
      </c>
      <c r="D8" s="24" t="s">
        <v>37</v>
      </c>
      <c r="E8" s="25">
        <v>4</v>
      </c>
      <c r="F8" s="26">
        <v>3</v>
      </c>
      <c r="G8" s="2"/>
      <c r="H8" s="2"/>
    </row>
    <row r="9" spans="1:8" ht="35" customHeight="1" x14ac:dyDescent="0.35">
      <c r="A9" s="27" t="s">
        <v>38</v>
      </c>
      <c r="B9" s="28" t="s">
        <v>39</v>
      </c>
      <c r="C9" s="28" t="s">
        <v>40</v>
      </c>
      <c r="D9" s="28" t="s">
        <v>41</v>
      </c>
      <c r="E9" s="29">
        <v>3</v>
      </c>
      <c r="F9" s="30">
        <v>3</v>
      </c>
      <c r="G9" s="2"/>
      <c r="H9" s="2"/>
    </row>
    <row r="10" spans="1:8" ht="35" customHeight="1" x14ac:dyDescent="0.35">
      <c r="A10" s="27" t="s">
        <v>42</v>
      </c>
      <c r="B10" s="28" t="s">
        <v>43</v>
      </c>
      <c r="C10" s="28" t="s">
        <v>44</v>
      </c>
      <c r="D10" s="28" t="s">
        <v>45</v>
      </c>
      <c r="E10" s="29">
        <v>5</v>
      </c>
      <c r="F10" s="30">
        <v>3</v>
      </c>
      <c r="G10" s="2"/>
      <c r="H10" s="2"/>
    </row>
    <row r="11" spans="1:8" ht="20.5" customHeight="1" x14ac:dyDescent="0.35">
      <c r="A11" s="27" t="s">
        <v>46</v>
      </c>
      <c r="B11" s="28" t="s">
        <v>47</v>
      </c>
      <c r="C11" s="28" t="s">
        <v>48</v>
      </c>
      <c r="D11" s="28" t="s">
        <v>49</v>
      </c>
      <c r="E11" s="29">
        <v>3</v>
      </c>
      <c r="F11" s="30">
        <v>3</v>
      </c>
      <c r="G11" s="2"/>
      <c r="H11" s="2"/>
    </row>
    <row r="12" spans="1:8" ht="20.5" customHeight="1" x14ac:dyDescent="0.35">
      <c r="A12" s="27" t="s">
        <v>50</v>
      </c>
      <c r="B12" s="28" t="s">
        <v>51</v>
      </c>
      <c r="C12" s="28" t="s">
        <v>52</v>
      </c>
      <c r="D12" s="28" t="s">
        <v>53</v>
      </c>
      <c r="E12" s="29">
        <v>3</v>
      </c>
      <c r="F12" s="30">
        <v>3</v>
      </c>
      <c r="G12" s="2"/>
      <c r="H12" s="2"/>
    </row>
    <row r="13" spans="1:8" ht="20.5" customHeight="1" x14ac:dyDescent="0.35">
      <c r="A13" s="27" t="s">
        <v>54</v>
      </c>
      <c r="B13" s="28" t="s">
        <v>55</v>
      </c>
      <c r="C13" s="28" t="s">
        <v>56</v>
      </c>
      <c r="D13" s="28" t="s">
        <v>57</v>
      </c>
      <c r="E13" s="29">
        <v>2</v>
      </c>
      <c r="F13" s="30">
        <v>3</v>
      </c>
      <c r="G13" s="2"/>
      <c r="H13" s="2"/>
    </row>
    <row r="14" spans="1:8" ht="35" customHeight="1" x14ac:dyDescent="0.35">
      <c r="A14" s="31" t="s">
        <v>58</v>
      </c>
      <c r="B14" s="32" t="s">
        <v>59</v>
      </c>
      <c r="C14" s="32" t="s">
        <v>52</v>
      </c>
      <c r="D14" s="32" t="s">
        <v>60</v>
      </c>
      <c r="E14" s="33">
        <v>3</v>
      </c>
      <c r="F14" s="34">
        <v>3</v>
      </c>
      <c r="G14" s="2"/>
      <c r="H14" s="2"/>
    </row>
    <row r="15" spans="1:8" x14ac:dyDescent="0.35">
      <c r="A15" s="11" t="s">
        <v>61</v>
      </c>
      <c r="B15" s="2"/>
      <c r="C15" s="2"/>
      <c r="D15" s="2"/>
      <c r="E15" s="2"/>
      <c r="F15" s="2"/>
      <c r="G15" s="2"/>
      <c r="H15" s="2"/>
    </row>
    <row r="16" spans="1:8" x14ac:dyDescent="0.35">
      <c r="A16" s="3" t="s">
        <v>62</v>
      </c>
      <c r="B16" s="2"/>
      <c r="C16" s="2"/>
      <c r="D16" s="2"/>
      <c r="E16" s="2"/>
      <c r="F16" s="2"/>
      <c r="G16" s="2"/>
      <c r="H16" s="2"/>
    </row>
    <row r="17" spans="1:8" ht="22" customHeight="1" thickBot="1" x14ac:dyDescent="0.4">
      <c r="A17" s="20" t="s">
        <v>63</v>
      </c>
      <c r="B17" s="21" t="s">
        <v>64</v>
      </c>
      <c r="C17" s="21" t="s">
        <v>65</v>
      </c>
      <c r="D17" s="22" t="s">
        <v>66</v>
      </c>
      <c r="E17" s="2"/>
      <c r="F17" s="2"/>
      <c r="G17" s="2"/>
      <c r="H17" s="2"/>
    </row>
    <row r="18" spans="1:8" ht="20.5" customHeight="1" x14ac:dyDescent="0.35">
      <c r="A18" s="23" t="s">
        <v>67</v>
      </c>
      <c r="B18" s="35">
        <f t="shared" ref="B18:B23" si="0">IF(SUM($F$8:$F$14)=0,0,(B27*$F$8+C27*$F$9+D27*$F$10+E27*$F$11+F27*$F$12+G27*$F$13+H27*$F$14)/(SUM($F$8:$F$14)*4))</f>
        <v>0.6964285714285714</v>
      </c>
      <c r="C18" s="36">
        <f t="shared" ref="C18:C23" si="1">RANK(H18,$H$18:$H$23)</f>
        <v>5</v>
      </c>
      <c r="D18" s="37" t="str">
        <f>IF(MAX($B$36:$H$36)=0,"None",INDEX($B$35:$H$35,MATCH(MAX($B$36:$H$36),$B$36:$H$36,0))&amp;" (gap of "&amp;MAX($B$36:$H$36)&amp;")")</f>
        <v>Ownership (gap of 3)</v>
      </c>
      <c r="E18" s="2"/>
      <c r="F18" s="2"/>
      <c r="G18" s="2"/>
      <c r="H18" s="12">
        <f>B18+6/1000000</f>
        <v>0.69643457142857135</v>
      </c>
    </row>
    <row r="19" spans="1:8" ht="20.5" customHeight="1" x14ac:dyDescent="0.35">
      <c r="A19" s="27" t="s">
        <v>68</v>
      </c>
      <c r="B19" s="38">
        <f t="shared" si="0"/>
        <v>0.8035714285714286</v>
      </c>
      <c r="C19" s="39">
        <f t="shared" si="1"/>
        <v>3</v>
      </c>
      <c r="D19" s="40" t="str">
        <f>IF(MAX($B$37:$H$37)=0,"None",INDEX($B$35:$H$35,MATCH(MAX($B$37:$H$37),$B$37:$H$37,0))&amp;" (gap of "&amp;MAX($B$37:$H$37)&amp;")")</f>
        <v>Ownership (gap of 3)</v>
      </c>
      <c r="E19" s="2"/>
      <c r="F19" s="2"/>
      <c r="G19" s="2"/>
      <c r="H19" s="12">
        <f>B19+5/1000000</f>
        <v>0.80357642857142864</v>
      </c>
    </row>
    <row r="20" spans="1:8" ht="20.5" customHeight="1" x14ac:dyDescent="0.35">
      <c r="A20" s="27" t="s">
        <v>69</v>
      </c>
      <c r="B20" s="38">
        <f t="shared" si="0"/>
        <v>0.75</v>
      </c>
      <c r="C20" s="39">
        <f t="shared" si="1"/>
        <v>4</v>
      </c>
      <c r="D20" s="40" t="str">
        <f>IF(MAX($B$38:$H$38)=0,"None",INDEX($B$35:$H$35,MATCH(MAX($B$38:$H$38),$B$38:$H$38,0))&amp;" (gap of "&amp;MAX($B$38:$H$38)&amp;")")</f>
        <v>Ownership (gap of 3)</v>
      </c>
      <c r="E20" s="2"/>
      <c r="F20" s="2"/>
      <c r="G20" s="2"/>
      <c r="H20" s="12">
        <f>B20+4/1000000</f>
        <v>0.750004</v>
      </c>
    </row>
    <row r="21" spans="1:8" ht="20.5" customHeight="1" x14ac:dyDescent="0.35">
      <c r="A21" s="27" t="s">
        <v>70</v>
      </c>
      <c r="B21" s="38">
        <f t="shared" si="0"/>
        <v>0.8392857142857143</v>
      </c>
      <c r="C21" s="39">
        <f t="shared" si="1"/>
        <v>2</v>
      </c>
      <c r="D21" s="40" t="str">
        <f>IF(MAX($B$39:$H$39)=0,"None",INDEX($B$35:$H$35,MATCH(MAX($B$39:$H$39),$B$39:$H$39,0))&amp;" (gap of "&amp;MAX($B$39:$H$39)&amp;")")</f>
        <v>Skill (gap of 1)</v>
      </c>
      <c r="E21" s="2"/>
      <c r="F21" s="2"/>
      <c r="G21" s="2"/>
      <c r="H21" s="12">
        <f>B21+3/1000000</f>
        <v>0.83928871428571428</v>
      </c>
    </row>
    <row r="22" spans="1:8" ht="20.5" customHeight="1" x14ac:dyDescent="0.35">
      <c r="A22" s="27" t="s">
        <v>71</v>
      </c>
      <c r="B22" s="38">
        <f t="shared" si="0"/>
        <v>1</v>
      </c>
      <c r="C22" s="39">
        <f t="shared" si="1"/>
        <v>1</v>
      </c>
      <c r="D22" s="40" t="str">
        <f>IF(MAX($B$40:$H$40)=0,"None",INDEX($B$35:$H$35,MATCH(MAX($B$40:$H$40),$B$40:$H$40,0))&amp;" (gap of "&amp;MAX($B$40:$H$40)&amp;")")</f>
        <v>None</v>
      </c>
      <c r="E22" s="2"/>
      <c r="F22" s="2"/>
      <c r="G22" s="2"/>
      <c r="H22" s="12">
        <f>B22+2/1000000</f>
        <v>1.0000020000000001</v>
      </c>
    </row>
    <row r="23" spans="1:8" ht="20.5" customHeight="1" x14ac:dyDescent="0.35">
      <c r="A23" s="31" t="s">
        <v>72</v>
      </c>
      <c r="B23" s="41">
        <f t="shared" si="0"/>
        <v>0.5357142857142857</v>
      </c>
      <c r="C23" s="42">
        <f t="shared" si="1"/>
        <v>6</v>
      </c>
      <c r="D23" s="43" t="str">
        <f>IF(MAX($B$41:$H$41)=0,"None",INDEX($B$35:$H$35,MATCH(MAX($B$41:$H$41),$B$41:$H$41,0))&amp;" (gap of "&amp;MAX($B$41:$H$41)&amp;")")</f>
        <v>Budget (gap of 3)</v>
      </c>
      <c r="E23" s="2"/>
      <c r="F23" s="2"/>
      <c r="G23" s="2"/>
      <c r="H23" s="12">
        <f>B23+1/1000000</f>
        <v>0.53571528571428573</v>
      </c>
    </row>
    <row r="24" spans="1:8" x14ac:dyDescent="0.35">
      <c r="A24" s="2"/>
      <c r="B24" s="2"/>
      <c r="C24" s="2"/>
      <c r="D24" s="2"/>
      <c r="E24" s="2"/>
      <c r="F24" s="2"/>
      <c r="G24" s="2"/>
      <c r="H24" s="2"/>
    </row>
    <row r="25" spans="1:8" x14ac:dyDescent="0.35">
      <c r="A25" s="13" t="s">
        <v>73</v>
      </c>
      <c r="B25" s="2"/>
      <c r="C25" s="2"/>
      <c r="D25" s="2"/>
      <c r="E25" s="2"/>
      <c r="F25" s="2"/>
      <c r="G25" s="2"/>
      <c r="H25" s="2"/>
    </row>
    <row r="26" spans="1:8" ht="22" customHeight="1" thickBot="1" x14ac:dyDescent="0.4">
      <c r="A26" s="44" t="s">
        <v>63</v>
      </c>
      <c r="B26" s="21" t="s">
        <v>34</v>
      </c>
      <c r="C26" s="21" t="s">
        <v>38</v>
      </c>
      <c r="D26" s="21" t="s">
        <v>42</v>
      </c>
      <c r="E26" s="21" t="s">
        <v>46</v>
      </c>
      <c r="F26" s="21" t="s">
        <v>50</v>
      </c>
      <c r="G26" s="21" t="s">
        <v>54</v>
      </c>
      <c r="H26" s="22" t="s">
        <v>58</v>
      </c>
    </row>
    <row r="27" spans="1:8" ht="20.5" customHeight="1" x14ac:dyDescent="0.35">
      <c r="A27" s="45" t="s">
        <v>67</v>
      </c>
      <c r="B27" s="46">
        <f t="shared" ref="B27:H32" si="2">MAX(0,4-$B$5*B36)</f>
        <v>1</v>
      </c>
      <c r="C27" s="46">
        <f t="shared" si="2"/>
        <v>4</v>
      </c>
      <c r="D27" s="46">
        <f t="shared" si="2"/>
        <v>0</v>
      </c>
      <c r="E27" s="46">
        <f t="shared" si="2"/>
        <v>2.5</v>
      </c>
      <c r="F27" s="46">
        <f t="shared" si="2"/>
        <v>4</v>
      </c>
      <c r="G27" s="46">
        <f t="shared" si="2"/>
        <v>4</v>
      </c>
      <c r="H27" s="47">
        <f t="shared" si="2"/>
        <v>4</v>
      </c>
    </row>
    <row r="28" spans="1:8" ht="20.5" customHeight="1" x14ac:dyDescent="0.35">
      <c r="A28" s="48" t="s">
        <v>68</v>
      </c>
      <c r="B28" s="49">
        <f t="shared" si="2"/>
        <v>2.5</v>
      </c>
      <c r="C28" s="49">
        <f t="shared" si="2"/>
        <v>4</v>
      </c>
      <c r="D28" s="49">
        <f t="shared" si="2"/>
        <v>0</v>
      </c>
      <c r="E28" s="49">
        <f t="shared" si="2"/>
        <v>4</v>
      </c>
      <c r="F28" s="49">
        <f t="shared" si="2"/>
        <v>4</v>
      </c>
      <c r="G28" s="49">
        <f t="shared" si="2"/>
        <v>4</v>
      </c>
      <c r="H28" s="50">
        <f t="shared" si="2"/>
        <v>4</v>
      </c>
    </row>
    <row r="29" spans="1:8" ht="20.5" customHeight="1" x14ac:dyDescent="0.35">
      <c r="A29" s="48" t="s">
        <v>69</v>
      </c>
      <c r="B29" s="49">
        <f t="shared" si="2"/>
        <v>2.5</v>
      </c>
      <c r="C29" s="49">
        <f t="shared" si="2"/>
        <v>4</v>
      </c>
      <c r="D29" s="49">
        <f t="shared" si="2"/>
        <v>0</v>
      </c>
      <c r="E29" s="49">
        <f t="shared" si="2"/>
        <v>4</v>
      </c>
      <c r="F29" s="49">
        <f t="shared" si="2"/>
        <v>4</v>
      </c>
      <c r="G29" s="49">
        <f t="shared" si="2"/>
        <v>2.5</v>
      </c>
      <c r="H29" s="50">
        <f t="shared" si="2"/>
        <v>4</v>
      </c>
    </row>
    <row r="30" spans="1:8" ht="20.5" customHeight="1" x14ac:dyDescent="0.35">
      <c r="A30" s="48" t="s">
        <v>70</v>
      </c>
      <c r="B30" s="49">
        <f t="shared" si="2"/>
        <v>4</v>
      </c>
      <c r="C30" s="49">
        <f t="shared" si="2"/>
        <v>4</v>
      </c>
      <c r="D30" s="49">
        <f t="shared" si="2"/>
        <v>4</v>
      </c>
      <c r="E30" s="49">
        <f t="shared" si="2"/>
        <v>4</v>
      </c>
      <c r="F30" s="49">
        <f t="shared" si="2"/>
        <v>2.5</v>
      </c>
      <c r="G30" s="49">
        <f t="shared" si="2"/>
        <v>2.5</v>
      </c>
      <c r="H30" s="50">
        <f t="shared" si="2"/>
        <v>2.5</v>
      </c>
    </row>
    <row r="31" spans="1:8" ht="20.5" customHeight="1" x14ac:dyDescent="0.35">
      <c r="A31" s="48" t="s">
        <v>71</v>
      </c>
      <c r="B31" s="49">
        <f t="shared" si="2"/>
        <v>4</v>
      </c>
      <c r="C31" s="49">
        <f t="shared" si="2"/>
        <v>4</v>
      </c>
      <c r="D31" s="49">
        <f t="shared" si="2"/>
        <v>4</v>
      </c>
      <c r="E31" s="49">
        <f t="shared" si="2"/>
        <v>4</v>
      </c>
      <c r="F31" s="49">
        <f t="shared" si="2"/>
        <v>4</v>
      </c>
      <c r="G31" s="49">
        <f t="shared" si="2"/>
        <v>4</v>
      </c>
      <c r="H31" s="50">
        <f t="shared" si="2"/>
        <v>4</v>
      </c>
    </row>
    <row r="32" spans="1:8" ht="20.5" customHeight="1" x14ac:dyDescent="0.35">
      <c r="A32" s="51" t="s">
        <v>72</v>
      </c>
      <c r="B32" s="52">
        <f t="shared" si="2"/>
        <v>4</v>
      </c>
      <c r="C32" s="52">
        <f t="shared" si="2"/>
        <v>1</v>
      </c>
      <c r="D32" s="52">
        <f t="shared" si="2"/>
        <v>4</v>
      </c>
      <c r="E32" s="52">
        <f t="shared" si="2"/>
        <v>4</v>
      </c>
      <c r="F32" s="52">
        <f t="shared" si="2"/>
        <v>1</v>
      </c>
      <c r="G32" s="52">
        <f t="shared" si="2"/>
        <v>0</v>
      </c>
      <c r="H32" s="53">
        <f t="shared" si="2"/>
        <v>1</v>
      </c>
    </row>
    <row r="33" spans="1:8" x14ac:dyDescent="0.35">
      <c r="A33" s="2"/>
      <c r="B33" s="2"/>
      <c r="C33" s="2"/>
      <c r="D33" s="2"/>
      <c r="E33" s="2"/>
      <c r="F33" s="2"/>
      <c r="G33" s="2"/>
      <c r="H33" s="2"/>
    </row>
    <row r="34" spans="1:8" x14ac:dyDescent="0.35">
      <c r="A34" s="13" t="s">
        <v>74</v>
      </c>
      <c r="B34" s="2"/>
      <c r="C34" s="2"/>
      <c r="D34" s="2"/>
      <c r="E34" s="2"/>
      <c r="F34" s="2"/>
      <c r="G34" s="2"/>
      <c r="H34" s="2"/>
    </row>
    <row r="35" spans="1:8" ht="22" customHeight="1" thickBot="1" x14ac:dyDescent="0.4">
      <c r="A35" s="44" t="s">
        <v>63</v>
      </c>
      <c r="B35" s="21" t="s">
        <v>34</v>
      </c>
      <c r="C35" s="21" t="s">
        <v>38</v>
      </c>
      <c r="D35" s="21" t="s">
        <v>42</v>
      </c>
      <c r="E35" s="21" t="s">
        <v>46</v>
      </c>
      <c r="F35" s="21" t="s">
        <v>50</v>
      </c>
      <c r="G35" s="21" t="s">
        <v>54</v>
      </c>
      <c r="H35" s="22" t="s">
        <v>58</v>
      </c>
    </row>
    <row r="36" spans="1:8" ht="20.5" customHeight="1" x14ac:dyDescent="0.35">
      <c r="A36" s="45" t="s">
        <v>67</v>
      </c>
      <c r="B36" s="54">
        <f>MAX(0,$E$8-'Approach Profiles'!$B$2)</f>
        <v>2</v>
      </c>
      <c r="C36" s="54">
        <f>MAX(0,$E$9-'Approach Profiles'!$C$2)</f>
        <v>0</v>
      </c>
      <c r="D36" s="54">
        <f>MAX(0,$E$10-'Approach Profiles'!$D$2)</f>
        <v>3</v>
      </c>
      <c r="E36" s="54">
        <f>MAX(0,$E$11-'Approach Profiles'!$E$2)</f>
        <v>1</v>
      </c>
      <c r="F36" s="54">
        <f>MAX(0,'Approach Profiles'!$F$2-$E$12)</f>
        <v>0</v>
      </c>
      <c r="G36" s="54">
        <f>MAX(0,'Approach Profiles'!$G$2-$E$13)</f>
        <v>0</v>
      </c>
      <c r="H36" s="55">
        <f>MAX(0,'Approach Profiles'!$H$2-$E$14)</f>
        <v>0</v>
      </c>
    </row>
    <row r="37" spans="1:8" ht="20.5" customHeight="1" x14ac:dyDescent="0.35">
      <c r="A37" s="48" t="s">
        <v>68</v>
      </c>
      <c r="B37" s="56">
        <f>MAX(0,$E$8-'Approach Profiles'!$B$3)</f>
        <v>1</v>
      </c>
      <c r="C37" s="56">
        <f>MAX(0,$E$9-'Approach Profiles'!$C$3)</f>
        <v>0</v>
      </c>
      <c r="D37" s="56">
        <f>MAX(0,$E$10-'Approach Profiles'!$D$3)</f>
        <v>3</v>
      </c>
      <c r="E37" s="56">
        <f>MAX(0,$E$11-'Approach Profiles'!$E$3)</f>
        <v>0</v>
      </c>
      <c r="F37" s="56">
        <f>MAX(0,'Approach Profiles'!$F$3-$E$12)</f>
        <v>0</v>
      </c>
      <c r="G37" s="56">
        <f>MAX(0,'Approach Profiles'!$G$3-$E$13)</f>
        <v>0</v>
      </c>
      <c r="H37" s="57">
        <f>MAX(0,'Approach Profiles'!$H$3-$E$14)</f>
        <v>0</v>
      </c>
    </row>
    <row r="38" spans="1:8" ht="20.5" customHeight="1" x14ac:dyDescent="0.35">
      <c r="A38" s="48" t="s">
        <v>69</v>
      </c>
      <c r="B38" s="56">
        <f>MAX(0,$E$8-'Approach Profiles'!$B$4)</f>
        <v>1</v>
      </c>
      <c r="C38" s="56">
        <f>MAX(0,$E$9-'Approach Profiles'!$C$4)</f>
        <v>0</v>
      </c>
      <c r="D38" s="56">
        <f>MAX(0,$E$10-'Approach Profiles'!$D$4)</f>
        <v>3</v>
      </c>
      <c r="E38" s="56">
        <f>MAX(0,$E$11-'Approach Profiles'!$E$4)</f>
        <v>0</v>
      </c>
      <c r="F38" s="56">
        <f>MAX(0,'Approach Profiles'!$F$4-$E$12)</f>
        <v>0</v>
      </c>
      <c r="G38" s="56">
        <f>MAX(0,'Approach Profiles'!$G$4-$E$13)</f>
        <v>1</v>
      </c>
      <c r="H38" s="57">
        <f>MAX(0,'Approach Profiles'!$H$4-$E$14)</f>
        <v>0</v>
      </c>
    </row>
    <row r="39" spans="1:8" ht="20.5" customHeight="1" x14ac:dyDescent="0.35">
      <c r="A39" s="48" t="s">
        <v>70</v>
      </c>
      <c r="B39" s="56">
        <f>MAX(0,$E$8-'Approach Profiles'!$B$5)</f>
        <v>0</v>
      </c>
      <c r="C39" s="56">
        <f>MAX(0,$E$9-'Approach Profiles'!$C$5)</f>
        <v>0</v>
      </c>
      <c r="D39" s="56">
        <f>MAX(0,$E$10-'Approach Profiles'!$D$5)</f>
        <v>0</v>
      </c>
      <c r="E39" s="56">
        <f>MAX(0,$E$11-'Approach Profiles'!$E$5)</f>
        <v>0</v>
      </c>
      <c r="F39" s="56">
        <f>MAX(0,'Approach Profiles'!$F$5-$E$12)</f>
        <v>1</v>
      </c>
      <c r="G39" s="56">
        <f>MAX(0,'Approach Profiles'!$G$5-$E$13)</f>
        <v>1</v>
      </c>
      <c r="H39" s="57">
        <f>MAX(0,'Approach Profiles'!$H$5-$E$14)</f>
        <v>1</v>
      </c>
    </row>
    <row r="40" spans="1:8" ht="20.5" customHeight="1" x14ac:dyDescent="0.35">
      <c r="A40" s="48" t="s">
        <v>71</v>
      </c>
      <c r="B40" s="56">
        <f>MAX(0,$E$8-'Approach Profiles'!$B$6)</f>
        <v>0</v>
      </c>
      <c r="C40" s="56">
        <f>MAX(0,$E$9-'Approach Profiles'!$C$6)</f>
        <v>0</v>
      </c>
      <c r="D40" s="56">
        <f>MAX(0,$E$10-'Approach Profiles'!$D$6)</f>
        <v>0</v>
      </c>
      <c r="E40" s="56">
        <f>MAX(0,$E$11-'Approach Profiles'!$E$6)</f>
        <v>0</v>
      </c>
      <c r="F40" s="56">
        <f>MAX(0,'Approach Profiles'!$F$6-$E$12)</f>
        <v>0</v>
      </c>
      <c r="G40" s="56">
        <f>MAX(0,'Approach Profiles'!$G$6-$E$13)</f>
        <v>0</v>
      </c>
      <c r="H40" s="57">
        <f>MAX(0,'Approach Profiles'!$H$6-$E$14)</f>
        <v>0</v>
      </c>
    </row>
    <row r="41" spans="1:8" ht="20.5" customHeight="1" x14ac:dyDescent="0.35">
      <c r="A41" s="51" t="s">
        <v>72</v>
      </c>
      <c r="B41" s="58">
        <f>MAX(0,$E$8-'Approach Profiles'!$B$7)</f>
        <v>0</v>
      </c>
      <c r="C41" s="58">
        <f>MAX(0,$E$9-'Approach Profiles'!$C$7)</f>
        <v>2</v>
      </c>
      <c r="D41" s="58">
        <f>MAX(0,$E$10-'Approach Profiles'!$D$7)</f>
        <v>0</v>
      </c>
      <c r="E41" s="58">
        <f>MAX(0,$E$11-'Approach Profiles'!$E$7)</f>
        <v>0</v>
      </c>
      <c r="F41" s="58">
        <f>MAX(0,'Approach Profiles'!$F$7-$E$12)</f>
        <v>2</v>
      </c>
      <c r="G41" s="58">
        <f>MAX(0,'Approach Profiles'!$G$7-$E$13)</f>
        <v>3</v>
      </c>
      <c r="H41" s="59">
        <f>MAX(0,'Approach Profiles'!$H$7-$E$14)</f>
        <v>2</v>
      </c>
    </row>
  </sheetData>
  <mergeCells count="2">
    <mergeCell ref="B3:D3"/>
    <mergeCell ref="B4:D4"/>
  </mergeCells>
  <dataValidations count="1">
    <dataValidation type="whole" showErrorMessage="1" error="Enter a whole number from 1 to 5." sqref="E8:F14" xr:uid="{00000000-0002-0000-0100-000000000000}">
      <formula1>1</formula1>
      <formula2>5</formula2>
    </dataValidation>
  </dataValidation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6328125" defaultRowHeight="14.5" x14ac:dyDescent="0.35"/>
  <cols>
    <col min="1" max="1" width="20" customWidth="1"/>
    <col min="2" max="2" width="30" customWidth="1"/>
    <col min="3" max="3" width="18" customWidth="1"/>
    <col min="4" max="4" width="14" customWidth="1"/>
    <col min="5" max="5" width="18" customWidth="1"/>
    <col min="6" max="6" width="20" customWidth="1"/>
    <col min="7" max="7" width="28" customWidth="1"/>
    <col min="8" max="8" width="20" customWidth="1"/>
    <col min="9" max="9" width="22" customWidth="1"/>
    <col min="10" max="10" width="26" customWidth="1"/>
    <col min="11" max="11" width="30" customWidth="1"/>
  </cols>
  <sheetData>
    <row r="1" spans="1:11" ht="33.5" customHeight="1" thickBot="1" x14ac:dyDescent="0.4">
      <c r="A1" s="20" t="s">
        <v>63</v>
      </c>
      <c r="B1" s="21" t="s">
        <v>75</v>
      </c>
      <c r="C1" s="21" t="s">
        <v>76</v>
      </c>
      <c r="D1" s="21" t="s">
        <v>77</v>
      </c>
      <c r="E1" s="21" t="s">
        <v>78</v>
      </c>
      <c r="F1" s="21" t="s">
        <v>79</v>
      </c>
      <c r="G1" s="21" t="s">
        <v>80</v>
      </c>
      <c r="H1" s="21" t="s">
        <v>81</v>
      </c>
      <c r="I1" s="21" t="s">
        <v>58</v>
      </c>
      <c r="J1" s="21" t="s">
        <v>82</v>
      </c>
      <c r="K1" s="22" t="s">
        <v>83</v>
      </c>
    </row>
    <row r="2" spans="1:11" ht="49.5" customHeight="1" x14ac:dyDescent="0.35">
      <c r="A2" s="23" t="s">
        <v>84</v>
      </c>
      <c r="B2" s="24" t="s">
        <v>85</v>
      </c>
      <c r="C2" s="24" t="s">
        <v>86</v>
      </c>
      <c r="D2" s="24" t="s">
        <v>87</v>
      </c>
      <c r="E2" s="24" t="s">
        <v>88</v>
      </c>
      <c r="F2" s="24" t="s">
        <v>89</v>
      </c>
      <c r="G2" s="24" t="s">
        <v>90</v>
      </c>
      <c r="H2" s="24" t="s">
        <v>91</v>
      </c>
      <c r="I2" s="24" t="s">
        <v>92</v>
      </c>
      <c r="J2" s="24" t="s">
        <v>93</v>
      </c>
      <c r="K2" s="37" t="s">
        <v>94</v>
      </c>
    </row>
    <row r="3" spans="1:11" ht="64" customHeight="1" x14ac:dyDescent="0.35">
      <c r="A3" s="27" t="s">
        <v>95</v>
      </c>
      <c r="B3" s="28" t="s">
        <v>96</v>
      </c>
      <c r="C3" s="28" t="s">
        <v>97</v>
      </c>
      <c r="D3" s="28" t="s">
        <v>87</v>
      </c>
      <c r="E3" s="28" t="s">
        <v>98</v>
      </c>
      <c r="F3" s="28" t="s">
        <v>99</v>
      </c>
      <c r="G3" s="28" t="s">
        <v>100</v>
      </c>
      <c r="H3" s="28" t="s">
        <v>101</v>
      </c>
      <c r="I3" s="28" t="s">
        <v>102</v>
      </c>
      <c r="J3" s="28" t="s">
        <v>103</v>
      </c>
      <c r="K3" s="40" t="s">
        <v>104</v>
      </c>
    </row>
    <row r="4" spans="1:11" ht="64" customHeight="1" x14ac:dyDescent="0.35">
      <c r="A4" s="27" t="s">
        <v>105</v>
      </c>
      <c r="B4" s="28" t="s">
        <v>106</v>
      </c>
      <c r="C4" s="28" t="s">
        <v>107</v>
      </c>
      <c r="D4" s="28" t="s">
        <v>108</v>
      </c>
      <c r="E4" s="28" t="s">
        <v>109</v>
      </c>
      <c r="F4" s="28" t="s">
        <v>110</v>
      </c>
      <c r="G4" s="28" t="s">
        <v>111</v>
      </c>
      <c r="H4" s="28" t="s">
        <v>112</v>
      </c>
      <c r="I4" s="28" t="s">
        <v>113</v>
      </c>
      <c r="J4" s="28" t="s">
        <v>114</v>
      </c>
      <c r="K4" s="40" t="s">
        <v>115</v>
      </c>
    </row>
    <row r="5" spans="1:11" ht="49.5" customHeight="1" x14ac:dyDescent="0.35">
      <c r="A5" s="27" t="s">
        <v>116</v>
      </c>
      <c r="B5" s="28" t="s">
        <v>117</v>
      </c>
      <c r="C5" s="28" t="s">
        <v>118</v>
      </c>
      <c r="D5" s="28" t="s">
        <v>119</v>
      </c>
      <c r="E5" s="28" t="s">
        <v>120</v>
      </c>
      <c r="F5" s="28" t="s">
        <v>121</v>
      </c>
      <c r="G5" s="28" t="s">
        <v>122</v>
      </c>
      <c r="H5" s="28" t="s">
        <v>123</v>
      </c>
      <c r="I5" s="28" t="s">
        <v>124</v>
      </c>
      <c r="J5" s="28" t="s">
        <v>125</v>
      </c>
      <c r="K5" s="40" t="s">
        <v>126</v>
      </c>
    </row>
    <row r="6" spans="1:11" ht="78.5" customHeight="1" x14ac:dyDescent="0.35">
      <c r="A6" s="27" t="s">
        <v>127</v>
      </c>
      <c r="B6" s="28" t="s">
        <v>128</v>
      </c>
      <c r="C6" s="28" t="s">
        <v>129</v>
      </c>
      <c r="D6" s="28" t="s">
        <v>108</v>
      </c>
      <c r="E6" s="28" t="s">
        <v>130</v>
      </c>
      <c r="F6" s="28" t="s">
        <v>121</v>
      </c>
      <c r="G6" s="28" t="s">
        <v>131</v>
      </c>
      <c r="H6" s="28" t="s">
        <v>132</v>
      </c>
      <c r="I6" s="28" t="s">
        <v>133</v>
      </c>
      <c r="J6" s="28" t="s">
        <v>134</v>
      </c>
      <c r="K6" s="40" t="s">
        <v>135</v>
      </c>
    </row>
    <row r="7" spans="1:11" ht="35" customHeight="1" x14ac:dyDescent="0.35">
      <c r="A7" s="31" t="s">
        <v>136</v>
      </c>
      <c r="B7" s="32" t="s">
        <v>137</v>
      </c>
      <c r="C7" s="32" t="s">
        <v>138</v>
      </c>
      <c r="D7" s="32" t="s">
        <v>139</v>
      </c>
      <c r="E7" s="32" t="s">
        <v>53</v>
      </c>
      <c r="F7" s="32" t="s">
        <v>121</v>
      </c>
      <c r="G7" s="32" t="s">
        <v>121</v>
      </c>
      <c r="H7" s="32" t="s">
        <v>140</v>
      </c>
      <c r="I7" s="32" t="s">
        <v>141</v>
      </c>
      <c r="J7" s="32" t="s">
        <v>142</v>
      </c>
      <c r="K7" s="43" t="s">
        <v>143</v>
      </c>
    </row>
    <row r="8" spans="1:11" x14ac:dyDescent="0.35">
      <c r="A8" s="2"/>
      <c r="B8" s="2"/>
      <c r="C8" s="2"/>
      <c r="D8" s="2"/>
      <c r="E8" s="2"/>
      <c r="F8" s="2"/>
      <c r="G8" s="2"/>
      <c r="H8" s="2"/>
      <c r="I8" s="2"/>
      <c r="J8" s="2"/>
      <c r="K8" s="2"/>
    </row>
    <row r="9" spans="1:11" x14ac:dyDescent="0.35">
      <c r="A9" s="11" t="s">
        <v>144</v>
      </c>
      <c r="B9" s="2"/>
      <c r="C9" s="2"/>
      <c r="D9" s="2"/>
      <c r="E9" s="2"/>
      <c r="F9" s="2"/>
      <c r="G9" s="2"/>
      <c r="H9" s="2"/>
      <c r="I9" s="2"/>
      <c r="J9" s="2"/>
      <c r="K9" s="2"/>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
  <sheetViews>
    <sheetView zoomScaleNormal="100" workbookViewId="0"/>
  </sheetViews>
  <sheetFormatPr defaultColWidth="8.6328125" defaultRowHeight="14.5" x14ac:dyDescent="0.35"/>
  <cols>
    <col min="1" max="1" width="24" customWidth="1"/>
    <col min="2" max="8" width="14" customWidth="1"/>
  </cols>
  <sheetData>
    <row r="1" spans="1:8" ht="22" customHeight="1" thickBot="1" x14ac:dyDescent="0.4">
      <c r="A1" s="20" t="s">
        <v>63</v>
      </c>
      <c r="B1" s="21" t="s">
        <v>34</v>
      </c>
      <c r="C1" s="21" t="s">
        <v>38</v>
      </c>
      <c r="D1" s="21" t="s">
        <v>42</v>
      </c>
      <c r="E1" s="21" t="s">
        <v>46</v>
      </c>
      <c r="F1" s="21" t="s">
        <v>50</v>
      </c>
      <c r="G1" s="21" t="s">
        <v>54</v>
      </c>
      <c r="H1" s="22" t="s">
        <v>58</v>
      </c>
    </row>
    <row r="2" spans="1:8" ht="20.5" customHeight="1" x14ac:dyDescent="0.35">
      <c r="A2" s="23" t="s">
        <v>67</v>
      </c>
      <c r="B2" s="25">
        <v>2</v>
      </c>
      <c r="C2" s="25">
        <v>5</v>
      </c>
      <c r="D2" s="25">
        <v>2</v>
      </c>
      <c r="E2" s="25">
        <v>2</v>
      </c>
      <c r="F2" s="25">
        <v>1</v>
      </c>
      <c r="G2" s="25">
        <v>1</v>
      </c>
      <c r="H2" s="26">
        <v>2</v>
      </c>
    </row>
    <row r="3" spans="1:8" ht="20.5" customHeight="1" x14ac:dyDescent="0.35">
      <c r="A3" s="27" t="s">
        <v>68</v>
      </c>
      <c r="B3" s="29">
        <v>3</v>
      </c>
      <c r="C3" s="29">
        <v>5</v>
      </c>
      <c r="D3" s="29">
        <v>2</v>
      </c>
      <c r="E3" s="29">
        <v>3</v>
      </c>
      <c r="F3" s="29">
        <v>1</v>
      </c>
      <c r="G3" s="29">
        <v>2</v>
      </c>
      <c r="H3" s="30">
        <v>2</v>
      </c>
    </row>
    <row r="4" spans="1:8" ht="20.5" customHeight="1" x14ac:dyDescent="0.35">
      <c r="A4" s="27" t="s">
        <v>69</v>
      </c>
      <c r="B4" s="29">
        <v>3</v>
      </c>
      <c r="C4" s="29">
        <v>3</v>
      </c>
      <c r="D4" s="29">
        <v>2</v>
      </c>
      <c r="E4" s="29">
        <v>3</v>
      </c>
      <c r="F4" s="29">
        <v>2</v>
      </c>
      <c r="G4" s="29">
        <v>3</v>
      </c>
      <c r="H4" s="30">
        <v>3</v>
      </c>
    </row>
    <row r="5" spans="1:8" ht="20.5" customHeight="1" x14ac:dyDescent="0.35">
      <c r="A5" s="27" t="s">
        <v>70</v>
      </c>
      <c r="B5" s="29">
        <v>5</v>
      </c>
      <c r="C5" s="29">
        <v>3</v>
      </c>
      <c r="D5" s="29">
        <v>5</v>
      </c>
      <c r="E5" s="29">
        <v>4</v>
      </c>
      <c r="F5" s="29">
        <v>4</v>
      </c>
      <c r="G5" s="29">
        <v>3</v>
      </c>
      <c r="H5" s="30">
        <v>4</v>
      </c>
    </row>
    <row r="6" spans="1:8" ht="20.5" customHeight="1" x14ac:dyDescent="0.35">
      <c r="A6" s="27" t="s">
        <v>71</v>
      </c>
      <c r="B6" s="29">
        <v>5</v>
      </c>
      <c r="C6" s="29">
        <v>4</v>
      </c>
      <c r="D6" s="29">
        <v>5</v>
      </c>
      <c r="E6" s="29">
        <v>4</v>
      </c>
      <c r="F6" s="29">
        <v>3</v>
      </c>
      <c r="G6" s="29">
        <v>2</v>
      </c>
      <c r="H6" s="30">
        <v>3</v>
      </c>
    </row>
    <row r="7" spans="1:8" ht="20.5" customHeight="1" x14ac:dyDescent="0.35">
      <c r="A7" s="31" t="s">
        <v>72</v>
      </c>
      <c r="B7" s="33">
        <v>5</v>
      </c>
      <c r="C7" s="33">
        <v>1</v>
      </c>
      <c r="D7" s="33">
        <v>5</v>
      </c>
      <c r="E7" s="33">
        <v>5</v>
      </c>
      <c r="F7" s="33">
        <v>5</v>
      </c>
      <c r="G7" s="33">
        <v>5</v>
      </c>
      <c r="H7" s="34">
        <v>5</v>
      </c>
    </row>
    <row r="8" spans="1:8" x14ac:dyDescent="0.35">
      <c r="A8" s="2"/>
      <c r="B8" s="2"/>
      <c r="C8" s="2"/>
      <c r="D8" s="2"/>
      <c r="E8" s="2"/>
      <c r="F8" s="2"/>
      <c r="G8" s="2"/>
      <c r="H8" s="2"/>
    </row>
    <row r="9" spans="1:8" x14ac:dyDescent="0.35">
      <c r="A9" s="11" t="s">
        <v>145</v>
      </c>
      <c r="B9" s="2"/>
      <c r="C9" s="2"/>
      <c r="D9" s="2"/>
      <c r="E9" s="2"/>
      <c r="F9" s="2"/>
      <c r="G9" s="2"/>
      <c r="H9" s="2"/>
    </row>
    <row r="10" spans="1:8" x14ac:dyDescent="0.35">
      <c r="A10" s="11" t="s">
        <v>146</v>
      </c>
      <c r="B10" s="2"/>
      <c r="C10" s="2"/>
      <c r="D10" s="2"/>
      <c r="E10" s="2"/>
      <c r="F10" s="2"/>
      <c r="G10" s="2"/>
      <c r="H10" s="2"/>
    </row>
  </sheetData>
  <dataValidations count="1">
    <dataValidation type="whole" showErrorMessage="1" error="Enter 1 to 5." sqref="B2:H7" xr:uid="{00000000-0002-0000-0300-000000000000}">
      <formula1>1</formula1>
      <formula2>5</formula2>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Fit Finder</vt:lpstr>
      <vt:lpstr>Approach Guide</vt:lpstr>
      <vt:lpstr>Approach Profiles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Mohamed Tanzeem</cp:lastModifiedBy>
  <cp:revision>1</cp:revision>
  <dcterms:created xsi:type="dcterms:W3CDTF">2026-09-24T11:31:05Z</dcterms:created>
  <dcterms:modified xsi:type="dcterms:W3CDTF">2026-09-27T11:57:22Z</dcterms:modified>
  <dc:language>en-US</dc:language>
</cp:coreProperties>
</file>